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varovap\Desktop\SR\"/>
    </mc:Choice>
  </mc:AlternateContent>
  <xr:revisionPtr revIDLastSave="0" documentId="8_{89763C2C-73EF-4352-B0D3-811390AB7AE9}" xr6:coauthVersionLast="47" xr6:coauthVersionMax="47" xr10:uidLastSave="{00000000-0000-0000-0000-000000000000}"/>
  <bookViews>
    <workbookView xWindow="-28920" yWindow="-120" windowWidth="29040" windowHeight="15840" tabRatio="774" activeTab="3" xr2:uid="{BBB65C1F-2753-4F00-B561-08CB9EBEC765}"/>
  </bookViews>
  <sheets>
    <sheet name="I.1" sheetId="1" r:id="rId1"/>
    <sheet name="I.2.2" sheetId="15" r:id="rId2"/>
    <sheet name="I.2.3" sheetId="16" r:id="rId3"/>
    <sheet name="I.3" sheetId="4" r:id="rId4"/>
    <sheet name="I.4" sheetId="6" r:id="rId5"/>
    <sheet name="I.5.PŘO" sheetId="7" r:id="rId6"/>
    <sheet name="I.5.PŘO2" sheetId="8" r:id="rId7"/>
    <sheet name="I.5.OPŘO" sheetId="9" r:id="rId8"/>
    <sheet name="I.5.OPŘO2" sheetId="10" r:id="rId9"/>
    <sheet name="I.6.příjmy" sheetId="11" r:id="rId10"/>
    <sheet name="I.6.výdaje" sheetId="12" r:id="rId11"/>
    <sheet name="I.7 ukazatele - změny" sheetId="14" r:id="rId12"/>
  </sheets>
  <definedNames>
    <definedName name="_xlnm.Print_Titles" localSheetId="1">'I.2.2'!$A:$B,'I.2.2'!$1:$5</definedName>
    <definedName name="_xlnm.Print_Titles" localSheetId="2">'I.2.3'!$A:$B</definedName>
    <definedName name="_xlnm.Print_Area" localSheetId="8">'I.5.OPŘO2'!$A$1:$F$57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6" l="1"/>
  <c r="E24" i="6"/>
  <c r="D24" i="6"/>
  <c r="D26" i="6"/>
  <c r="E26" i="6"/>
  <c r="C26" i="6"/>
  <c r="D25" i="6"/>
  <c r="E25" i="6"/>
  <c r="C25" i="6"/>
  <c r="I12" i="4"/>
  <c r="G12" i="4" s="1"/>
  <c r="H12" i="4"/>
  <c r="H9" i="4" s="1"/>
  <c r="E29" i="14"/>
  <c r="F29" i="14" s="1"/>
  <c r="E28" i="14"/>
  <c r="F28" i="14" s="1"/>
  <c r="E27" i="14"/>
  <c r="F27" i="14" s="1"/>
  <c r="E26" i="14"/>
  <c r="F26" i="14" s="1"/>
  <c r="E25" i="14"/>
  <c r="F25" i="14" s="1"/>
  <c r="E24" i="14"/>
  <c r="F24" i="14" s="1"/>
  <c r="E23" i="14"/>
  <c r="F23" i="14" s="1"/>
  <c r="E22" i="14"/>
  <c r="E21" i="14" s="1"/>
  <c r="F21" i="14" s="1"/>
  <c r="D21" i="14"/>
  <c r="C21" i="14"/>
  <c r="B21" i="14"/>
  <c r="F16" i="14"/>
  <c r="E16" i="14"/>
  <c r="F15" i="14"/>
  <c r="E15" i="14"/>
  <c r="F14" i="14"/>
  <c r="E14" i="14"/>
  <c r="F13" i="14"/>
  <c r="E13" i="14"/>
  <c r="F12" i="14"/>
  <c r="E12" i="14"/>
  <c r="F11" i="14"/>
  <c r="E11" i="14"/>
  <c r="F10" i="14"/>
  <c r="E10" i="14"/>
  <c r="F9" i="14"/>
  <c r="E9" i="14"/>
  <c r="E8" i="14" s="1"/>
  <c r="F8" i="14" s="1"/>
  <c r="D8" i="14"/>
  <c r="C8" i="14"/>
  <c r="B8" i="14"/>
  <c r="E23" i="6"/>
  <c r="E22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J42" i="4"/>
  <c r="V41" i="4"/>
  <c r="G41" i="4"/>
  <c r="D41" i="4"/>
  <c r="B41" i="4" s="1"/>
  <c r="V39" i="4"/>
  <c r="G39" i="4"/>
  <c r="J39" i="4" s="1"/>
  <c r="D39" i="4"/>
  <c r="B39" i="4"/>
  <c r="V38" i="4"/>
  <c r="G38" i="4"/>
  <c r="D38" i="4"/>
  <c r="B38" i="4" s="1"/>
  <c r="I37" i="4"/>
  <c r="V37" i="4" s="1"/>
  <c r="F37" i="4"/>
  <c r="D37" i="4" s="1"/>
  <c r="C37" i="4"/>
  <c r="V35" i="4"/>
  <c r="G35" i="4"/>
  <c r="J35" i="4" s="1"/>
  <c r="D35" i="4"/>
  <c r="V34" i="4"/>
  <c r="G34" i="4"/>
  <c r="D34" i="4"/>
  <c r="B34" i="4" s="1"/>
  <c r="V33" i="4"/>
  <c r="G33" i="4"/>
  <c r="D33" i="4"/>
  <c r="B33" i="4" s="1"/>
  <c r="V32" i="4"/>
  <c r="G32" i="4"/>
  <c r="D32" i="4"/>
  <c r="B32" i="4" s="1"/>
  <c r="V31" i="4"/>
  <c r="G31" i="4"/>
  <c r="J31" i="4" s="1"/>
  <c r="D31" i="4"/>
  <c r="B31" i="4"/>
  <c r="V30" i="4"/>
  <c r="G30" i="4"/>
  <c r="D30" i="4"/>
  <c r="B30" i="4" s="1"/>
  <c r="I28" i="4"/>
  <c r="I27" i="4" s="1"/>
  <c r="F28" i="4"/>
  <c r="D28" i="4" s="1"/>
  <c r="C28" i="4"/>
  <c r="V25" i="4"/>
  <c r="G25" i="4"/>
  <c r="D25" i="4"/>
  <c r="B25" i="4" s="1"/>
  <c r="V20" i="4"/>
  <c r="U20" i="4"/>
  <c r="G20" i="4"/>
  <c r="J20" i="4" s="1"/>
  <c r="D20" i="4"/>
  <c r="B20" i="4" s="1"/>
  <c r="V19" i="4"/>
  <c r="U19" i="4"/>
  <c r="L19" i="4"/>
  <c r="O19" i="4" s="1"/>
  <c r="R19" i="4" s="1"/>
  <c r="K19" i="4"/>
  <c r="N19" i="4" s="1"/>
  <c r="Q19" i="4" s="1"/>
  <c r="T19" i="4" s="1"/>
  <c r="G19" i="4"/>
  <c r="J19" i="4" s="1"/>
  <c r="M19" i="4" s="1"/>
  <c r="P19" i="4" s="1"/>
  <c r="S19" i="4" s="1"/>
  <c r="D19" i="4"/>
  <c r="B19" i="4" s="1"/>
  <c r="V18" i="4"/>
  <c r="U18" i="4"/>
  <c r="L18" i="4"/>
  <c r="O18" i="4" s="1"/>
  <c r="R18" i="4" s="1"/>
  <c r="K18" i="4"/>
  <c r="N18" i="4" s="1"/>
  <c r="Q18" i="4" s="1"/>
  <c r="T18" i="4" s="1"/>
  <c r="J18" i="4"/>
  <c r="M18" i="4" s="1"/>
  <c r="P18" i="4" s="1"/>
  <c r="S18" i="4" s="1"/>
  <c r="G18" i="4"/>
  <c r="D18" i="4"/>
  <c r="B18" i="4" s="1"/>
  <c r="I16" i="4"/>
  <c r="G16" i="4" s="1"/>
  <c r="H16" i="4"/>
  <c r="F16" i="4"/>
  <c r="E16" i="4"/>
  <c r="D16" i="4"/>
  <c r="C16" i="4"/>
  <c r="V14" i="4"/>
  <c r="U14" i="4"/>
  <c r="G14" i="4"/>
  <c r="J14" i="4" s="1"/>
  <c r="D14" i="4"/>
  <c r="V13" i="4"/>
  <c r="U13" i="4"/>
  <c r="G13" i="4"/>
  <c r="J13" i="4" s="1"/>
  <c r="D13" i="4"/>
  <c r="B13" i="4" s="1"/>
  <c r="K12" i="4"/>
  <c r="N12" i="4" s="1"/>
  <c r="Q12" i="4" s="1"/>
  <c r="T12" i="4" s="1"/>
  <c r="D12" i="4"/>
  <c r="B12" i="4" s="1"/>
  <c r="V11" i="4"/>
  <c r="U11" i="4"/>
  <c r="G11" i="4"/>
  <c r="D11" i="4"/>
  <c r="B11" i="4" s="1"/>
  <c r="F9" i="4"/>
  <c r="D9" i="4" s="1"/>
  <c r="E9" i="4"/>
  <c r="C9" i="4"/>
  <c r="C22" i="4" s="1"/>
  <c r="C8" i="4" s="1"/>
  <c r="F35" i="10"/>
  <c r="E35" i="10"/>
  <c r="D35" i="10"/>
  <c r="F34" i="10"/>
  <c r="E34" i="10"/>
  <c r="D34" i="10"/>
  <c r="F28" i="10"/>
  <c r="E28" i="10"/>
  <c r="D28" i="10"/>
  <c r="F24" i="10"/>
  <c r="E24" i="10"/>
  <c r="D24" i="10"/>
  <c r="F77" i="9"/>
  <c r="E77" i="9"/>
  <c r="D77" i="9"/>
  <c r="F71" i="9"/>
  <c r="E71" i="9"/>
  <c r="D71" i="9"/>
  <c r="D55" i="9" s="1"/>
  <c r="F56" i="9"/>
  <c r="F55" i="9" s="1"/>
  <c r="E56" i="9"/>
  <c r="E55" i="9" s="1"/>
  <c r="D56" i="9"/>
  <c r="F52" i="9"/>
  <c r="E52" i="9"/>
  <c r="D52" i="9"/>
  <c r="F50" i="9"/>
  <c r="E50" i="9"/>
  <c r="D50" i="9"/>
  <c r="F44" i="9"/>
  <c r="E44" i="9"/>
  <c r="D44" i="9"/>
  <c r="F8" i="9"/>
  <c r="F7" i="9" s="1"/>
  <c r="E8" i="9"/>
  <c r="E7" i="9" s="1"/>
  <c r="D8" i="9"/>
  <c r="D7" i="9" s="1"/>
  <c r="E52" i="1"/>
  <c r="J11" i="4" l="1"/>
  <c r="J33" i="4"/>
  <c r="J41" i="4"/>
  <c r="B9" i="4"/>
  <c r="L12" i="4"/>
  <c r="O12" i="4" s="1"/>
  <c r="R12" i="4" s="1"/>
  <c r="G28" i="4"/>
  <c r="J32" i="4"/>
  <c r="I9" i="4"/>
  <c r="V9" i="4" s="1"/>
  <c r="G37" i="4"/>
  <c r="U9" i="4"/>
  <c r="B28" i="4"/>
  <c r="E22" i="4"/>
  <c r="E8" i="4" s="1"/>
  <c r="E44" i="4" s="1"/>
  <c r="J25" i="4"/>
  <c r="F22" i="4"/>
  <c r="F8" i="4" s="1"/>
  <c r="D22" i="4"/>
  <c r="D8" i="4" s="1"/>
  <c r="B8" i="4" s="1"/>
  <c r="J38" i="4"/>
  <c r="U16" i="4"/>
  <c r="C27" i="4"/>
  <c r="C44" i="4" s="1"/>
  <c r="J34" i="4"/>
  <c r="J12" i="4"/>
  <c r="M12" i="4" s="1"/>
  <c r="P12" i="4" s="1"/>
  <c r="S12" i="4" s="1"/>
  <c r="V12" i="4"/>
  <c r="U12" i="4"/>
  <c r="F22" i="14"/>
  <c r="J37" i="4"/>
  <c r="J16" i="4"/>
  <c r="D27" i="4"/>
  <c r="D44" i="4" s="1"/>
  <c r="B44" i="4" s="1"/>
  <c r="B22" i="4"/>
  <c r="G27" i="4"/>
  <c r="J28" i="4"/>
  <c r="V28" i="4" s="1"/>
  <c r="B37" i="4"/>
  <c r="H22" i="4"/>
  <c r="H8" i="4" s="1"/>
  <c r="B16" i="4"/>
  <c r="B27" i="4"/>
  <c r="V16" i="4"/>
  <c r="J30" i="4"/>
  <c r="F27" i="4"/>
  <c r="F44" i="4" s="1"/>
  <c r="E80" i="9"/>
  <c r="E79" i="9"/>
  <c r="F80" i="9"/>
  <c r="F79" i="9"/>
  <c r="D80" i="9"/>
  <c r="D79" i="9"/>
  <c r="G9" i="4" l="1"/>
  <c r="J9" i="4" s="1"/>
  <c r="I22" i="4"/>
  <c r="V22" i="4" s="1"/>
  <c r="J27" i="4"/>
  <c r="V27" i="4" s="1"/>
  <c r="G22" i="4"/>
  <c r="I8" i="4"/>
  <c r="U22" i="4"/>
  <c r="U8" i="4" l="1"/>
  <c r="H44" i="4"/>
  <c r="U44" i="4" s="1"/>
  <c r="V8" i="4"/>
  <c r="I44" i="4"/>
  <c r="V44" i="4" s="1"/>
  <c r="J22" i="4"/>
  <c r="G8" i="4"/>
  <c r="J8" i="4" l="1"/>
  <c r="G44" i="4"/>
  <c r="J44" i="4" s="1"/>
</calcChain>
</file>

<file path=xl/sharedStrings.xml><?xml version="1.0" encoding="utf-8"?>
<sst xmlns="http://schemas.openxmlformats.org/spreadsheetml/2006/main" count="1394" uniqueCount="793">
  <si>
    <t xml:space="preserve">Souhrnné ukazatele </t>
  </si>
  <si>
    <t>Příjmy celkem</t>
  </si>
  <si>
    <t>Výdaje celkem</t>
  </si>
  <si>
    <t xml:space="preserve">Specifické ukazatele - příjmy </t>
  </si>
  <si>
    <t>Nedaňové příjmy, kapitálové příjmy a přijaté transfery celkem</t>
  </si>
  <si>
    <t xml:space="preserve">v tom: </t>
  </si>
  <si>
    <t>příjmy z rozpočtu Evropské unie bez společné zemědělské politiky celkem</t>
  </si>
  <si>
    <t>příjmy z prostředků finančních mechanismů</t>
  </si>
  <si>
    <t>ostatní nedaňové příjmy, kapitálové příjmy a přijaté transfery celkem</t>
  </si>
  <si>
    <t xml:space="preserve">Specifické ukazatele - výdaje </t>
  </si>
  <si>
    <t>Věda a vysoké školy</t>
  </si>
  <si>
    <t>vysoké školy</t>
  </si>
  <si>
    <t>výzkum, experimentální vývoj a inovace</t>
  </si>
  <si>
    <t>Výdaje regionálního školství a přímo řízených organizací</t>
  </si>
  <si>
    <t>Podpora činnosti v oblasti mládeže</t>
  </si>
  <si>
    <t>Podpora činnosti v oblasti sportu</t>
  </si>
  <si>
    <t>sportovní reprezentace</t>
  </si>
  <si>
    <t>školní a vysokoškolský sport</t>
  </si>
  <si>
    <t>Výdaje na programy spolufinancované z rozpočtu Evropské unie a z prostředků finančních mechanismů mimo výzkum, vývoj a inovace</t>
  </si>
  <si>
    <t>Ostatní výdaje na zabezpečení úkolů resortu</t>
  </si>
  <si>
    <t xml:space="preserve">Průřezové ukazatele </t>
  </si>
  <si>
    <t>Platy zaměstnanců a ostatní platby za provedenou práci</t>
  </si>
  <si>
    <t>Základní příděl fondu kulturních a sociálních potřeb</t>
  </si>
  <si>
    <t>Platy zaměstnanců v pracovním poměru vyjma zaměstnanců na služebních místech</t>
  </si>
  <si>
    <t>Platy zaměstnanců na služebních místech dle zákona o státní službě</t>
  </si>
  <si>
    <t>ze státního rozpočtu celkem</t>
  </si>
  <si>
    <t>Zahraniční rozvojová spolupráce</t>
  </si>
  <si>
    <t>Program sociální prevence a prevence kriminality</t>
  </si>
  <si>
    <t>Program protidrogové politiky</t>
  </si>
  <si>
    <t>Podpora projektů integrace příslušníků romské komunity</t>
  </si>
  <si>
    <t>Zajištění přípravy na krizové situace podle zákona č. 240/2000 Sb.</t>
  </si>
  <si>
    <t>Výdaje spolufinancované zcela nebo částečně z rozpočtu Evropské unie bez společné zemědělské politiky celkem</t>
  </si>
  <si>
    <t>ze státního rozpočtu</t>
  </si>
  <si>
    <t>podíl rozpočtu Evropské unie</t>
  </si>
  <si>
    <t>Výdaje na společné projekty, které jsou zcela nebo částečně financovány z prostředků finančních mechanismů celkem</t>
  </si>
  <si>
    <t>podíl prostředků finančních mechanismů</t>
  </si>
  <si>
    <t>Výdaje vedené v informačním systému programového financování EDS/SMVS celkem</t>
  </si>
  <si>
    <t>1) bez příjmů z povinného pojistného na sociální zabezpečení a příspěvku na státní politiku zaměstnanosti</t>
  </si>
  <si>
    <t>2) povinné pojistné na sociální zabezpečení a příspěvek na státní politiku zaměstnanosti a pojistné na veřejné zdravotní pojištění</t>
  </si>
  <si>
    <t>3) z rozpočtu EU a z prostředků finančních mechanismů</t>
  </si>
  <si>
    <t>4) výdaje na výzkum, vývoj a inovace podle § 6 odst. 1 zákona č. 130/2002 Sb., ve znění pozdějších předpisů</t>
  </si>
  <si>
    <t>5) výdaje na výzkum, vývoj a inovace podle § 6 odst. 2 zákona č. 130/2002 Sb., ve znění pozdějších předpisů</t>
  </si>
  <si>
    <t>(ve struktuře návrhu zákona o státním rozpočtu)</t>
  </si>
  <si>
    <t>(údaje v Kč)</t>
  </si>
  <si>
    <r>
      <t>Daňové příjmy</t>
    </r>
    <r>
      <rPr>
        <vertAlign val="superscript"/>
        <sz val="11"/>
        <rFont val="Calibri"/>
        <family val="2"/>
        <charset val="238"/>
        <scheme val="minor"/>
      </rPr>
      <t>1)</t>
    </r>
  </si>
  <si>
    <r>
      <t>Povinné pojistné placené zaměstnavatelem</t>
    </r>
    <r>
      <rPr>
        <vertAlign val="superscript"/>
        <sz val="11"/>
        <rFont val="Calibri"/>
        <family val="2"/>
        <charset val="238"/>
        <scheme val="minor"/>
      </rPr>
      <t>2)</t>
    </r>
  </si>
  <si>
    <r>
      <t>Výdaje na výzkum, vývoj a inovace celkem včetně programů spolufinancovaných z prostředků zahraničních programů</t>
    </r>
    <r>
      <rPr>
        <vertAlign val="superscript"/>
        <sz val="11"/>
        <rFont val="Calibri"/>
        <family val="2"/>
        <charset val="238"/>
        <scheme val="minor"/>
      </rPr>
      <t>3)</t>
    </r>
  </si>
  <si>
    <r>
      <t>institucionální podpora celkem</t>
    </r>
    <r>
      <rPr>
        <vertAlign val="superscript"/>
        <sz val="11"/>
        <rFont val="Calibri"/>
        <family val="2"/>
        <charset val="238"/>
        <scheme val="minor"/>
      </rPr>
      <t>4)</t>
    </r>
  </si>
  <si>
    <r>
      <t>účelová podpora celkem</t>
    </r>
    <r>
      <rPr>
        <vertAlign val="superscript"/>
        <sz val="11"/>
        <rFont val="Calibri"/>
        <family val="2"/>
        <charset val="238"/>
        <scheme val="minor"/>
      </rPr>
      <t>4)</t>
    </r>
  </si>
  <si>
    <r>
      <t>podíl prostředků zahraničních programů</t>
    </r>
    <r>
      <rPr>
        <vertAlign val="superscript"/>
        <sz val="11"/>
        <rFont val="Calibri"/>
        <family val="2"/>
        <charset val="238"/>
        <scheme val="minor"/>
      </rPr>
      <t>3)</t>
    </r>
  </si>
  <si>
    <r>
      <t>Účelová podpora na programy aplikovaného výzkumu, vývoje a inovací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</si>
  <si>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t>Účelová podpora na specifický vysokoškolský výzkum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</si>
  <si>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t>Institucionální podpora výzkumných organizací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</si>
  <si>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t>Institucionální podpora na mezinárodní spolupráci České republiky ve výzkumu, vývoji a inovacích</t>
    </r>
    <r>
      <rPr>
        <vertAlign val="superscript"/>
        <sz val="11"/>
        <rFont val="Calibri"/>
        <family val="2"/>
        <charset val="238"/>
        <scheme val="minor"/>
      </rPr>
      <t>5)</t>
    </r>
  </si>
  <si>
    <t>Kap. 333 MŠMT</t>
  </si>
  <si>
    <t>Prostředky na platy a ostatní platby v Kč</t>
  </si>
  <si>
    <t>v tom:</t>
  </si>
  <si>
    <t>Počet zaměstnanců</t>
  </si>
  <si>
    <t>Průměrný plat v Kč</t>
  </si>
  <si>
    <t>Ostatní platby za provedenou práci v Kč</t>
  </si>
  <si>
    <t>Prostředky na platy v Kč</t>
  </si>
  <si>
    <t>k pol. 5013</t>
  </si>
  <si>
    <t>zam. k pol . 5011/zam. v prac.poměru</t>
  </si>
  <si>
    <t>platy pol. 5013</t>
  </si>
  <si>
    <t>platy pol. 5011/platy zam. v prac. poměru</t>
  </si>
  <si>
    <t>Organizační složky státu celkem:</t>
  </si>
  <si>
    <t>I.Ústřední orgán:</t>
  </si>
  <si>
    <t>ústřední orgán - kmen</t>
  </si>
  <si>
    <t>II.Česká školní inspekce:</t>
  </si>
  <si>
    <t>Česká školní inspekce - kmen</t>
  </si>
  <si>
    <t xml:space="preserve"> -</t>
  </si>
  <si>
    <t>Státní správa celkem</t>
  </si>
  <si>
    <t>III. Ost.organizační složky státu:</t>
  </si>
  <si>
    <t>VSC</t>
  </si>
  <si>
    <t>Příspěvkové organizace celkem:</t>
  </si>
  <si>
    <t>1. OPŘO - celkem</t>
  </si>
  <si>
    <t>1.1  OPŘO mimo OP a FM</t>
  </si>
  <si>
    <t xml:space="preserve">1.5 FM EHP/Norsko </t>
  </si>
  <si>
    <t xml:space="preserve">    </t>
  </si>
  <si>
    <t>2.1  RgŠ ÚSC mimo NPO</t>
  </si>
  <si>
    <t>Organizační složky státu a příspěvkové organizace celkem</t>
  </si>
  <si>
    <t>v Kč</t>
  </si>
  <si>
    <t>Část I - Přehled o rozpočtu nákladů a výnosů státních příspěvkových organizací</t>
  </si>
  <si>
    <t>Číslo položky</t>
  </si>
  <si>
    <t>Název položky</t>
  </si>
  <si>
    <t>Syntetický účet</t>
  </si>
  <si>
    <t>a</t>
  </si>
  <si>
    <t>b</t>
  </si>
  <si>
    <t>c</t>
  </si>
  <si>
    <r>
      <t xml:space="preserve">Náklady celkem - </t>
    </r>
    <r>
      <rPr>
        <sz val="8"/>
        <rFont val="Arial"/>
        <family val="2"/>
        <charset val="238"/>
      </rPr>
      <t xml:space="preserve">(účtová třída 5 celkem  - součet položek 2, 38, 44 a 46) </t>
    </r>
    <r>
      <rPr>
        <b/>
        <sz val="8"/>
        <rFont val="Arial"/>
        <family val="2"/>
        <charset val="238"/>
      </rPr>
      <t xml:space="preserve"> </t>
    </r>
  </si>
  <si>
    <t/>
  </si>
  <si>
    <r>
      <t xml:space="preserve">Náklady z činnosti  </t>
    </r>
    <r>
      <rPr>
        <sz val="8"/>
        <rFont val="Arial"/>
        <family val="2"/>
        <charset val="238"/>
      </rPr>
      <t>(součet položek 3 až 37)</t>
    </r>
  </si>
  <si>
    <t>Spotřeba materiálu</t>
  </si>
  <si>
    <t>501</t>
  </si>
  <si>
    <t>Spotřeba energie</t>
  </si>
  <si>
    <t>502</t>
  </si>
  <si>
    <t>Spotřeba jiných neskladovatelných dodávek</t>
  </si>
  <si>
    <t>503</t>
  </si>
  <si>
    <t>Prodané zboží</t>
  </si>
  <si>
    <t>504</t>
  </si>
  <si>
    <t>Aktivace dlouhodobého majetku</t>
  </si>
  <si>
    <t>506</t>
  </si>
  <si>
    <t>Aktivace oběžného majetku</t>
  </si>
  <si>
    <t>507</t>
  </si>
  <si>
    <t>Změna stavu zásob vlastní výroby</t>
  </si>
  <si>
    <t>508</t>
  </si>
  <si>
    <t>Opravy a udržování</t>
  </si>
  <si>
    <t>511</t>
  </si>
  <si>
    <t>Cestovné</t>
  </si>
  <si>
    <t>512</t>
  </si>
  <si>
    <t>Náklady na reprezentaci</t>
  </si>
  <si>
    <t>513</t>
  </si>
  <si>
    <t>Aktivace vnitroorganizačních služeb</t>
  </si>
  <si>
    <t>516</t>
  </si>
  <si>
    <t>Ostatní služby</t>
  </si>
  <si>
    <t>518</t>
  </si>
  <si>
    <t>Mzdové náklady</t>
  </si>
  <si>
    <t>521</t>
  </si>
  <si>
    <t>Zákonné sociální pojištění</t>
  </si>
  <si>
    <t>524</t>
  </si>
  <si>
    <t>Jiné sociální pojištění</t>
  </si>
  <si>
    <t>525</t>
  </si>
  <si>
    <t>Zákonné sociální náklady</t>
  </si>
  <si>
    <t>527</t>
  </si>
  <si>
    <t>Jiné sociální náklady</t>
  </si>
  <si>
    <t>528</t>
  </si>
  <si>
    <t>Daň silniční</t>
  </si>
  <si>
    <t>531</t>
  </si>
  <si>
    <t>Daň z nemovitostí</t>
  </si>
  <si>
    <t>532</t>
  </si>
  <si>
    <t>Jiné daně a poplatky</t>
  </si>
  <si>
    <t>538</t>
  </si>
  <si>
    <t>Smluvní pokuty a úroky z prodlení</t>
  </si>
  <si>
    <t>541</t>
  </si>
  <si>
    <t>Jiné pokuty a penále</t>
  </si>
  <si>
    <t>542</t>
  </si>
  <si>
    <t>Dary a jiná bezúplatná předání</t>
  </si>
  <si>
    <t>543</t>
  </si>
  <si>
    <t>Prodaný materiál</t>
  </si>
  <si>
    <t>544</t>
  </si>
  <si>
    <t>Manka a škody</t>
  </si>
  <si>
    <t>547</t>
  </si>
  <si>
    <t>Tvorba fondů</t>
  </si>
  <si>
    <t>548</t>
  </si>
  <si>
    <t>Odpisy dlouhodobého majetku</t>
  </si>
  <si>
    <t>551</t>
  </si>
  <si>
    <t>Prodaný dlouhodobý nehmotný majetek</t>
  </si>
  <si>
    <t>552</t>
  </si>
  <si>
    <t>Prodaný dlouhodobý hmotný majetek</t>
  </si>
  <si>
    <t>553</t>
  </si>
  <si>
    <t>Prodané pozemky</t>
  </si>
  <si>
    <t>554</t>
  </si>
  <si>
    <t>Tvorba a zúčtování rezerv</t>
  </si>
  <si>
    <t>555</t>
  </si>
  <si>
    <t>Tvorba a zúčtování opravných položek</t>
  </si>
  <si>
    <t>556</t>
  </si>
  <si>
    <t>Náklady z vyřazených pohledávek</t>
  </si>
  <si>
    <t>557</t>
  </si>
  <si>
    <t>Náklady z drobného dlouhodobého majetku</t>
  </si>
  <si>
    <t>558</t>
  </si>
  <si>
    <t>Ostatní náklady z činnosti</t>
  </si>
  <si>
    <t>549</t>
  </si>
  <si>
    <r>
      <t xml:space="preserve">Finanční náklady  </t>
    </r>
    <r>
      <rPr>
        <sz val="8"/>
        <rFont val="Arial"/>
        <family val="2"/>
        <charset val="238"/>
      </rPr>
      <t>(součet položek 39 až 43)</t>
    </r>
  </si>
  <si>
    <t>Prodané cenné papíry a podíly</t>
  </si>
  <si>
    <t>561</t>
  </si>
  <si>
    <t>Úroky</t>
  </si>
  <si>
    <t>562</t>
  </si>
  <si>
    <t>Kurzové ztráty</t>
  </si>
  <si>
    <t>563</t>
  </si>
  <si>
    <t>Náklady z přecenění reálnou hodnotou</t>
  </si>
  <si>
    <t>564</t>
  </si>
  <si>
    <t>Ostatní finanční náklady</t>
  </si>
  <si>
    <t>569</t>
  </si>
  <si>
    <r>
      <t>Náklady na transfery</t>
    </r>
    <r>
      <rPr>
        <sz val="8"/>
        <rFont val="Arial"/>
        <family val="2"/>
        <charset val="238"/>
      </rPr>
      <t xml:space="preserve">  (součet položek 45) </t>
    </r>
  </si>
  <si>
    <t>Náklady vybraných ústředních vládních institucí na transfery</t>
  </si>
  <si>
    <t>571</t>
  </si>
  <si>
    <r>
      <t>Daň z příjmů</t>
    </r>
    <r>
      <rPr>
        <sz val="8"/>
        <rFont val="Arial"/>
        <family val="2"/>
        <charset val="238"/>
      </rPr>
      <t xml:space="preserve"> (součet položek 47 a 48)</t>
    </r>
  </si>
  <si>
    <t>Daň z příjmů</t>
  </si>
  <si>
    <t>591</t>
  </si>
  <si>
    <t>Dodatečné odvody daně z příjmů</t>
  </si>
  <si>
    <t>595</t>
  </si>
  <si>
    <r>
      <t xml:space="preserve">VÝNOSY   CELKEM - </t>
    </r>
    <r>
      <rPr>
        <sz val="8"/>
        <rFont val="Arial"/>
        <family val="2"/>
        <charset val="238"/>
      </rPr>
      <t xml:space="preserve">(účtová třída 6 celkem - součet položek 50, 65 a 71)  </t>
    </r>
    <r>
      <rPr>
        <b/>
        <sz val="8"/>
        <rFont val="Arial"/>
        <family val="2"/>
        <charset val="238"/>
      </rPr>
      <t xml:space="preserve">                    </t>
    </r>
  </si>
  <si>
    <r>
      <t xml:space="preserve">Výnosy z činnosti  </t>
    </r>
    <r>
      <rPr>
        <sz val="8"/>
        <rFont val="Arial"/>
        <family val="2"/>
        <charset val="238"/>
      </rPr>
      <t>(součet položek 51 až 64)</t>
    </r>
  </si>
  <si>
    <t>Výnosy z prodeje vlastních výrobků</t>
  </si>
  <si>
    <t>601</t>
  </si>
  <si>
    <t>Výnosy z prodeje služeb</t>
  </si>
  <si>
    <t>602</t>
  </si>
  <si>
    <t>Výnosy z pronájmu</t>
  </si>
  <si>
    <t>603</t>
  </si>
  <si>
    <t>Výnosy z prodaného zboží</t>
  </si>
  <si>
    <t>604</t>
  </si>
  <si>
    <t>Jiné výnosy z vlastních výkonů</t>
  </si>
  <si>
    <t>609</t>
  </si>
  <si>
    <t>641</t>
  </si>
  <si>
    <t>642</t>
  </si>
  <si>
    <t>Výnosy z vyřazených pohledávek</t>
  </si>
  <si>
    <t>643</t>
  </si>
  <si>
    <t>Výnosy z prodeje materiálu</t>
  </si>
  <si>
    <t>644</t>
  </si>
  <si>
    <t>Výnosy z prodeje dlouhodobého nehmotného majetku</t>
  </si>
  <si>
    <t>645</t>
  </si>
  <si>
    <t>Výnosy z prodeje dlouhodobého hmotného majetku kromě pozemků</t>
  </si>
  <si>
    <t>646</t>
  </si>
  <si>
    <t>Výnosy z prodeje pozemků</t>
  </si>
  <si>
    <t>647</t>
  </si>
  <si>
    <t>Čerpání fondů</t>
  </si>
  <si>
    <t>648</t>
  </si>
  <si>
    <t>Ostatní výnosy z činnosti</t>
  </si>
  <si>
    <t>649</t>
  </si>
  <si>
    <r>
      <t xml:space="preserve">Finanční výnosy  </t>
    </r>
    <r>
      <rPr>
        <sz val="8"/>
        <rFont val="Arial"/>
        <family val="2"/>
        <charset val="238"/>
      </rPr>
      <t>(součet položek 66 až 70)</t>
    </r>
  </si>
  <si>
    <t>Výnosy z prodeje cenných papírů a podílů</t>
  </si>
  <si>
    <t>661</t>
  </si>
  <si>
    <t>662</t>
  </si>
  <si>
    <t>Kurzové zisky</t>
  </si>
  <si>
    <t>663</t>
  </si>
  <si>
    <t>Výnosy z přecenění reálnou hodnotou</t>
  </si>
  <si>
    <t>664</t>
  </si>
  <si>
    <t>Ostatní finanční výnosy</t>
  </si>
  <si>
    <t>669</t>
  </si>
  <si>
    <r>
      <t xml:space="preserve">Výnosy z transferů </t>
    </r>
    <r>
      <rPr>
        <sz val="8"/>
        <rFont val="Arial"/>
        <family val="2"/>
        <charset val="238"/>
      </rPr>
      <t>(součet položek 72)</t>
    </r>
  </si>
  <si>
    <t>Výnosy vybraných ústředních vládních institucí z transferů</t>
  </si>
  <si>
    <t>671</t>
  </si>
  <si>
    <t>VÝSLEDEK   HOSPODAŘENÍ  před zdaněním - (položka 49 - 2 - 38 - 44)</t>
  </si>
  <si>
    <t>VÝSLEDEK   HOSPODAŘENÍ  po zdanění- (položka 49 - 1)</t>
  </si>
  <si>
    <t>Část II - Doplňující údaje - hlavní činnost státních příspěvkových organizací</t>
  </si>
  <si>
    <t>Číslo 
položky</t>
  </si>
  <si>
    <t>Doplňující údaje</t>
  </si>
  <si>
    <t>Platy zaměstnanců na služebních místech podle zákona o státní službě</t>
  </si>
  <si>
    <t xml:space="preserve">Ostatní osobní náklady </t>
  </si>
  <si>
    <t>Náhrady v době dočasné pracovní neschopnosti</t>
  </si>
  <si>
    <r>
      <t>Povinné pojistné placené zaměstnavatelem</t>
    </r>
    <r>
      <rPr>
        <vertAlign val="superscript"/>
        <sz val="8"/>
        <rFont val="Arial"/>
        <family val="2"/>
        <charset val="238"/>
      </rPr>
      <t>1)</t>
    </r>
  </si>
  <si>
    <t>Převod fondu kulturních a sociálních potřeb</t>
  </si>
  <si>
    <t xml:space="preserve">Příspěvek na provoz od zřizovatele  </t>
  </si>
  <si>
    <r>
      <t>Individuální a systémové dotace na financování programů a akcí od zřizovatele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</si>
  <si>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Dotace ze státního rozpočtu na výzkum, vývoj a inovace od zřizovatele</t>
    </r>
    <r>
      <rPr>
        <vertAlign val="superscript"/>
        <sz val="8"/>
        <rFont val="Arial"/>
        <family val="2"/>
        <charset val="238"/>
      </rPr>
      <t>3)</t>
    </r>
  </si>
  <si>
    <t>v tom: institucionální podpora</t>
  </si>
  <si>
    <t xml:space="preserve">          účelová podpora</t>
  </si>
  <si>
    <r>
      <t>Dotace na výzkum, vývoj a inovace od poskytovatelů jiných než je zřizovatel</t>
    </r>
    <r>
      <rPr>
        <vertAlign val="superscript"/>
        <sz val="8"/>
        <rFont val="Arial"/>
        <family val="2"/>
        <charset val="238"/>
      </rPr>
      <t>3)</t>
    </r>
  </si>
  <si>
    <r>
      <t>Dotace na úhradu výdajů, které mají být kryty z rozpočtu Evropské unie včetně stanoveného podílu státního rozpočtu na financování těchto výdajů</t>
    </r>
    <r>
      <rPr>
        <vertAlign val="superscript"/>
        <sz val="8"/>
        <rFont val="Arial"/>
        <family val="2"/>
        <charset val="238"/>
      </rPr>
      <t>4)</t>
    </r>
  </si>
  <si>
    <r>
      <t>Dotace na úhradu výdajů podle mezinárodních smluv, na základě kterých jsou České republice svěřeny peněžní prostředky z finančních mechanismů včetně stanoveného podílu státního rozpočtu na financování těchto výdajů</t>
    </r>
    <r>
      <rPr>
        <vertAlign val="superscript"/>
        <sz val="8"/>
        <rFont val="Arial"/>
        <family val="2"/>
        <charset val="238"/>
      </rPr>
      <t>4)</t>
    </r>
  </si>
  <si>
    <r>
      <t>Ostatní příspěvky a dotace</t>
    </r>
    <r>
      <rPr>
        <vertAlign val="superscript"/>
        <sz val="8"/>
        <rFont val="Arial"/>
        <family val="2"/>
        <charset val="238"/>
      </rPr>
      <t>5)</t>
    </r>
  </si>
  <si>
    <t>Závazky vůči státnímu rozpočtu celkem</t>
  </si>
  <si>
    <r>
      <t>v tom: odvod z provozu a z odpisů</t>
    </r>
    <r>
      <rPr>
        <vertAlign val="superscript"/>
        <sz val="8"/>
        <rFont val="Arial"/>
        <family val="2"/>
        <charset val="238"/>
      </rPr>
      <t>6)</t>
    </r>
  </si>
  <si>
    <r>
      <t xml:space="preserve">          odvod příjmů z prodeje nemovitého státního majetku</t>
    </r>
    <r>
      <rPr>
        <vertAlign val="superscript"/>
        <sz val="8"/>
        <rFont val="Arial"/>
        <family val="2"/>
        <charset val="238"/>
      </rPr>
      <t>7)</t>
    </r>
  </si>
  <si>
    <r>
      <t xml:space="preserve">          ostatní odvody</t>
    </r>
    <r>
      <rPr>
        <vertAlign val="superscript"/>
        <sz val="8"/>
        <rFont val="Arial"/>
        <family val="2"/>
        <charset val="238"/>
      </rPr>
      <t>7)</t>
    </r>
  </si>
  <si>
    <r>
      <t>Dotace ze státního rozpočtu na výzkum, vývoj a inovace celkem</t>
    </r>
    <r>
      <rPr>
        <vertAlign val="superscript"/>
        <sz val="8"/>
        <rFont val="Arial"/>
        <family val="2"/>
        <charset val="238"/>
      </rPr>
      <t>8)</t>
    </r>
  </si>
  <si>
    <r>
      <t>Použití prostředků rezervního fondu</t>
    </r>
    <r>
      <rPr>
        <vertAlign val="superscript"/>
        <sz val="8"/>
        <rFont val="Arial"/>
        <family val="2"/>
        <charset val="238"/>
      </rPr>
      <t>9)</t>
    </r>
  </si>
  <si>
    <t>Přepočtený počet zaměstnanců v pracovním poměru vyjma zaměstnanců na služebních místech</t>
  </si>
  <si>
    <t>Přepočtený počet zaměstnanců na služebních místech podle zákona o státní službě</t>
  </si>
  <si>
    <t>Průměrný měsíční plat (mzda) zaměstnanců v pracovním poměru vyjma zaměstnanců na služebních místech</t>
  </si>
  <si>
    <t>Průměrný měsíční plat (mzda) zaměstnanců na služebních místech podle zákona o státní službě</t>
  </si>
  <si>
    <t>Poznámka:</t>
  </si>
  <si>
    <t xml:space="preserve">Do rozpisu závazných ukazatelů rozpočtu na rok 2018 není zahrnuta úprava č. I/16 - finanční dopady související s novelou zákona č. 563/2004 Sb., o pedagogických pracovních a o změně některých zákonů, která nebyla schválena.  </t>
  </si>
  <si>
    <t>Zkratka AE použita pro analytickou evidenci</t>
  </si>
  <si>
    <t>Součet údajů na položkách 75 až 78 musí odpovídat položce č. 15 - Mzdové náklady</t>
  </si>
  <si>
    <r>
      <t>Součet údajů na položkách 81 až 83, 86, 89 až 91</t>
    </r>
    <r>
      <rPr>
        <b/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musí odpovídat položce č. 71 - Výnosy z transferů</t>
    </r>
  </si>
  <si>
    <r>
      <t>1)</t>
    </r>
    <r>
      <rPr>
        <sz val="8"/>
        <rFont val="Arial"/>
        <family val="2"/>
        <charset val="238"/>
      </rPr>
      <t xml:space="preserve"> povinné pojistné na sociální zabezpečení a příspěvek na státní politiku zaměstnanosti a pojistné na veřejné zdravotní pojištění</t>
    </r>
  </si>
  <si>
    <r>
      <t>2)</t>
    </r>
    <r>
      <rPr>
        <sz val="8"/>
        <rFont val="Arial"/>
        <family val="2"/>
        <charset val="238"/>
      </rPr>
      <t xml:space="preserve"> pro účely tohoto přehledu se tím rozumí systémově určené výdaje na krytí neinvestičních potřeb programů poskytované ze státního rozpočtu v rámci dotace dle § 54 odst. 1 písm. b) zákona č. 218/2000 Sb. a § 2 vyhlášky č. 560/2006 Sb., ve znění vyhlášky č. 11/2010 Sb.; do této položky se nezahrnují neinvestiční výdaje uvedené na položkách 89 a 90</t>
    </r>
  </si>
  <si>
    <r>
      <t xml:space="preserve">3) </t>
    </r>
    <r>
      <rPr>
        <sz val="8"/>
        <rFont val="Arial"/>
        <family val="2"/>
        <charset val="238"/>
      </rPr>
      <t>jedná se o krytí neinvestičních výdajů</t>
    </r>
  </si>
  <si>
    <r>
      <t xml:space="preserve">4) </t>
    </r>
    <r>
      <rPr>
        <sz val="8"/>
        <rFont val="Arial"/>
        <family val="2"/>
        <charset val="238"/>
      </rPr>
      <t>rozumí se výdaje určené na krytí neinvestičních potřeb programů</t>
    </r>
  </si>
  <si>
    <r>
      <t>5)</t>
    </r>
    <r>
      <rPr>
        <sz val="8"/>
        <rFont val="Arial"/>
        <family val="2"/>
        <charset val="238"/>
      </rPr>
      <t xml:space="preserve"> souhrn prostředků od poskytovatelů ze státního rozpočtu (ostatní příspěvky a dotace jiné než uvedené na položkách</t>
    </r>
  </si>
  <si>
    <t>81 až 83, 86, 89, 90)</t>
  </si>
  <si>
    <r>
      <t>Poznámky</t>
    </r>
    <r>
      <rPr>
        <vertAlign val="superscript"/>
        <sz val="8"/>
        <rFont val="Arial"/>
        <family val="2"/>
        <charset val="238"/>
      </rPr>
      <t xml:space="preserve"> 6)</t>
    </r>
    <r>
      <rPr>
        <sz val="8"/>
        <rFont val="Arial"/>
        <family val="2"/>
        <charset val="238"/>
      </rPr>
      <t xml:space="preserve"> a </t>
    </r>
    <r>
      <rPr>
        <vertAlign val="superscript"/>
        <sz val="8"/>
        <rFont val="Arial"/>
        <family val="2"/>
        <charset val="238"/>
      </rPr>
      <t>7)</t>
    </r>
    <r>
      <rPr>
        <sz val="8"/>
        <rFont val="Arial"/>
        <family val="2"/>
        <charset val="238"/>
      </rPr>
      <t xml:space="preserve"> platí na úrovni sumáře za kapitolu:</t>
    </r>
  </si>
  <si>
    <r>
      <t>6)</t>
    </r>
    <r>
      <rPr>
        <sz val="8"/>
        <rFont val="Arial"/>
        <family val="2"/>
        <charset val="238"/>
      </rPr>
      <t xml:space="preserve"> údaj na tomto řádku musí odpovídat údaji na položce 2122 finančního výkazu FIN 1-12 OSS zřizovatele</t>
    </r>
  </si>
  <si>
    <r>
      <t>7)</t>
    </r>
    <r>
      <rPr>
        <sz val="8"/>
        <rFont val="Arial"/>
        <family val="2"/>
        <charset val="238"/>
      </rPr>
      <t xml:space="preserve"> souhrn údajů na řádcích  94 a 95 musí odpovídat údaji na položce 2123 finančního výkazu FIN 1-12 OSS zřizovatele</t>
    </r>
  </si>
  <si>
    <r>
      <t>8)</t>
    </r>
    <r>
      <rPr>
        <sz val="8"/>
        <rFont val="Arial"/>
        <family val="2"/>
        <charset val="238"/>
      </rPr>
      <t xml:space="preserve"> uvádí se neinvestiční i investiční výdaje celkem, jak od zřizovatele, tak i od poskytovatelů jiných než je zřizovatel</t>
    </r>
  </si>
  <si>
    <r>
      <t>9)</t>
    </r>
    <r>
      <rPr>
        <sz val="8"/>
        <rFont val="Arial"/>
        <family val="2"/>
        <charset val="238"/>
      </rPr>
      <t xml:space="preserve"> údaj na tomto řádku se musí rovnat údaji zahrnutému v celkových výnosech příspěvkových organizací v návaznosti na povinnost stanovenou podle § 53 odst. 3 zákona č. 218/2000 Sb., ve znění pozdějších předpisů</t>
    </r>
  </si>
  <si>
    <t>a) pod pojmem rok "N" se rozumí rok, na který je sestavován návrh rozpočtu,</t>
  </si>
  <si>
    <t>b) pod pojmem rok "N-1" se rozumí rok předcházející roku, na který je sestavován návrh rozpočtu,</t>
  </si>
  <si>
    <t>c) pod pojmem rok "N-2" se rozumí rok předcházející roku N-1.</t>
  </si>
  <si>
    <t>Kapitola</t>
  </si>
  <si>
    <t>Nástroj</t>
  </si>
  <si>
    <t>Celkem podíl státního rozpočtu nebo národní doplňkové platby</t>
  </si>
  <si>
    <t>Celkem kryto příjmem z rozpočtu EU</t>
  </si>
  <si>
    <t>333 - Ministerstvo školství, mládeže a tělovýchovy</t>
  </si>
  <si>
    <t>z toho: výzkum vývoj a inovace</t>
  </si>
  <si>
    <t>06004 - EHP/Norsko 3</t>
  </si>
  <si>
    <t>z toho: platová oblast regulovaná vládou (platy, OPPP, OON)</t>
  </si>
  <si>
    <t>12104 - KP Horizont 2020 2014+</t>
  </si>
  <si>
    <t>14300 - OP Jan Amos Komenský</t>
  </si>
  <si>
    <t>17031 - NPO Inovace ve vzdělávání v kontextu digitalizace</t>
  </si>
  <si>
    <t>17051 - NPO Excel. výzkum a výv. v prir. obl. veř. záj. ve zdrav.</t>
  </si>
  <si>
    <t>CELKEM za kapitolu</t>
  </si>
  <si>
    <t>CELKEM za kapitolu - platová oblast regulovaná vládou (platy, OPPP, OON)</t>
  </si>
  <si>
    <t>CELKEM za kapitolu - výzkum vývoj a inovace</t>
  </si>
  <si>
    <t>17032 - NPO Adaptace kapacity a zaměření školních program</t>
  </si>
  <si>
    <t>Ostatní přímo řízené organizace</t>
  </si>
  <si>
    <t>Část I - Přehled o rozpočtu  nákladů a výnosů SPO</t>
  </si>
  <si>
    <r>
      <t xml:space="preserve"> NÁKLADY   CELKEM
 </t>
    </r>
    <r>
      <rPr>
        <sz val="8"/>
        <rFont val="Arial"/>
        <family val="2"/>
      </rPr>
      <t xml:space="preserve">(účtová třída 5 celkem  - součet položek 2, 38, 44 a 46) </t>
    </r>
    <r>
      <rPr>
        <b/>
        <sz val="8"/>
        <rFont val="Arial"/>
        <family val="2"/>
      </rPr>
      <t xml:space="preserve"> </t>
    </r>
  </si>
  <si>
    <r>
      <t xml:space="preserve">Náklady z činnosti  </t>
    </r>
    <r>
      <rPr>
        <sz val="8"/>
        <rFont val="Arial"/>
        <family val="2"/>
      </rPr>
      <t>(součet položek 3 až 37)</t>
    </r>
  </si>
  <si>
    <r>
      <t xml:space="preserve">Finanční náklady  </t>
    </r>
    <r>
      <rPr>
        <sz val="8"/>
        <rFont val="Arial"/>
        <family val="2"/>
      </rPr>
      <t>(součet položek 39 až 43)</t>
    </r>
  </si>
  <si>
    <r>
      <t>Náklady na transfery</t>
    </r>
    <r>
      <rPr>
        <sz val="8"/>
        <rFont val="Arial"/>
        <family val="2"/>
      </rPr>
      <t xml:space="preserve">  (součet položek 45) </t>
    </r>
  </si>
  <si>
    <r>
      <t>Daň z příjmů</t>
    </r>
    <r>
      <rPr>
        <sz val="8"/>
        <rFont val="Arial"/>
        <family val="2"/>
      </rPr>
      <t xml:space="preserve"> (součet položek 47 a 48)</t>
    </r>
  </si>
  <si>
    <r>
      <t xml:space="preserve"> VÝNOSY   CELKEM</t>
    </r>
    <r>
      <rPr>
        <sz val="8"/>
        <rFont val="Arial"/>
        <family val="2"/>
      </rPr>
      <t xml:space="preserve">
 (účtová třída 6 celkem - součet položek 50, 65 a 71)  </t>
    </r>
    <r>
      <rPr>
        <b/>
        <sz val="8"/>
        <rFont val="Arial"/>
        <family val="2"/>
      </rPr>
      <t xml:space="preserve">                    </t>
    </r>
  </si>
  <si>
    <r>
      <t xml:space="preserve">Výnosy z činnosti  </t>
    </r>
    <r>
      <rPr>
        <sz val="8"/>
        <rFont val="Arial"/>
        <family val="2"/>
      </rPr>
      <t>(součet položek 51 až 64)</t>
    </r>
  </si>
  <si>
    <r>
      <t xml:space="preserve">Finanční výnosy  </t>
    </r>
    <r>
      <rPr>
        <sz val="8"/>
        <rFont val="Arial"/>
        <family val="2"/>
      </rPr>
      <t>(součet položek 66 až 70)</t>
    </r>
  </si>
  <si>
    <r>
      <t xml:space="preserve">Výnosy z transferů </t>
    </r>
    <r>
      <rPr>
        <sz val="8"/>
        <rFont val="Arial"/>
        <family val="2"/>
      </rPr>
      <t>(součet položek 72)</t>
    </r>
  </si>
  <si>
    <r>
      <t xml:space="preserve">VÝSLEDEK   HOSPODAŘENÍ  před zdaněním
</t>
    </r>
    <r>
      <rPr>
        <sz val="8"/>
        <rFont val="Arial"/>
        <family val="2"/>
      </rPr>
      <t>(položka 49 - 2 - 38 - 44)</t>
    </r>
  </si>
  <si>
    <r>
      <t xml:space="preserve">VÝSLEDEK   HOSPODAŘENÍ  po zdanění
</t>
    </r>
    <r>
      <rPr>
        <sz val="8"/>
        <rFont val="Arial"/>
        <family val="2"/>
      </rPr>
      <t>(položka 49 - 1)</t>
    </r>
  </si>
  <si>
    <t xml:space="preserve">Část II - doplňující údaje - hlavní činnost SPO </t>
  </si>
  <si>
    <t>Platy zaměstnanců v pracovním poměru vyjma zaměstnanců                       na služebních místech</t>
  </si>
  <si>
    <t>(z AE k účtu 521)</t>
  </si>
  <si>
    <t>(z AE k účtu 524)</t>
  </si>
  <si>
    <t>(z AE k účtu 527)</t>
  </si>
  <si>
    <t>(z AE k účtu 671)</t>
  </si>
  <si>
    <r>
      <t>Individuální a systémové dotace na financování programů a akcí
od zřizovatele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</si>
  <si>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Dotace na výzkum, vývoj a inovace od poskytovatelů jiných než
je zřizovatel</t>
    </r>
    <r>
      <rPr>
        <vertAlign val="superscript"/>
        <sz val="8"/>
        <rFont val="Arial"/>
        <family val="2"/>
        <charset val="238"/>
      </rPr>
      <t>3)</t>
    </r>
  </si>
  <si>
    <r>
      <t>Dotace na úhradu výdajů, které mají být kryty z rozpočtu
Evropské unie včetně stanoveného podílu státního rozpočtu na
financování těchto výdajů</t>
    </r>
    <r>
      <rPr>
        <vertAlign val="superscript"/>
        <sz val="8"/>
        <rFont val="Arial"/>
        <family val="2"/>
        <charset val="238"/>
      </rPr>
      <t>4)</t>
    </r>
  </si>
  <si>
    <r>
      <t>Dotace na úhradu výdajů podle mezinárodních smluv,
na základě kterých jsou České republice svěřeny peněžní prostředky z finančních mechanismů včetně stanoveného podílu státního rozpočtu na financování těchto výdajů</t>
    </r>
    <r>
      <rPr>
        <vertAlign val="superscript"/>
        <sz val="8"/>
        <rFont val="Arial"/>
        <family val="2"/>
        <charset val="238"/>
      </rPr>
      <t>4)</t>
    </r>
  </si>
  <si>
    <r>
      <t xml:space="preserve">Přepočtený počet úvazků zaměstnanců v pracovním poměru vyjma zaměstnanců na služebních místech </t>
    </r>
    <r>
      <rPr>
        <vertAlign val="superscript"/>
        <sz val="8"/>
        <rFont val="Arial"/>
        <family val="2"/>
        <charset val="238"/>
      </rPr>
      <t>10)</t>
    </r>
  </si>
  <si>
    <r>
      <t xml:space="preserve">Přepočtený počet úvazků zaměstnanců na služebních místech podle zákona o státní službě </t>
    </r>
    <r>
      <rPr>
        <vertAlign val="superscript"/>
        <sz val="8"/>
        <rFont val="Arial"/>
        <family val="2"/>
        <charset val="238"/>
      </rPr>
      <t>10)</t>
    </r>
  </si>
  <si>
    <t>Poznámky a vazby:</t>
  </si>
  <si>
    <r>
      <t>2)</t>
    </r>
    <r>
      <rPr>
        <sz val="8"/>
        <rFont val="Arial"/>
        <family val="2"/>
        <charset val="238"/>
      </rPr>
      <t xml:space="preserve"> pro účely tohoto přehledu se tím rozumí systémově určené výdaje na krytí neinvestičních potřeb programů poskytované ze státního 
   rozpočtu v rámci dotace dle § 54 odst. 1 písm. b) zákona č. 218/2000 Sb. a § 2 vyhlášky č. 560/2006 Sb., ve znění vyhlášky
   č. 11/2010 Sb.; do této položky se nezahrnují neinvestiční výdaje uvedené na položkách 89 a 90</t>
    </r>
  </si>
  <si>
    <r>
      <t>5)</t>
    </r>
    <r>
      <rPr>
        <sz val="8"/>
        <rFont val="Arial"/>
        <family val="2"/>
        <charset val="238"/>
      </rPr>
      <t xml:space="preserve"> souhrn prostředků od poskytovatelů ze státního rozpočtu (ostatní příspěvky a dotace jiné než uvedené na položkách 81 až 83, 86, 89, 90)</t>
    </r>
  </si>
  <si>
    <r>
      <t>9)</t>
    </r>
    <r>
      <rPr>
        <sz val="8"/>
        <rFont val="Arial"/>
        <family val="2"/>
        <charset val="238"/>
      </rPr>
      <t xml:space="preserve"> údaj na tomto řádku se musí rovnat údaji zahrnutému v celkových výnosech příspěvkových organizací v návaznosti na povinnost
   stanovenou podle § 53 odst. 3 zákona č. 218/2000 Sb., ve znění pozdějších předpisů</t>
    </r>
  </si>
  <si>
    <r>
      <t>10)</t>
    </r>
    <r>
      <rPr>
        <sz val="8"/>
        <rFont val="Arial"/>
        <family val="2"/>
        <charset val="238"/>
      </rPr>
      <t xml:space="preserve"> V případě skutečnosti se uvádí průměrný evidenční počet zaměstnanců přepočtený a v případě schváleného stavu a návrhu  
    pak úvazky zaměstnanců v celoročním vyjádření. Údaje jsou zaokrouhleny na dvě desetinná místa.</t>
    </r>
  </si>
  <si>
    <t>c) pod pojmem rok "N-2" se rozumí rok předcházející roku N-1,</t>
  </si>
  <si>
    <t>d) pod pojmem rok "N+1" se rozumí první rok, na který je sestavován návrh střednědobého výhledu,</t>
  </si>
  <si>
    <t>e) pod pojmem rok "N+2" se rozumí druhý rok, na který je sestavován návrh střednědobého výhledu.</t>
  </si>
  <si>
    <t>Přehled plnění příjmů</t>
  </si>
  <si>
    <t>Zdroj</t>
  </si>
  <si>
    <t>Běh</t>
  </si>
  <si>
    <t>N/A</t>
  </si>
  <si>
    <t>1100000</t>
  </si>
  <si>
    <t>SR - základní</t>
  </si>
  <si>
    <t>1103100</t>
  </si>
  <si>
    <t>SR - OP Výzkum a vývoj pro inovace</t>
  </si>
  <si>
    <t>1103200</t>
  </si>
  <si>
    <t>SR - OP Vzdělávání pro konkurenceschopnost</t>
  </si>
  <si>
    <t>1110300</t>
  </si>
  <si>
    <t>SR - OP Výzkum,vývoj a vzdělávání 2014+</t>
  </si>
  <si>
    <t>1503100</t>
  </si>
  <si>
    <t>EU - OP Výzkum a vývoj pro inovace</t>
  </si>
  <si>
    <t>1503200</t>
  </si>
  <si>
    <t>EU - OP Vzdělávání pro konkurenceschopnost</t>
  </si>
  <si>
    <t>1504710</t>
  </si>
  <si>
    <t>EU - KP Eurostar</t>
  </si>
  <si>
    <t>1506004</t>
  </si>
  <si>
    <t>FM - EHP/Norsko 3</t>
  </si>
  <si>
    <t>1510300</t>
  </si>
  <si>
    <t>EU - OP Výzkum,vývoj a vzdělávání 2014+</t>
  </si>
  <si>
    <t>1510400</t>
  </si>
  <si>
    <t>EU - OP Zaměstnanost 2014+</t>
  </si>
  <si>
    <t>1510602</t>
  </si>
  <si>
    <t>EU - OP Životní prostředí - CF 2014+</t>
  </si>
  <si>
    <t>1510700</t>
  </si>
  <si>
    <t>EU - Integrovaný regionální operační program 2014+</t>
  </si>
  <si>
    <t>1512104</t>
  </si>
  <si>
    <t>EU - KP Horizont 2020</t>
  </si>
  <si>
    <t>1512108</t>
  </si>
  <si>
    <t>EU - KP Erasmus +</t>
  </si>
  <si>
    <t>1514300</t>
  </si>
  <si>
    <t>EU - OP Jan Amos Komenský</t>
  </si>
  <si>
    <t>1517031</t>
  </si>
  <si>
    <t>EU - NPO Inovace ve vzdělávání v kontextu digitalizace</t>
  </si>
  <si>
    <t>1517032</t>
  </si>
  <si>
    <t>EU - NPO Adaptace kapacity a zaměření školních programů</t>
  </si>
  <si>
    <t>1517051</t>
  </si>
  <si>
    <t>2512104</t>
  </si>
  <si>
    <t>RF EU - KP Horizont 2020</t>
  </si>
  <si>
    <t>2512108</t>
  </si>
  <si>
    <t>RF EU -  KP Erasmus +</t>
  </si>
  <si>
    <t>3100000</t>
  </si>
  <si>
    <t>Mimorozpočtové zdroje (mimo EU)</t>
  </si>
  <si>
    <t>1104710</t>
  </si>
  <si>
    <t>SR - KP Eurostar</t>
  </si>
  <si>
    <t>1106004</t>
  </si>
  <si>
    <t>SR - EHP/Norsko 3</t>
  </si>
  <si>
    <t>1110400</t>
  </si>
  <si>
    <t>SR - OP Zaměstnanost 2014+</t>
  </si>
  <si>
    <t>1110602</t>
  </si>
  <si>
    <t>SR - OP Životní prostředí - CF 2014+</t>
  </si>
  <si>
    <t>1110700</t>
  </si>
  <si>
    <t>SR - Integrovaný regionální operační program 2014+</t>
  </si>
  <si>
    <t>1112104</t>
  </si>
  <si>
    <t>SR - KP Horizont 2020</t>
  </si>
  <si>
    <t>1112108</t>
  </si>
  <si>
    <t>SR - KP Erasmus +</t>
  </si>
  <si>
    <t>1114300</t>
  </si>
  <si>
    <t>SR - OP Jan Amos Komenský</t>
  </si>
  <si>
    <t>1504900</t>
  </si>
  <si>
    <t>EU - Fond solidarity</t>
  </si>
  <si>
    <t>4100000</t>
  </si>
  <si>
    <t>Nároky - SR - mimo EU (programové financování, VaVaI, neprof</t>
  </si>
  <si>
    <t>4104710</t>
  </si>
  <si>
    <t>Nároky - SR - KP - Eurostar</t>
  </si>
  <si>
    <t>4106004</t>
  </si>
  <si>
    <t>Nároky SR - EHP/Norsko 3</t>
  </si>
  <si>
    <t>4110300</t>
  </si>
  <si>
    <t>Nároky - SR - OP Výzkum,vývoj a vzdělávání 2014+</t>
  </si>
  <si>
    <t>4110400</t>
  </si>
  <si>
    <t>Nároky - SR - OP Zaměstnanost 2014+</t>
  </si>
  <si>
    <t>4110700</t>
  </si>
  <si>
    <t>Nároky - SR - Integrovaný regionální operační program 2014+</t>
  </si>
  <si>
    <t>4112104</t>
  </si>
  <si>
    <t>Nároky SR - KP Horizont 2020</t>
  </si>
  <si>
    <t>4112108</t>
  </si>
  <si>
    <t>Nároky SR - KP Erasmus +</t>
  </si>
  <si>
    <t>4504710</t>
  </si>
  <si>
    <t>Nároky - EU - KP - Eurostar</t>
  </si>
  <si>
    <t>4506004</t>
  </si>
  <si>
    <t>Nároky FM - EHP/Norsko 3</t>
  </si>
  <si>
    <t>4510300</t>
  </si>
  <si>
    <t>Nároky - EU - OP Výzkum,vývoj a vzdělávání 2014+</t>
  </si>
  <si>
    <t>4510400</t>
  </si>
  <si>
    <t>Nároky - EU - OP Zaměstnanost 2014+</t>
  </si>
  <si>
    <t>4510700</t>
  </si>
  <si>
    <t>Nároky - EU - Integrovaný regionální operační program 2014+</t>
  </si>
  <si>
    <t>4512104</t>
  </si>
  <si>
    <t>Nároky EU - KP Horizont 2020</t>
  </si>
  <si>
    <t>4512108</t>
  </si>
  <si>
    <t>Nároky EU - KP Erasmus +</t>
  </si>
  <si>
    <t>Schválený rozpočet</t>
  </si>
  <si>
    <t>Návrh rozpočtu na</t>
  </si>
  <si>
    <t>Absolutní změna</t>
  </si>
  <si>
    <t>Relativní změna</t>
  </si>
  <si>
    <t>rok 2022 bez podílu EU/FM</t>
  </si>
  <si>
    <t>Výdaje celkem bez podílu EU/FM</t>
  </si>
  <si>
    <t>1. vysoké školy</t>
  </si>
  <si>
    <t>2. výzkum, vývoj a inovace</t>
  </si>
  <si>
    <t>3. výdaje regionálního školství a přímo řízených organizací</t>
  </si>
  <si>
    <t>4. podpora činnosti v oblasti mládeže</t>
  </si>
  <si>
    <t xml:space="preserve">5. podpora činnosti v oblasti sportu </t>
  </si>
  <si>
    <t>6. výdaje na programy spolufinancované z rozpočtu EU a FM mimo výzkum vývoj a inovace</t>
  </si>
  <si>
    <t>7. předsednictví ČR v Radě EU</t>
  </si>
  <si>
    <t xml:space="preserve">8. ostatní výdaje na zabezpečení úkolů resortu </t>
  </si>
  <si>
    <t>rok 2022 vč. podílu EU/FM</t>
  </si>
  <si>
    <t xml:space="preserve">Výdaje celkem vč. podílu EU/FM </t>
  </si>
  <si>
    <t xml:space="preserve">2. výzkum, vývoj a inovace </t>
  </si>
  <si>
    <t>5. podpora činnosti v oblasti sportu</t>
  </si>
  <si>
    <t xml:space="preserve">6. výdaje na programy spolufinancované z rozpočtu EU a FM mimo výzkum vývoj a inovace </t>
  </si>
  <si>
    <t>16600 - Horizont Evropa</t>
  </si>
  <si>
    <t>OP JAK</t>
  </si>
  <si>
    <t>1.2  OP JAK - mimo VVI</t>
  </si>
  <si>
    <t>1.3  OP JAK -VVI</t>
  </si>
  <si>
    <t>1.6  NPO 17031</t>
  </si>
  <si>
    <t>1.7  NPO 17032</t>
  </si>
  <si>
    <t>2.2  NPO 17032</t>
  </si>
  <si>
    <t>X</t>
  </si>
  <si>
    <t>1516600</t>
  </si>
  <si>
    <t>EU - Horizont Evropa</t>
  </si>
  <si>
    <t>1116600</t>
  </si>
  <si>
    <t>SR - Horizont Evropa</t>
  </si>
  <si>
    <t>4110602</t>
  </si>
  <si>
    <t>Nároky - SR - OP Životní prostředí - CF 2014+</t>
  </si>
  <si>
    <t>4504900</t>
  </si>
  <si>
    <t>Nároky - EU - Fond solidarity</t>
  </si>
  <si>
    <t>4510602</t>
  </si>
  <si>
    <t>Nároky - EU - OP Životní prostředí - CF 2014+</t>
  </si>
  <si>
    <t>rok 2023 bez podílu EU/FM</t>
  </si>
  <si>
    <t>rok 2023 vč. podílu EU/FM</t>
  </si>
  <si>
    <t>Schválený rozpočet kapitoly 333 MŠMT</t>
  </si>
  <si>
    <t>paragraf</t>
  </si>
  <si>
    <t>Příjem ze správních poplatků</t>
  </si>
  <si>
    <t>Příjem z pronájmu nebo pachtu pozemků</t>
  </si>
  <si>
    <t>Příjem z pronájm n. pachtu ost. nemov. věcí a jejich částí</t>
  </si>
  <si>
    <t>Příjem z pronájmu nebo pachtu movitých věcí</t>
  </si>
  <si>
    <t>Příjem z úroků</t>
  </si>
  <si>
    <t>Kursové rozdíly v příjmech</t>
  </si>
  <si>
    <t>Přijaté vratky nespotřebovaných transferů</t>
  </si>
  <si>
    <t>Ostatní přijaté vratky transferů a podobné příjmy</t>
  </si>
  <si>
    <t>Přijaté neinvestiční příspěvky a náhrady</t>
  </si>
  <si>
    <t>Splátky půjčených prostředků od vysokých škol</t>
  </si>
  <si>
    <t>Neinvestiční převody z Národního fondu</t>
  </si>
  <si>
    <t>Neinvestiční přijaté transfery od jiných států</t>
  </si>
  <si>
    <t>Neinvestiční transfery přijaté od Evropské unie</t>
  </si>
  <si>
    <t>Investiční převody z Národního fondu</t>
  </si>
  <si>
    <t>Investiční transfery přijaté od Evropské unie</t>
  </si>
  <si>
    <t>Platy zam. v prac. poměru vyjma zam. na služeb. místech</t>
  </si>
  <si>
    <t>Platy zam. na služebních místech podle zák. o státní službě</t>
  </si>
  <si>
    <t>Ostatní osobní výdaje</t>
  </si>
  <si>
    <t>Platy představitelů státní moci a některých orgánů</t>
  </si>
  <si>
    <t>Odstupné</t>
  </si>
  <si>
    <t>Odbytné vyplácené státním zaměstnancům ve správních úřadech</t>
  </si>
  <si>
    <t>Povinné poj. na soc. zabezp. a přísp. na stát. pol. zaměstn.</t>
  </si>
  <si>
    <t>Povinné pojistné na veřejné zdravotní pojištění</t>
  </si>
  <si>
    <t>Odměny za užití počítačových programů</t>
  </si>
  <si>
    <t>Ochranné pomůcky</t>
  </si>
  <si>
    <t>Léky a zdravotnický materiál</t>
  </si>
  <si>
    <t>Prádlo, oděv a obuv s výjimkou ochranných pomůcek</t>
  </si>
  <si>
    <t>Knihy a obdobné listinné informační prostředky</t>
  </si>
  <si>
    <t>Drobný dlouhodobý hmotný majetek</t>
  </si>
  <si>
    <t>Nákup materiálu jinde nezařazený</t>
  </si>
  <si>
    <t>Kursové rozdíly ve výdajích</t>
  </si>
  <si>
    <t>Studená voda včetně stočného a úplaty za odvod dešťových vod</t>
  </si>
  <si>
    <t>Teplo</t>
  </si>
  <si>
    <t>Plyn</t>
  </si>
  <si>
    <t>Elektrická energie</t>
  </si>
  <si>
    <t>Pohonné hmoty a maziva</t>
  </si>
  <si>
    <t>Teplá voda</t>
  </si>
  <si>
    <t>Nákup ostatních paliv a energie</t>
  </si>
  <si>
    <t>Poštovní služby</t>
  </si>
  <si>
    <t>Služby elektronických komunikací</t>
  </si>
  <si>
    <t>Služby peněžních ústavů</t>
  </si>
  <si>
    <t>Nájemné</t>
  </si>
  <si>
    <t>Konzultační, poradenské a právní služby</t>
  </si>
  <si>
    <t>Služby školení a vzdělávání</t>
  </si>
  <si>
    <t>Zpracování dat a služby související s inf.a komunik.technol.</t>
  </si>
  <si>
    <t>Nákup ostatních služeb</t>
  </si>
  <si>
    <t>Podlimitní programové vybavení</t>
  </si>
  <si>
    <t>Pohoštění</t>
  </si>
  <si>
    <t>Účastnické úplaty na konference</t>
  </si>
  <si>
    <t>Ostatní nákupy jinde nezařazené</t>
  </si>
  <si>
    <t>Poskytnuté náhrady</t>
  </si>
  <si>
    <t>Výdaje na věcné dary</t>
  </si>
  <si>
    <t>Odvody za neplnění povin. zaměstnávat zdravotně postižené</t>
  </si>
  <si>
    <t>Náhrady a přísp. souvis. s výkonem ústavní fce a fce soudce</t>
  </si>
  <si>
    <t>Neinvest. transfery nefinančním podnikatelům – fyz.osobám</t>
  </si>
  <si>
    <t>Neinvest. transfery nefinančním podnikatelům – práv. osobám</t>
  </si>
  <si>
    <t>Neinv. transf. fundacím, ústavům a obecně prospěšným společ.</t>
  </si>
  <si>
    <t>Neinvestiční transfery spolkům</t>
  </si>
  <si>
    <t>Neinvestiční transfery církvím a náboženským společnostem</t>
  </si>
  <si>
    <t>Neinvestiční transfery obcím</t>
  </si>
  <si>
    <t>Neinvestiční transfery krajům</t>
  </si>
  <si>
    <t>Neinvestiční příspěvky zřízeným příspěvkovým organizacím</t>
  </si>
  <si>
    <t>Neinvestiční transfery veřejným vysokým školám</t>
  </si>
  <si>
    <t>Neinvestiční transfery veřejným výzkumným institucím</t>
  </si>
  <si>
    <t>Neinvestiční transfery zřízeným příspěvkovým organizacím</t>
  </si>
  <si>
    <t>Neinvestiční transfery cizím příspěvkovým organizacím</t>
  </si>
  <si>
    <t>Základní příděl FKSP a sociálnímu fondu obcí a krajů</t>
  </si>
  <si>
    <t>Nákup kolků</t>
  </si>
  <si>
    <t>Platby daní státnímu rozpočtu</t>
  </si>
  <si>
    <t>Náhrady mezd a příspěvky v době nemoci nebo karantény</t>
  </si>
  <si>
    <t>Stipendia žákům, studentům a doktorandům</t>
  </si>
  <si>
    <t>Dary fyzickým osobám</t>
  </si>
  <si>
    <t>Peněžní dary do zahraničí</t>
  </si>
  <si>
    <t>Ostatní neinvestiční transfery do zahraničí</t>
  </si>
  <si>
    <t>Členské příspěvky mezinárodním vládním organizacím</t>
  </si>
  <si>
    <t>Členské příspěvky mezinárodním nevládním organizacím</t>
  </si>
  <si>
    <t>Ostatní neinvestiční výdaje jinde nezařazené</t>
  </si>
  <si>
    <t>Programové vybavení</t>
  </si>
  <si>
    <t>Stavby</t>
  </si>
  <si>
    <t>Stroje, přístroje a zařízení</t>
  </si>
  <si>
    <t>Dopravní prostředky</t>
  </si>
  <si>
    <t>Investiční transfery spolkům</t>
  </si>
  <si>
    <t>Investiční transfery obcím</t>
  </si>
  <si>
    <t>Investiční transfery zřízeným příspěvkovým organizacím</t>
  </si>
  <si>
    <t>Investiční transfery veřejným vysokým školám</t>
  </si>
  <si>
    <t>Investiční transfery veřejným výzkumným institucím</t>
  </si>
  <si>
    <t>celkem</t>
  </si>
  <si>
    <t>Rozpočtová položka</t>
  </si>
  <si>
    <t>1361</t>
  </si>
  <si>
    <t>2131</t>
  </si>
  <si>
    <t>2132</t>
  </si>
  <si>
    <t>2133</t>
  </si>
  <si>
    <t>2141</t>
  </si>
  <si>
    <t>2143</t>
  </si>
  <si>
    <t>2221</t>
  </si>
  <si>
    <t>2229</t>
  </si>
  <si>
    <t>2324</t>
  </si>
  <si>
    <t>2452</t>
  </si>
  <si>
    <t>4118</t>
  </si>
  <si>
    <t>4151</t>
  </si>
  <si>
    <t>4153</t>
  </si>
  <si>
    <t>4218</t>
  </si>
  <si>
    <t>4233</t>
  </si>
  <si>
    <t>Celkem příjmy</t>
  </si>
  <si>
    <t>5011</t>
  </si>
  <si>
    <t>5013</t>
  </si>
  <si>
    <t>5021</t>
  </si>
  <si>
    <t>5022</t>
  </si>
  <si>
    <t>5024</t>
  </si>
  <si>
    <t>5025</t>
  </si>
  <si>
    <t>5031</t>
  </si>
  <si>
    <t>5032</t>
  </si>
  <si>
    <t>5042</t>
  </si>
  <si>
    <t>5132</t>
  </si>
  <si>
    <t>5133</t>
  </si>
  <si>
    <t>5134</t>
  </si>
  <si>
    <t>5136</t>
  </si>
  <si>
    <t>5137</t>
  </si>
  <si>
    <t>5139</t>
  </si>
  <si>
    <t>5142</t>
  </si>
  <si>
    <t>5151</t>
  </si>
  <si>
    <t>5152</t>
  </si>
  <si>
    <t>5153</t>
  </si>
  <si>
    <t>5154</t>
  </si>
  <si>
    <t>5156</t>
  </si>
  <si>
    <t>5157</t>
  </si>
  <si>
    <t>5159</t>
  </si>
  <si>
    <t>5161</t>
  </si>
  <si>
    <t>5162</t>
  </si>
  <si>
    <t>5163</t>
  </si>
  <si>
    <t>5164</t>
  </si>
  <si>
    <t>5166</t>
  </si>
  <si>
    <t>5167</t>
  </si>
  <si>
    <t>5168</t>
  </si>
  <si>
    <t>5169</t>
  </si>
  <si>
    <t>5171</t>
  </si>
  <si>
    <t>5172</t>
  </si>
  <si>
    <t>5173</t>
  </si>
  <si>
    <t>5175</t>
  </si>
  <si>
    <t>5176</t>
  </si>
  <si>
    <t>5179</t>
  </si>
  <si>
    <t>5192</t>
  </si>
  <si>
    <t>5194</t>
  </si>
  <si>
    <t>5195</t>
  </si>
  <si>
    <t>5196</t>
  </si>
  <si>
    <t>5212</t>
  </si>
  <si>
    <t>5213</t>
  </si>
  <si>
    <t>5221</t>
  </si>
  <si>
    <t>5222</t>
  </si>
  <si>
    <t>5223</t>
  </si>
  <si>
    <t>5321</t>
  </si>
  <si>
    <t>5323</t>
  </si>
  <si>
    <t>5331</t>
  </si>
  <si>
    <t>5332</t>
  </si>
  <si>
    <t>5334</t>
  </si>
  <si>
    <t>5336</t>
  </si>
  <si>
    <t>5339</t>
  </si>
  <si>
    <t>5342</t>
  </si>
  <si>
    <t>5361</t>
  </si>
  <si>
    <t>5362</t>
  </si>
  <si>
    <t>5424</t>
  </si>
  <si>
    <t>5491</t>
  </si>
  <si>
    <t>5492</t>
  </si>
  <si>
    <t>5531</t>
  </si>
  <si>
    <t>5532</t>
  </si>
  <si>
    <t>5541</t>
  </si>
  <si>
    <t>5542</t>
  </si>
  <si>
    <t>5909</t>
  </si>
  <si>
    <t>6111</t>
  </si>
  <si>
    <t>6121</t>
  </si>
  <si>
    <t>6122</t>
  </si>
  <si>
    <t>6123</t>
  </si>
  <si>
    <t>6322</t>
  </si>
  <si>
    <t>6341</t>
  </si>
  <si>
    <t>6351</t>
  </si>
  <si>
    <t>6352</t>
  </si>
  <si>
    <t>6354</t>
  </si>
  <si>
    <t>311200</t>
  </si>
  <si>
    <t>MŠ pro děti se spec. vzděl. potř.</t>
  </si>
  <si>
    <t>311400</t>
  </si>
  <si>
    <t>ZŠ pro žáky se spec. vzděl. potř.</t>
  </si>
  <si>
    <t>312400</t>
  </si>
  <si>
    <t>SŠ a konz. - spec. vzděl. potř.</t>
  </si>
  <si>
    <t>313100</t>
  </si>
  <si>
    <t>Výchovné ústavy a dětské domovy se školou</t>
  </si>
  <si>
    <t>313200</t>
  </si>
  <si>
    <t>Diagnostické ústavy</t>
  </si>
  <si>
    <t>313300</t>
  </si>
  <si>
    <t>Dětské domovy</t>
  </si>
  <si>
    <t>313900</t>
  </si>
  <si>
    <t>Ost. škol. zařízení ústavní výchovy</t>
  </si>
  <si>
    <t>314100</t>
  </si>
  <si>
    <t>Školní stravování</t>
  </si>
  <si>
    <t>314300</t>
  </si>
  <si>
    <t>Školní družiny a kluby</t>
  </si>
  <si>
    <t>314500</t>
  </si>
  <si>
    <t>Internáty</t>
  </si>
  <si>
    <t>314600</t>
  </si>
  <si>
    <t>Zařízení výchovného poradenství</t>
  </si>
  <si>
    <t>314800</t>
  </si>
  <si>
    <t>Střediska výchovné péče</t>
  </si>
  <si>
    <t>321100</t>
  </si>
  <si>
    <t>Vysoké školy</t>
  </si>
  <si>
    <t>321200</t>
  </si>
  <si>
    <t>Výzkum, vývoj a inovace na VŠ</t>
  </si>
  <si>
    <t>321210</t>
  </si>
  <si>
    <t>Výzkum, vývoj a inovace na vysokých šk.-Inst.podp.výzk.org.</t>
  </si>
  <si>
    <t>321211</t>
  </si>
  <si>
    <t>Výzkum, vývoj a inov. na vysok. šk.-Inst.podp.mez. spol. ČR</t>
  </si>
  <si>
    <t>321219</t>
  </si>
  <si>
    <t>Výzkum, vývoj a inov. na vysokých školách-Ostat.instit.podp.</t>
  </si>
  <si>
    <t>321220</t>
  </si>
  <si>
    <t>Výzkum, vývoj a inov. na vysokých škol.-Účel.podp.apl.VaVaI</t>
  </si>
  <si>
    <t>321221</t>
  </si>
  <si>
    <t>Výzkum, vývoj a inov. na vysokých škol.-Účel.podp.VŠ výzkum</t>
  </si>
  <si>
    <t>321229</t>
  </si>
  <si>
    <t>Výzkum, vývoj a inov. na vysokých školách-Ostat.účel.podpora</t>
  </si>
  <si>
    <t>323100</t>
  </si>
  <si>
    <t>Základní umělecké školy</t>
  </si>
  <si>
    <t>323300</t>
  </si>
  <si>
    <t>Střediska volného času</t>
  </si>
  <si>
    <t>326100</t>
  </si>
  <si>
    <t>Činnost ústř. org. státní správy ve vzdělávání</t>
  </si>
  <si>
    <t>326200</t>
  </si>
  <si>
    <t>Činnost ostat. orgánů státní správy ve vzdělávání</t>
  </si>
  <si>
    <t>329100</t>
  </si>
  <si>
    <t>Mezinárodní spolupráce ve vzdělávání</t>
  </si>
  <si>
    <t>329200</t>
  </si>
  <si>
    <t>Vzdělávání národ.menšin a multikultur.výchova</t>
  </si>
  <si>
    <t>329333</t>
  </si>
  <si>
    <t>Vzdělávací akce k integraci Romů-Integr.romské kom.</t>
  </si>
  <si>
    <t>329400</t>
  </si>
  <si>
    <t>Zař. pro další vzd. pedagog. prac.</t>
  </si>
  <si>
    <t>329900</t>
  </si>
  <si>
    <t>Ostatní záležitosti vzdělávání</t>
  </si>
  <si>
    <t>331400</t>
  </si>
  <si>
    <t>Činnosti knihovnické</t>
  </si>
  <si>
    <t>331500</t>
  </si>
  <si>
    <t>Činnosti muzeí a galerií</t>
  </si>
  <si>
    <t>341100</t>
  </si>
  <si>
    <t>Státní sportovní reprezentace</t>
  </si>
  <si>
    <t>341900</t>
  </si>
  <si>
    <t>Ostatní sportovní činnost</t>
  </si>
  <si>
    <t>342100</t>
  </si>
  <si>
    <t>Využití volného času dětí a mládeže</t>
  </si>
  <si>
    <t>354132</t>
  </si>
  <si>
    <t>Prevence před drog.,alkoh. aj.závislostmi-Protidrog.politika</t>
  </si>
  <si>
    <t>380900</t>
  </si>
  <si>
    <t>Ostatní výzkum a vývoj odvětvově nespecifikovaný</t>
  </si>
  <si>
    <t>380911</t>
  </si>
  <si>
    <t>Ost. výzkum a vývoj odvětvově nespec.-Inst.podp.mezin.spol.</t>
  </si>
  <si>
    <t>380919</t>
  </si>
  <si>
    <t>Ost. výzkum a vývoj odvětvově nespecif.-Ostat.instit.podp.</t>
  </si>
  <si>
    <t>380929</t>
  </si>
  <si>
    <t>Ost. výzkum a vývoj odvětvově nespecif.-Ostat.účel.podpora</t>
  </si>
  <si>
    <t>527334</t>
  </si>
  <si>
    <t>Ost.správa v oblasti krizového řízení-Příprava kriz.sit.</t>
  </si>
  <si>
    <t>539931</t>
  </si>
  <si>
    <t>Ostat.záležit.bezpečnosti, veřej.pořádku-Prevence soc.a krim</t>
  </si>
  <si>
    <t>622230</t>
  </si>
  <si>
    <t>Rozvojová zahraniční pomoc-Zahr.rozvoj.spolup.</t>
  </si>
  <si>
    <t>Celkový výsledek</t>
  </si>
  <si>
    <t>Návrh rozpočtu kapitoly 333 MŠMT</t>
  </si>
  <si>
    <t>na rok 2023 (podrobný rozpočet dle rozpočtové skladby)</t>
  </si>
  <si>
    <t>Investiční transfery krajům</t>
  </si>
  <si>
    <t>Návrh ukazatelů kapitoly 333 MŠMT na rok 2024</t>
  </si>
  <si>
    <t>6342</t>
  </si>
  <si>
    <t>na rok 2024 (podrobný rozpočet dle rozpočtové skladby)</t>
  </si>
  <si>
    <t>Ostatní neinvestiční transfery neziskovým a podobným osobám</t>
  </si>
  <si>
    <t>Ostatní investiční transfery rozpočtům územní úrovně</t>
  </si>
  <si>
    <t>5229</t>
  </si>
  <si>
    <t>6349</t>
  </si>
  <si>
    <t xml:space="preserve"> </t>
  </si>
  <si>
    <t>Skutečnost roku
2022</t>
  </si>
  <si>
    <t>Schválený rozpočet
na rok 2023</t>
  </si>
  <si>
    <t>Návrh rozpočtu
na rok 2024</t>
  </si>
  <si>
    <t>Přehled plnění výdajů</t>
  </si>
  <si>
    <t>Rozpočtový rok</t>
  </si>
  <si>
    <t>Skutečnost 2019</t>
  </si>
  <si>
    <t>Skutečnost 2020</t>
  </si>
  <si>
    <t>Skutečnost 2021</t>
  </si>
  <si>
    <t>Skutečnost 2022</t>
  </si>
  <si>
    <t>Schválený rozpočet 2023</t>
  </si>
  <si>
    <t>Příprava rozpočtu 2024</t>
  </si>
  <si>
    <t>Příprava rozpočtu 2025</t>
  </si>
  <si>
    <t>Příprava rozpočtu 2026</t>
  </si>
  <si>
    <t>PSP final</t>
  </si>
  <si>
    <t>PSP září</t>
  </si>
  <si>
    <t>1106005</t>
  </si>
  <si>
    <t>SR - Program švýcarsko-české spolupráce 2</t>
  </si>
  <si>
    <t>1117032</t>
  </si>
  <si>
    <t>SR - NPO Adaptace kapacity a zaměření školních programů</t>
  </si>
  <si>
    <t>1506005</t>
  </si>
  <si>
    <t>FM - Program švýcarsko-české spolupráce 2</t>
  </si>
  <si>
    <t>1517041</t>
  </si>
  <si>
    <t>EU - NPO Systémová podpora veřejných investic</t>
  </si>
  <si>
    <t>EU - NPO Excelentní výzkum a vývoj ve zdravotnictví</t>
  </si>
  <si>
    <t>2509000</t>
  </si>
  <si>
    <t>RF - Jiné prostředky ze zahraničí</t>
  </si>
  <si>
    <t>4110601</t>
  </si>
  <si>
    <t>Nároky - SR - OP Životní prostředí - ERDF2014+</t>
  </si>
  <si>
    <t>4114300</t>
  </si>
  <si>
    <t>Nároky SR - OP Jan Amos Komenský</t>
  </si>
  <si>
    <t>4510601</t>
  </si>
  <si>
    <t>Nároky - EU - OP Životní prostředí - ERDF2014+</t>
  </si>
  <si>
    <t>4514300</t>
  </si>
  <si>
    <t>Nároky EU - OP Jan Amos Komenský</t>
  </si>
  <si>
    <t>4517032</t>
  </si>
  <si>
    <t>Nároky EU-NPO Adaptace kapacity a zaměření školních programů</t>
  </si>
  <si>
    <t>4517051</t>
  </si>
  <si>
    <t>Nároky EU - NPO Excelentní výzkum a vývoj ve zdravotnictví</t>
  </si>
  <si>
    <t xml:space="preserve">Skutečnost 2019 </t>
  </si>
  <si>
    <t xml:space="preserve">Skutečnost 2020 </t>
  </si>
  <si>
    <t xml:space="preserve">Skutečnost 2021  </t>
  </si>
  <si>
    <t xml:space="preserve">Skutečnost 2022 </t>
  </si>
  <si>
    <t xml:space="preserve">Schválený rozpočet 2023                        </t>
  </si>
  <si>
    <t xml:space="preserve">Příprava rozpočtu 2024 </t>
  </si>
  <si>
    <t xml:space="preserve">Příprava rozpočtu 2025 </t>
  </si>
  <si>
    <t xml:space="preserve">Příprava rozpočtu 2026 </t>
  </si>
  <si>
    <t>1510601</t>
  </si>
  <si>
    <t>EU - OP Životní prostředí - ERDF2014+</t>
  </si>
  <si>
    <t>Limity regulace zaměstnanosti na rok 2024 dle jednotlivých školských úseků</t>
  </si>
  <si>
    <t>NPO</t>
  </si>
  <si>
    <t>PO Z</t>
  </si>
  <si>
    <t>Výdaje, které jsou nebo mají být kryty z rozpočtu Evropské unie  a finančních mechanismů včetně stanoveného podílu státního rozpočtu na financování těchto výdajů na rok 2024</t>
  </si>
  <si>
    <t>06005 - Program švýcarsko-české spolupráce 2</t>
  </si>
  <si>
    <t>17041 - NPO Systémová podpora veřejných investic</t>
  </si>
  <si>
    <t>Ukazatele návrhu rozpočtu kapitoly 333 MŠMT na rok 2024</t>
  </si>
  <si>
    <t>po 6. běhu</t>
  </si>
  <si>
    <t>rok 2024 bez podílu EU/FM</t>
  </si>
  <si>
    <t xml:space="preserve">vůči  rozpočtu r. 2023                        </t>
  </si>
  <si>
    <t xml:space="preserve">vůči rozpočtu r. 2023 v %              </t>
  </si>
  <si>
    <t>rok 2024 vč. podílu EU/FM</t>
  </si>
  <si>
    <t xml:space="preserve">vůči  rozpočtu r. 2023                         </t>
  </si>
  <si>
    <t xml:space="preserve">vůči rozpočtu r. 2023 v %                               </t>
  </si>
  <si>
    <t>Příspěvek PŘO - návrh 2024 (mimo programové financování)</t>
  </si>
  <si>
    <t>Skutečnost roku 
2022</t>
  </si>
  <si>
    <t>(změny proti schválenému rozpočtu roku 2023)</t>
  </si>
  <si>
    <t xml:space="preserve">2. RgŠ územních celků </t>
  </si>
  <si>
    <t>3. RgŠ - PŘO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</si>
</sst>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&quot;@"/>
    <numFmt numFmtId="165" formatCode="#,##0.0"/>
    <numFmt numFmtId="166" formatCode="###\ ###\ ###\ ###\ ##0;[Red]\-###\ ###\ ###\ ###\ ##0"/>
    <numFmt numFmtId="167" formatCode=";;"/>
    <numFmt numFmtId="168" formatCode="#,##0;\-#,##0;#,##0;@"/>
    <numFmt numFmtId="169" formatCode="#,##0_ ;[Red]\-#,##0\ "/>
  </numFmts>
  <fonts count="8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Arial CE"/>
    </font>
    <font>
      <b/>
      <sz val="14"/>
      <name val="Arial CE"/>
      <family val="2"/>
      <charset val="238"/>
    </font>
    <font>
      <sz val="9"/>
      <name val="Arial CE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11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8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trike/>
      <vertAlign val="superscript"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Times New Roman CE"/>
      <family val="2"/>
      <charset val="238"/>
    </font>
    <font>
      <b/>
      <i/>
      <sz val="8"/>
      <name val="Arial"/>
      <family val="2"/>
    </font>
    <font>
      <sz val="8"/>
      <name val="Arial CE"/>
      <family val="2"/>
      <charset val="238"/>
    </font>
    <font>
      <strike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Times New Roman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theme="1"/>
      <name val="Arial CE"/>
      <charset val="238"/>
    </font>
    <font>
      <sz val="9"/>
      <color theme="1"/>
      <name val="Arial CE"/>
    </font>
    <font>
      <sz val="9"/>
      <color theme="1"/>
      <name val="Arial CE"/>
      <charset val="238"/>
    </font>
  </fonts>
  <fills count="4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FFFFFF"/>
        <bgColor indexed="64"/>
      </patternFill>
    </fill>
    <fill>
      <patternFill patternType="solid">
        <fgColor rgb="FFFFF8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auto="1"/>
      </patternFill>
    </fill>
    <fill>
      <patternFill patternType="solid">
        <fgColor rgb="FFFFFF66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4D4D4"/>
      </bottom>
      <diagonal/>
    </border>
    <border>
      <left style="thin">
        <color rgb="FF000000"/>
      </left>
      <right style="thin">
        <color rgb="FF000000"/>
      </right>
      <top/>
      <bottom style="thin">
        <color rgb="FFD4D4D4"/>
      </bottom>
      <diagonal/>
    </border>
    <border>
      <left/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D4D4D4"/>
      </bottom>
      <diagonal/>
    </border>
    <border>
      <left/>
      <right style="thin">
        <color rgb="FF000000"/>
      </right>
      <top style="thin">
        <color rgb="FFD4D4D4"/>
      </top>
      <bottom style="thin">
        <color rgb="FFD4D4D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D4D4D4"/>
      </bottom>
      <diagonal/>
    </border>
    <border>
      <left/>
      <right style="thin">
        <color indexed="64"/>
      </right>
      <top/>
      <bottom style="thin">
        <color rgb="FFD4D4D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D4D4D4"/>
      </bottom>
      <diagonal/>
    </border>
    <border>
      <left style="thin">
        <color indexed="64"/>
      </left>
      <right/>
      <top style="thin">
        <color rgb="FFD4D4D4"/>
      </top>
      <bottom style="thin">
        <color rgb="FFD4D4D4"/>
      </bottom>
      <diagonal/>
    </border>
    <border>
      <left style="thin">
        <color indexed="64"/>
      </left>
      <right/>
      <top style="thin">
        <color rgb="FFD4D4D4"/>
      </top>
      <bottom style="thin">
        <color indexed="64"/>
      </bottom>
      <diagonal/>
    </border>
    <border>
      <left/>
      <right style="thin">
        <color rgb="FF000000"/>
      </right>
      <top style="thin">
        <color rgb="FFD4D4D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D4D4D4"/>
      </top>
      <bottom style="thin">
        <color rgb="FFD4D4D4"/>
      </bottom>
      <diagonal/>
    </border>
    <border>
      <left style="thin">
        <color indexed="64"/>
      </left>
      <right style="thin">
        <color indexed="64"/>
      </right>
      <top/>
      <bottom style="thin">
        <color rgb="FFD4D4D4"/>
      </bottom>
      <diagonal/>
    </border>
  </borders>
  <cellStyleXfs count="51">
    <xf numFmtId="0" fontId="0" fillId="0" borderId="0"/>
    <xf numFmtId="0" fontId="1" fillId="0" borderId="0">
      <alignment vertical="top" wrapText="1"/>
    </xf>
    <xf numFmtId="0" fontId="2" fillId="0" borderId="0"/>
    <xf numFmtId="0" fontId="12" fillId="0" borderId="0"/>
    <xf numFmtId="0" fontId="23" fillId="0" borderId="0"/>
    <xf numFmtId="0" fontId="49" fillId="0" borderId="0"/>
    <xf numFmtId="0" fontId="2" fillId="0" borderId="0"/>
    <xf numFmtId="0" fontId="2" fillId="0" borderId="0"/>
    <xf numFmtId="0" fontId="58" fillId="0" borderId="0"/>
    <xf numFmtId="0" fontId="62" fillId="0" borderId="0" applyNumberFormat="0" applyFill="0" applyBorder="0" applyAlignment="0" applyProtection="0"/>
    <xf numFmtId="0" fontId="63" fillId="0" borderId="75" applyNumberFormat="0" applyFill="0" applyAlignment="0" applyProtection="0"/>
    <xf numFmtId="0" fontId="64" fillId="0" borderId="76" applyNumberFormat="0" applyFill="0" applyAlignment="0" applyProtection="0"/>
    <xf numFmtId="0" fontId="65" fillId="0" borderId="77" applyNumberFormat="0" applyFill="0" applyAlignment="0" applyProtection="0"/>
    <xf numFmtId="0" fontId="65" fillId="0" borderId="0" applyNumberFormat="0" applyFill="0" applyBorder="0" applyAlignment="0" applyProtection="0"/>
    <xf numFmtId="0" fontId="66" fillId="13" borderId="0" applyNumberFormat="0" applyBorder="0" applyAlignment="0" applyProtection="0"/>
    <xf numFmtId="0" fontId="67" fillId="14" borderId="0" applyNumberFormat="0" applyBorder="0" applyAlignment="0" applyProtection="0"/>
    <xf numFmtId="0" fontId="68" fillId="15" borderId="0" applyNumberFormat="0" applyBorder="0" applyAlignment="0" applyProtection="0"/>
    <xf numFmtId="0" fontId="69" fillId="16" borderId="78" applyNumberFormat="0" applyAlignment="0" applyProtection="0"/>
    <xf numFmtId="0" fontId="70" fillId="17" borderId="79" applyNumberFormat="0" applyAlignment="0" applyProtection="0"/>
    <xf numFmtId="0" fontId="71" fillId="17" borderId="78" applyNumberFormat="0" applyAlignment="0" applyProtection="0"/>
    <xf numFmtId="0" fontId="72" fillId="0" borderId="80" applyNumberFormat="0" applyFill="0" applyAlignment="0" applyProtection="0"/>
    <xf numFmtId="0" fontId="73" fillId="18" borderId="81" applyNumberFormat="0" applyAlignment="0" applyProtection="0"/>
    <xf numFmtId="0" fontId="74" fillId="0" borderId="0" applyNumberFormat="0" applyFill="0" applyBorder="0" applyAlignment="0" applyProtection="0"/>
    <xf numFmtId="0" fontId="61" fillId="19" borderId="82" applyNumberFormat="0" applyFont="0" applyAlignment="0" applyProtection="0"/>
    <xf numFmtId="0" fontId="75" fillId="0" borderId="0" applyNumberFormat="0" applyFill="0" applyBorder="0" applyAlignment="0" applyProtection="0"/>
    <xf numFmtId="0" fontId="43" fillId="0" borderId="83" applyNumberFormat="0" applyFill="0" applyAlignment="0" applyProtection="0"/>
    <xf numFmtId="0" fontId="76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76" fillId="24" borderId="0" applyNumberFormat="0" applyBorder="0" applyAlignment="0" applyProtection="0"/>
    <xf numFmtId="0" fontId="61" fillId="25" borderId="0" applyNumberFormat="0" applyBorder="0" applyAlignment="0" applyProtection="0"/>
    <xf numFmtId="0" fontId="61" fillId="26" borderId="0" applyNumberFormat="0" applyBorder="0" applyAlignment="0" applyProtection="0"/>
    <xf numFmtId="0" fontId="61" fillId="27" borderId="0" applyNumberFormat="0" applyBorder="0" applyAlignment="0" applyProtection="0"/>
    <xf numFmtId="0" fontId="76" fillId="28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76" fillId="32" borderId="0" applyNumberFormat="0" applyBorder="0" applyAlignment="0" applyProtection="0"/>
    <xf numFmtId="0" fontId="61" fillId="33" borderId="0" applyNumberFormat="0" applyBorder="0" applyAlignment="0" applyProtection="0"/>
    <xf numFmtId="0" fontId="61" fillId="34" borderId="0" applyNumberFormat="0" applyBorder="0" applyAlignment="0" applyProtection="0"/>
    <xf numFmtId="0" fontId="61" fillId="35" borderId="0" applyNumberFormat="0" applyBorder="0" applyAlignment="0" applyProtection="0"/>
    <xf numFmtId="0" fontId="76" fillId="36" borderId="0" applyNumberFormat="0" applyBorder="0" applyAlignment="0" applyProtection="0"/>
    <xf numFmtId="0" fontId="61" fillId="37" borderId="0" applyNumberFormat="0" applyBorder="0" applyAlignment="0" applyProtection="0"/>
    <xf numFmtId="0" fontId="61" fillId="38" borderId="0" applyNumberFormat="0" applyBorder="0" applyAlignment="0" applyProtection="0"/>
    <xf numFmtId="0" fontId="61" fillId="39" borderId="0" applyNumberFormat="0" applyBorder="0" applyAlignment="0" applyProtection="0"/>
    <xf numFmtId="0" fontId="76" fillId="40" borderId="0" applyNumberFormat="0" applyBorder="0" applyAlignment="0" applyProtection="0"/>
    <xf numFmtId="0" fontId="61" fillId="41" borderId="0" applyNumberFormat="0" applyBorder="0" applyAlignment="0" applyProtection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2" fillId="0" borderId="0"/>
  </cellStyleXfs>
  <cellXfs count="477">
    <xf numFmtId="0" fontId="0" fillId="0" borderId="0" xfId="0"/>
    <xf numFmtId="0" fontId="1" fillId="0" borderId="0" xfId="1">
      <alignment vertical="top" wrapText="1"/>
    </xf>
    <xf numFmtId="0" fontId="3" fillId="0" borderId="0" xfId="2" applyFont="1" applyAlignment="1">
      <alignment horizontal="left" vertical="center"/>
    </xf>
    <xf numFmtId="3" fontId="3" fillId="0" borderId="0" xfId="2" applyNumberFormat="1" applyFont="1" applyAlignment="1">
      <alignment horizontal="right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3" fontId="4" fillId="0" borderId="0" xfId="2" applyNumberFormat="1" applyFont="1" applyAlignment="1">
      <alignment vertical="center"/>
    </xf>
    <xf numFmtId="0" fontId="6" fillId="0" borderId="0" xfId="2" applyFont="1" applyAlignment="1">
      <alignment horizontal="centerContinuous" vertical="center"/>
    </xf>
    <xf numFmtId="3" fontId="6" fillId="0" borderId="0" xfId="2" applyNumberFormat="1" applyFont="1" applyAlignment="1">
      <alignment vertical="center"/>
    </xf>
    <xf numFmtId="0" fontId="7" fillId="0" borderId="5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49" fontId="13" fillId="0" borderId="0" xfId="3" applyNumberFormat="1" applyFont="1" applyProtection="1">
      <protection hidden="1"/>
    </xf>
    <xf numFmtId="3" fontId="14" fillId="0" borderId="0" xfId="3" applyNumberFormat="1" applyFont="1" applyProtection="1">
      <protection hidden="1"/>
    </xf>
    <xf numFmtId="3" fontId="15" fillId="0" borderId="0" xfId="3" applyNumberFormat="1" applyFont="1" applyAlignment="1" applyProtection="1">
      <alignment horizontal="right"/>
      <protection hidden="1"/>
    </xf>
    <xf numFmtId="3" fontId="17" fillId="0" borderId="16" xfId="3" applyNumberFormat="1" applyFont="1" applyBorder="1" applyAlignment="1" applyProtection="1">
      <alignment horizontal="center" wrapText="1"/>
      <protection hidden="1"/>
    </xf>
    <xf numFmtId="3" fontId="17" fillId="0" borderId="17" xfId="3" applyNumberFormat="1" applyFont="1" applyBorder="1" applyAlignment="1" applyProtection="1">
      <alignment horizontal="center" wrapText="1"/>
      <protection hidden="1"/>
    </xf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1" xfId="0" applyFont="1" applyBorder="1"/>
    <xf numFmtId="3" fontId="14" fillId="0" borderId="5" xfId="3" applyNumberFormat="1" applyFont="1" applyBorder="1" applyProtection="1">
      <protection hidden="1"/>
    </xf>
    <xf numFmtId="3" fontId="14" fillId="0" borderId="1" xfId="3" applyNumberFormat="1" applyFont="1" applyBorder="1" applyProtection="1">
      <protection hidden="1"/>
    </xf>
    <xf numFmtId="3" fontId="14" fillId="0" borderId="17" xfId="3" applyNumberFormat="1" applyFont="1" applyBorder="1" applyProtection="1">
      <protection hidden="1"/>
    </xf>
    <xf numFmtId="3" fontId="14" fillId="0" borderId="14" xfId="3" applyNumberFormat="1" applyFont="1" applyBorder="1" applyProtection="1">
      <protection hidden="1"/>
    </xf>
    <xf numFmtId="0" fontId="0" fillId="0" borderId="1" xfId="0" applyBorder="1"/>
    <xf numFmtId="3" fontId="16" fillId="0" borderId="21" xfId="3" applyNumberFormat="1" applyFont="1" applyBorder="1" applyProtection="1">
      <protection hidden="1"/>
    </xf>
    <xf numFmtId="3" fontId="16" fillId="0" borderId="22" xfId="3" applyNumberFormat="1" applyFont="1" applyBorder="1" applyProtection="1">
      <protection hidden="1"/>
    </xf>
    <xf numFmtId="3" fontId="16" fillId="0" borderId="23" xfId="3" applyNumberFormat="1" applyFont="1" applyBorder="1" applyProtection="1">
      <protection hidden="1"/>
    </xf>
    <xf numFmtId="4" fontId="16" fillId="0" borderId="21" xfId="3" applyNumberFormat="1" applyFont="1" applyBorder="1" applyProtection="1">
      <protection hidden="1"/>
    </xf>
    <xf numFmtId="4" fontId="16" fillId="0" borderId="22" xfId="3" applyNumberFormat="1" applyFont="1" applyBorder="1" applyProtection="1">
      <protection hidden="1"/>
    </xf>
    <xf numFmtId="4" fontId="16" fillId="0" borderId="23" xfId="3" applyNumberFormat="1" applyFont="1" applyBorder="1" applyProtection="1">
      <protection hidden="1"/>
    </xf>
    <xf numFmtId="0" fontId="16" fillId="0" borderId="24" xfId="0" applyFont="1" applyBorder="1"/>
    <xf numFmtId="3" fontId="20" fillId="0" borderId="25" xfId="0" applyNumberFormat="1" applyFont="1" applyBorder="1" applyProtection="1">
      <protection locked="0" hidden="1"/>
    </xf>
    <xf numFmtId="3" fontId="20" fillId="0" borderId="26" xfId="0" applyNumberFormat="1" applyFont="1" applyBorder="1" applyProtection="1">
      <protection locked="0" hidden="1"/>
    </xf>
    <xf numFmtId="3" fontId="20" fillId="0" borderId="27" xfId="0" applyNumberFormat="1" applyFont="1" applyBorder="1" applyProtection="1">
      <protection locked="0" hidden="1"/>
    </xf>
    <xf numFmtId="4" fontId="20" fillId="0" borderId="25" xfId="0" applyNumberFormat="1" applyFont="1" applyBorder="1" applyProtection="1">
      <protection locked="0" hidden="1"/>
    </xf>
    <xf numFmtId="4" fontId="20" fillId="0" borderId="26" xfId="0" applyNumberFormat="1" applyFont="1" applyBorder="1" applyProtection="1">
      <protection locked="0" hidden="1"/>
    </xf>
    <xf numFmtId="4" fontId="20" fillId="0" borderId="27" xfId="0" applyNumberFormat="1" applyFont="1" applyBorder="1" applyProtection="1">
      <protection locked="0" hidden="1"/>
    </xf>
    <xf numFmtId="3" fontId="20" fillId="0" borderId="25" xfId="0" applyNumberFormat="1" applyFont="1" applyBorder="1" applyProtection="1">
      <protection hidden="1"/>
    </xf>
    <xf numFmtId="0" fontId="0" fillId="0" borderId="28" xfId="0" applyBorder="1"/>
    <xf numFmtId="3" fontId="0" fillId="0" borderId="0" xfId="0" applyNumberFormat="1"/>
    <xf numFmtId="3" fontId="14" fillId="0" borderId="7" xfId="0" applyNumberFormat="1" applyFont="1" applyBorder="1" applyProtection="1">
      <protection hidden="1"/>
    </xf>
    <xf numFmtId="3" fontId="14" fillId="0" borderId="29" xfId="0" applyNumberFormat="1" applyFont="1" applyBorder="1" applyProtection="1">
      <protection hidden="1"/>
    </xf>
    <xf numFmtId="3" fontId="14" fillId="0" borderId="30" xfId="0" applyNumberFormat="1" applyFont="1" applyBorder="1" applyProtection="1">
      <protection hidden="1"/>
    </xf>
    <xf numFmtId="0" fontId="0" fillId="0" borderId="2" xfId="0" applyBorder="1"/>
    <xf numFmtId="3" fontId="14" fillId="0" borderId="31" xfId="0" applyNumberFormat="1" applyFont="1" applyBorder="1" applyProtection="1">
      <protection hidden="1"/>
    </xf>
    <xf numFmtId="3" fontId="14" fillId="0" borderId="32" xfId="0" applyNumberFormat="1" applyFont="1" applyBorder="1" applyProtection="1">
      <protection hidden="1"/>
    </xf>
    <xf numFmtId="4" fontId="14" fillId="0" borderId="31" xfId="0" applyNumberFormat="1" applyFont="1" applyBorder="1" applyProtection="1">
      <protection hidden="1"/>
    </xf>
    <xf numFmtId="4" fontId="14" fillId="0" borderId="32" xfId="0" applyNumberFormat="1" applyFont="1" applyBorder="1" applyProtection="1">
      <protection hidden="1"/>
    </xf>
    <xf numFmtId="4" fontId="14" fillId="0" borderId="33" xfId="0" applyNumberFormat="1" applyFont="1" applyBorder="1" applyProtection="1">
      <protection hidden="1"/>
    </xf>
    <xf numFmtId="0" fontId="0" fillId="0" borderId="34" xfId="0" applyBorder="1"/>
    <xf numFmtId="3" fontId="14" fillId="0" borderId="35" xfId="0" applyNumberFormat="1" applyFont="1" applyBorder="1" applyProtection="1">
      <protection hidden="1"/>
    </xf>
    <xf numFmtId="3" fontId="14" fillId="0" borderId="36" xfId="0" applyNumberFormat="1" applyFont="1" applyBorder="1" applyProtection="1">
      <protection hidden="1"/>
    </xf>
    <xf numFmtId="3" fontId="14" fillId="0" borderId="37" xfId="0" applyNumberFormat="1" applyFont="1" applyBorder="1" applyProtection="1">
      <protection hidden="1"/>
    </xf>
    <xf numFmtId="4" fontId="14" fillId="0" borderId="35" xfId="0" applyNumberFormat="1" applyFont="1" applyBorder="1" applyProtection="1">
      <protection hidden="1"/>
    </xf>
    <xf numFmtId="4" fontId="14" fillId="0" borderId="36" xfId="0" applyNumberFormat="1" applyFont="1" applyBorder="1" applyProtection="1">
      <protection hidden="1"/>
    </xf>
    <xf numFmtId="4" fontId="14" fillId="0" borderId="37" xfId="0" applyNumberFormat="1" applyFont="1" applyBorder="1" applyProtection="1">
      <protection hidden="1"/>
    </xf>
    <xf numFmtId="0" fontId="0" fillId="0" borderId="38" xfId="0" applyBorder="1"/>
    <xf numFmtId="3" fontId="14" fillId="0" borderId="32" xfId="0" applyNumberFormat="1" applyFont="1" applyBorder="1" applyAlignment="1" applyProtection="1">
      <alignment horizontal="right"/>
      <protection hidden="1"/>
    </xf>
    <xf numFmtId="3" fontId="14" fillId="0" borderId="12" xfId="0" applyNumberFormat="1" applyFont="1" applyBorder="1" applyProtection="1">
      <protection hidden="1"/>
    </xf>
    <xf numFmtId="3" fontId="14" fillId="0" borderId="39" xfId="0" applyNumberFormat="1" applyFont="1" applyBorder="1" applyProtection="1">
      <protection hidden="1"/>
    </xf>
    <xf numFmtId="3" fontId="14" fillId="0" borderId="40" xfId="0" applyNumberFormat="1" applyFont="1" applyBorder="1" applyProtection="1">
      <protection hidden="1"/>
    </xf>
    <xf numFmtId="3" fontId="14" fillId="0" borderId="33" xfId="0" applyNumberFormat="1" applyFont="1" applyBorder="1" applyProtection="1">
      <protection hidden="1"/>
    </xf>
    <xf numFmtId="3" fontId="14" fillId="0" borderId="35" xfId="0" applyNumberFormat="1" applyFont="1" applyBorder="1" applyAlignment="1" applyProtection="1">
      <alignment horizontal="right"/>
      <protection hidden="1"/>
    </xf>
    <xf numFmtId="3" fontId="14" fillId="0" borderId="36" xfId="0" applyNumberFormat="1" applyFont="1" applyBorder="1" applyAlignment="1" applyProtection="1">
      <alignment horizontal="right"/>
      <protection hidden="1"/>
    </xf>
    <xf numFmtId="0" fontId="21" fillId="0" borderId="0" xfId="0" applyFont="1"/>
    <xf numFmtId="3" fontId="20" fillId="0" borderId="21" xfId="0" applyNumberFormat="1" applyFont="1" applyBorder="1" applyProtection="1">
      <protection hidden="1"/>
    </xf>
    <xf numFmtId="3" fontId="20" fillId="0" borderId="22" xfId="0" applyNumberFormat="1" applyFont="1" applyBorder="1" applyProtection="1">
      <protection hidden="1"/>
    </xf>
    <xf numFmtId="3" fontId="20" fillId="0" borderId="23" xfId="0" applyNumberFormat="1" applyFont="1" applyBorder="1" applyProtection="1">
      <protection hidden="1"/>
    </xf>
    <xf numFmtId="4" fontId="20" fillId="0" borderId="21" xfId="0" applyNumberFormat="1" applyFont="1" applyBorder="1" applyProtection="1">
      <protection hidden="1"/>
    </xf>
    <xf numFmtId="4" fontId="20" fillId="0" borderId="22" xfId="0" applyNumberFormat="1" applyFont="1" applyBorder="1" applyProtection="1">
      <protection hidden="1"/>
    </xf>
    <xf numFmtId="4" fontId="20" fillId="0" borderId="23" xfId="0" applyNumberFormat="1" applyFont="1" applyBorder="1" applyProtection="1">
      <protection hidden="1"/>
    </xf>
    <xf numFmtId="0" fontId="22" fillId="0" borderId="0" xfId="0" applyFont="1"/>
    <xf numFmtId="3" fontId="14" fillId="0" borderId="39" xfId="0" applyNumberFormat="1" applyFont="1" applyBorder="1" applyProtection="1">
      <protection locked="0" hidden="1"/>
    </xf>
    <xf numFmtId="3" fontId="14" fillId="0" borderId="40" xfId="0" applyNumberFormat="1" applyFont="1" applyBorder="1" applyProtection="1">
      <protection locked="0" hidden="1"/>
    </xf>
    <xf numFmtId="3" fontId="14" fillId="0" borderId="12" xfId="0" applyNumberFormat="1" applyFont="1" applyBorder="1" applyProtection="1">
      <protection locked="0" hidden="1"/>
    </xf>
    <xf numFmtId="3" fontId="19" fillId="0" borderId="25" xfId="0" applyNumberFormat="1" applyFont="1" applyBorder="1" applyProtection="1">
      <protection hidden="1"/>
    </xf>
    <xf numFmtId="3" fontId="19" fillId="0" borderId="26" xfId="0" applyNumberFormat="1" applyFont="1" applyBorder="1" applyProtection="1">
      <protection hidden="1"/>
    </xf>
    <xf numFmtId="3" fontId="19" fillId="0" borderId="26" xfId="0" applyNumberFormat="1" applyFont="1" applyBorder="1" applyAlignment="1" applyProtection="1">
      <alignment horizontal="right"/>
      <protection hidden="1"/>
    </xf>
    <xf numFmtId="3" fontId="19" fillId="0" borderId="27" xfId="0" applyNumberFormat="1" applyFont="1" applyBorder="1" applyProtection="1">
      <protection hidden="1"/>
    </xf>
    <xf numFmtId="4" fontId="19" fillId="0" borderId="25" xfId="0" applyNumberFormat="1" applyFont="1" applyBorder="1" applyProtection="1">
      <protection hidden="1"/>
    </xf>
    <xf numFmtId="4" fontId="19" fillId="0" borderId="27" xfId="0" applyNumberFormat="1" applyFont="1" applyBorder="1" applyProtection="1">
      <protection hidden="1"/>
    </xf>
    <xf numFmtId="3" fontId="23" fillId="0" borderId="12" xfId="3" applyNumberFormat="1" applyFont="1" applyBorder="1" applyProtection="1">
      <protection hidden="1"/>
    </xf>
    <xf numFmtId="3" fontId="23" fillId="0" borderId="39" xfId="3" applyNumberFormat="1" applyFont="1" applyBorder="1" applyProtection="1">
      <protection hidden="1"/>
    </xf>
    <xf numFmtId="3" fontId="23" fillId="0" borderId="40" xfId="3" applyNumberFormat="1" applyFont="1" applyBorder="1" applyProtection="1">
      <protection hidden="1"/>
    </xf>
    <xf numFmtId="3" fontId="16" fillId="0" borderId="21" xfId="0" applyNumberFormat="1" applyFont="1" applyBorder="1" applyProtection="1">
      <protection locked="0" hidden="1"/>
    </xf>
    <xf numFmtId="3" fontId="16" fillId="0" borderId="41" xfId="0" applyNumberFormat="1" applyFont="1" applyBorder="1" applyProtection="1">
      <protection locked="0" hidden="1"/>
    </xf>
    <xf numFmtId="3" fontId="16" fillId="0" borderId="41" xfId="0" applyNumberFormat="1" applyFont="1" applyBorder="1" applyAlignment="1" applyProtection="1">
      <alignment horizontal="right"/>
      <protection locked="0" hidden="1"/>
    </xf>
    <xf numFmtId="3" fontId="16" fillId="0" borderId="42" xfId="0" applyNumberFormat="1" applyFont="1" applyBorder="1" applyProtection="1">
      <protection locked="0" hidden="1"/>
    </xf>
    <xf numFmtId="4" fontId="16" fillId="0" borderId="21" xfId="0" applyNumberFormat="1" applyFont="1" applyBorder="1" applyProtection="1">
      <protection locked="0" hidden="1"/>
    </xf>
    <xf numFmtId="4" fontId="16" fillId="0" borderId="41" xfId="0" applyNumberFormat="1" applyFont="1" applyBorder="1" applyProtection="1">
      <protection locked="0" hidden="1"/>
    </xf>
    <xf numFmtId="4" fontId="16" fillId="0" borderId="42" xfId="0" applyNumberFormat="1" applyFont="1" applyBorder="1" applyProtection="1">
      <protection locked="0" hidden="1"/>
    </xf>
    <xf numFmtId="3" fontId="16" fillId="0" borderId="21" xfId="0" applyNumberFormat="1" applyFont="1" applyBorder="1" applyProtection="1">
      <protection hidden="1"/>
    </xf>
    <xf numFmtId="0" fontId="24" fillId="0" borderId="24" xfId="0" applyFont="1" applyBorder="1"/>
    <xf numFmtId="3" fontId="19" fillId="0" borderId="44" xfId="0" applyNumberFormat="1" applyFont="1" applyBorder="1" applyProtection="1">
      <protection hidden="1"/>
    </xf>
    <xf numFmtId="3" fontId="19" fillId="0" borderId="45" xfId="0" applyNumberFormat="1" applyFont="1" applyBorder="1" applyProtection="1">
      <protection hidden="1"/>
    </xf>
    <xf numFmtId="3" fontId="19" fillId="0" borderId="45" xfId="0" applyNumberFormat="1" applyFont="1" applyBorder="1" applyAlignment="1" applyProtection="1">
      <alignment horizontal="right"/>
      <protection hidden="1"/>
    </xf>
    <xf numFmtId="3" fontId="19" fillId="0" borderId="46" xfId="0" applyNumberFormat="1" applyFont="1" applyBorder="1" applyProtection="1">
      <protection hidden="1"/>
    </xf>
    <xf numFmtId="4" fontId="19" fillId="0" borderId="44" xfId="0" applyNumberFormat="1" applyFont="1" applyBorder="1" applyProtection="1">
      <protection hidden="1"/>
    </xf>
    <xf numFmtId="4" fontId="19" fillId="0" borderId="45" xfId="0" applyNumberFormat="1" applyFont="1" applyBorder="1" applyAlignment="1" applyProtection="1">
      <alignment horizontal="right"/>
      <protection hidden="1"/>
    </xf>
    <xf numFmtId="4" fontId="19" fillId="0" borderId="46" xfId="0" applyNumberFormat="1" applyFont="1" applyBorder="1" applyProtection="1">
      <protection hidden="1"/>
    </xf>
    <xf numFmtId="0" fontId="0" fillId="0" borderId="47" xfId="0" applyBorder="1"/>
    <xf numFmtId="3" fontId="26" fillId="0" borderId="7" xfId="0" applyNumberFormat="1" applyFont="1" applyBorder="1" applyProtection="1">
      <protection hidden="1"/>
    </xf>
    <xf numFmtId="3" fontId="26" fillId="0" borderId="29" xfId="0" applyNumberFormat="1" applyFont="1" applyBorder="1" applyProtection="1">
      <protection hidden="1"/>
    </xf>
    <xf numFmtId="3" fontId="26" fillId="0" borderId="30" xfId="0" applyNumberFormat="1" applyFont="1" applyBorder="1" applyProtection="1">
      <protection hidden="1"/>
    </xf>
    <xf numFmtId="3" fontId="14" fillId="0" borderId="39" xfId="0" applyNumberFormat="1" applyFont="1" applyBorder="1" applyAlignment="1" applyProtection="1">
      <alignment horizontal="right"/>
      <protection hidden="1"/>
    </xf>
    <xf numFmtId="4" fontId="14" fillId="0" borderId="12" xfId="0" applyNumberFormat="1" applyFont="1" applyBorder="1" applyProtection="1">
      <protection hidden="1"/>
    </xf>
    <xf numFmtId="4" fontId="14" fillId="0" borderId="40" xfId="0" applyNumberFormat="1" applyFont="1" applyBorder="1" applyProtection="1">
      <protection hidden="1"/>
    </xf>
    <xf numFmtId="3" fontId="19" fillId="0" borderId="14" xfId="0" applyNumberFormat="1" applyFont="1" applyBorder="1" applyProtection="1">
      <protection hidden="1"/>
    </xf>
    <xf numFmtId="3" fontId="19" fillId="0" borderId="16" xfId="0" applyNumberFormat="1" applyFont="1" applyBorder="1" applyProtection="1">
      <protection hidden="1"/>
    </xf>
    <xf numFmtId="3" fontId="19" fillId="0" borderId="16" xfId="0" applyNumberFormat="1" applyFont="1" applyBorder="1" applyAlignment="1" applyProtection="1">
      <alignment horizontal="right"/>
      <protection hidden="1"/>
    </xf>
    <xf numFmtId="3" fontId="19" fillId="0" borderId="17" xfId="0" applyNumberFormat="1" applyFont="1" applyBorder="1" applyProtection="1">
      <protection hidden="1"/>
    </xf>
    <xf numFmtId="4" fontId="19" fillId="0" borderId="14" xfId="0" applyNumberFormat="1" applyFont="1" applyBorder="1" applyProtection="1">
      <protection hidden="1"/>
    </xf>
    <xf numFmtId="4" fontId="19" fillId="0" borderId="17" xfId="0" applyNumberFormat="1" applyFont="1" applyBorder="1" applyProtection="1">
      <protection hidden="1"/>
    </xf>
    <xf numFmtId="3" fontId="14" fillId="0" borderId="16" xfId="0" applyNumberFormat="1" applyFont="1" applyBorder="1" applyAlignment="1" applyProtection="1">
      <alignment horizontal="right"/>
      <protection hidden="1"/>
    </xf>
    <xf numFmtId="3" fontId="19" fillId="0" borderId="12" xfId="0" applyNumberFormat="1" applyFont="1" applyBorder="1" applyProtection="1">
      <protection hidden="1"/>
    </xf>
    <xf numFmtId="3" fontId="25" fillId="0" borderId="39" xfId="0" applyNumberFormat="1" applyFont="1" applyBorder="1" applyProtection="1">
      <protection hidden="1"/>
    </xf>
    <xf numFmtId="3" fontId="25" fillId="0" borderId="39" xfId="0" applyNumberFormat="1" applyFont="1" applyBorder="1" applyAlignment="1" applyProtection="1">
      <alignment horizontal="right"/>
      <protection hidden="1"/>
    </xf>
    <xf numFmtId="3" fontId="25" fillId="0" borderId="40" xfId="0" applyNumberFormat="1" applyFont="1" applyBorder="1" applyProtection="1">
      <protection hidden="1"/>
    </xf>
    <xf numFmtId="4" fontId="25" fillId="0" borderId="12" xfId="0" applyNumberFormat="1" applyFont="1" applyBorder="1" applyProtection="1">
      <protection hidden="1"/>
    </xf>
    <xf numFmtId="0" fontId="27" fillId="0" borderId="0" xfId="0" applyFont="1"/>
    <xf numFmtId="3" fontId="14" fillId="0" borderId="12" xfId="0" applyNumberFormat="1" applyFont="1" applyBorder="1" applyAlignment="1" applyProtection="1">
      <alignment horizontal="right"/>
      <protection hidden="1"/>
    </xf>
    <xf numFmtId="3" fontId="23" fillId="0" borderId="49" xfId="3" applyNumberFormat="1" applyFont="1" applyBorder="1" applyProtection="1">
      <protection hidden="1"/>
    </xf>
    <xf numFmtId="3" fontId="23" fillId="0" borderId="50" xfId="3" applyNumberFormat="1" applyFont="1" applyBorder="1" applyProtection="1">
      <protection hidden="1"/>
    </xf>
    <xf numFmtId="3" fontId="23" fillId="0" borderId="51" xfId="3" applyNumberFormat="1" applyFont="1" applyBorder="1" applyProtection="1">
      <protection hidden="1"/>
    </xf>
    <xf numFmtId="49" fontId="28" fillId="3" borderId="0" xfId="0" applyNumberFormat="1" applyFont="1" applyFill="1"/>
    <xf numFmtId="0" fontId="29" fillId="0" borderId="0" xfId="0" applyFont="1"/>
    <xf numFmtId="49" fontId="30" fillId="3" borderId="0" xfId="0" applyNumberFormat="1" applyFont="1" applyFill="1"/>
    <xf numFmtId="0" fontId="31" fillId="0" borderId="0" xfId="0" applyFont="1"/>
    <xf numFmtId="0" fontId="32" fillId="4" borderId="18" xfId="4" applyFont="1" applyFill="1" applyBorder="1" applyAlignment="1">
      <alignment horizontal="center" vertical="center" wrapText="1"/>
    </xf>
    <xf numFmtId="0" fontId="32" fillId="4" borderId="19" xfId="4" applyFont="1" applyFill="1" applyBorder="1" applyAlignment="1">
      <alignment horizontal="center" vertical="center"/>
    </xf>
    <xf numFmtId="0" fontId="32" fillId="4" borderId="52" xfId="4" applyFont="1" applyFill="1" applyBorder="1" applyAlignment="1">
      <alignment horizontal="center" vertical="center"/>
    </xf>
    <xf numFmtId="0" fontId="32" fillId="4" borderId="39" xfId="4" applyFont="1" applyFill="1" applyBorder="1" applyAlignment="1">
      <alignment horizontal="center" vertical="center" wrapText="1"/>
    </xf>
    <xf numFmtId="0" fontId="32" fillId="4" borderId="53" xfId="0" applyFont="1" applyFill="1" applyBorder="1" applyAlignment="1">
      <alignment horizontal="center" vertical="center"/>
    </xf>
    <xf numFmtId="49" fontId="33" fillId="4" borderId="54" xfId="0" applyNumberFormat="1" applyFont="1" applyFill="1" applyBorder="1" applyAlignment="1">
      <alignment horizontal="left" vertical="center" wrapText="1"/>
    </xf>
    <xf numFmtId="0" fontId="33" fillId="5" borderId="54" xfId="0" applyFont="1" applyFill="1" applyBorder="1" applyAlignment="1">
      <alignment horizontal="center" vertical="center" wrapText="1"/>
    </xf>
    <xf numFmtId="4" fontId="33" fillId="5" borderId="48" xfId="4" applyNumberFormat="1" applyFont="1" applyFill="1" applyBorder="1" applyAlignment="1">
      <alignment vertical="center" wrapText="1"/>
    </xf>
    <xf numFmtId="4" fontId="33" fillId="5" borderId="45" xfId="4" applyNumberFormat="1" applyFont="1" applyFill="1" applyBorder="1" applyAlignment="1">
      <alignment vertical="center" wrapText="1"/>
    </xf>
    <xf numFmtId="0" fontId="34" fillId="4" borderId="55" xfId="0" applyFont="1" applyFill="1" applyBorder="1" applyAlignment="1">
      <alignment horizontal="center" vertical="center"/>
    </xf>
    <xf numFmtId="49" fontId="33" fillId="4" borderId="8" xfId="0" applyNumberFormat="1" applyFont="1" applyFill="1" applyBorder="1" applyAlignment="1">
      <alignment vertical="center"/>
    </xf>
    <xf numFmtId="164" fontId="32" fillId="5" borderId="8" xfId="0" applyNumberFormat="1" applyFont="1" applyFill="1" applyBorder="1" applyAlignment="1">
      <alignment horizontal="center" vertical="center"/>
    </xf>
    <xf numFmtId="4" fontId="33" fillId="6" borderId="8" xfId="4" applyNumberFormat="1" applyFont="1" applyFill="1" applyBorder="1" applyAlignment="1">
      <alignment vertical="center" wrapText="1"/>
    </xf>
    <xf numFmtId="4" fontId="33" fillId="5" borderId="20" xfId="4" applyNumberFormat="1" applyFont="1" applyFill="1" applyBorder="1" applyAlignment="1">
      <alignment vertical="center" wrapText="1"/>
    </xf>
    <xf numFmtId="0" fontId="32" fillId="4" borderId="55" xfId="0" applyFont="1" applyFill="1" applyBorder="1" applyAlignment="1">
      <alignment horizontal="center" vertical="center"/>
    </xf>
    <xf numFmtId="49" fontId="32" fillId="4" borderId="8" xfId="0" applyNumberFormat="1" applyFont="1" applyFill="1" applyBorder="1" applyAlignment="1">
      <alignment vertical="center"/>
    </xf>
    <xf numFmtId="4" fontId="32" fillId="6" borderId="8" xfId="4" applyNumberFormat="1" applyFont="1" applyFill="1" applyBorder="1" applyAlignment="1">
      <alignment vertical="center" wrapText="1"/>
    </xf>
    <xf numFmtId="4" fontId="32" fillId="7" borderId="20" xfId="4" applyNumberFormat="1" applyFont="1" applyFill="1" applyBorder="1" applyAlignment="1">
      <alignment vertical="center" wrapText="1"/>
    </xf>
    <xf numFmtId="0" fontId="32" fillId="4" borderId="10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164" fontId="33" fillId="5" borderId="8" xfId="0" applyNumberFormat="1" applyFont="1" applyFill="1" applyBorder="1" applyAlignment="1">
      <alignment horizontal="center" vertical="center"/>
    </xf>
    <xf numFmtId="49" fontId="33" fillId="4" borderId="8" xfId="0" applyNumberFormat="1" applyFont="1" applyFill="1" applyBorder="1" applyAlignment="1">
      <alignment vertical="center" wrapText="1"/>
    </xf>
    <xf numFmtId="0" fontId="33" fillId="5" borderId="8" xfId="0" applyFont="1" applyFill="1" applyBorder="1" applyAlignment="1">
      <alignment horizontal="center" vertical="center" wrapText="1"/>
    </xf>
    <xf numFmtId="4" fontId="33" fillId="5" borderId="26" xfId="4" applyNumberFormat="1" applyFont="1" applyFill="1" applyBorder="1" applyAlignment="1">
      <alignment vertical="center" wrapText="1"/>
    </xf>
    <xf numFmtId="4" fontId="33" fillId="5" borderId="54" xfId="4" applyNumberFormat="1" applyFont="1" applyFill="1" applyBorder="1" applyAlignment="1">
      <alignment vertical="center" wrapText="1"/>
    </xf>
    <xf numFmtId="164" fontId="35" fillId="5" borderId="8" xfId="0" applyNumberFormat="1" applyFont="1" applyFill="1" applyBorder="1" applyAlignment="1">
      <alignment horizontal="center" vertical="center"/>
    </xf>
    <xf numFmtId="4" fontId="32" fillId="6" borderId="8" xfId="4" applyNumberFormat="1" applyFont="1" applyFill="1" applyBorder="1" applyAlignment="1">
      <alignment vertical="center"/>
    </xf>
    <xf numFmtId="0" fontId="33" fillId="4" borderId="8" xfId="0" applyFont="1" applyFill="1" applyBorder="1" applyAlignment="1">
      <alignment horizontal="center" vertical="center" wrapText="1"/>
    </xf>
    <xf numFmtId="4" fontId="33" fillId="4" borderId="8" xfId="4" applyNumberFormat="1" applyFont="1" applyFill="1" applyBorder="1" applyAlignment="1">
      <alignment vertical="center"/>
    </xf>
    <xf numFmtId="0" fontId="36" fillId="0" borderId="0" xfId="0" applyFont="1"/>
    <xf numFmtId="0" fontId="37" fillId="0" borderId="0" xfId="0" applyFont="1"/>
    <xf numFmtId="0" fontId="31" fillId="0" borderId="0" xfId="0" applyFont="1" applyAlignment="1">
      <alignment wrapText="1"/>
    </xf>
    <xf numFmtId="0" fontId="34" fillId="4" borderId="19" xfId="0" applyFont="1" applyFill="1" applyBorder="1" applyAlignment="1">
      <alignment horizontal="center" vertical="center" wrapText="1"/>
    </xf>
    <xf numFmtId="0" fontId="34" fillId="4" borderId="19" xfId="0" applyFont="1" applyFill="1" applyBorder="1" applyAlignment="1">
      <alignment horizontal="center" vertical="center"/>
    </xf>
    <xf numFmtId="0" fontId="34" fillId="4" borderId="52" xfId="0" applyFont="1" applyFill="1" applyBorder="1" applyAlignment="1">
      <alignment horizontal="center" vertical="center" wrapText="1"/>
    </xf>
    <xf numFmtId="0" fontId="32" fillId="4" borderId="48" xfId="0" applyFont="1" applyFill="1" applyBorder="1" applyAlignment="1">
      <alignment horizontal="center" vertical="center"/>
    </xf>
    <xf numFmtId="49" fontId="32" fillId="4" borderId="54" xfId="0" applyNumberFormat="1" applyFont="1" applyFill="1" applyBorder="1" applyAlignment="1">
      <alignment vertical="top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5" borderId="48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vertical="center"/>
    </xf>
    <xf numFmtId="49" fontId="32" fillId="4" borderId="8" xfId="0" applyNumberFormat="1" applyFont="1" applyFill="1" applyBorder="1" applyAlignment="1">
      <alignment vertical="top" wrapText="1"/>
    </xf>
    <xf numFmtId="4" fontId="32" fillId="5" borderId="20" xfId="0" applyNumberFormat="1" applyFont="1" applyFill="1" applyBorder="1" applyAlignment="1">
      <alignment horizontal="right" vertical="center" wrapText="1"/>
    </xf>
    <xf numFmtId="4" fontId="32" fillId="5" borderId="8" xfId="0" applyNumberFormat="1" applyFont="1" applyFill="1" applyBorder="1" applyAlignment="1">
      <alignment horizontal="right" vertical="center" wrapText="1"/>
    </xf>
    <xf numFmtId="4" fontId="32" fillId="5" borderId="20" xfId="0" applyNumberFormat="1" applyFont="1" applyFill="1" applyBorder="1" applyAlignment="1">
      <alignment vertical="center"/>
    </xf>
    <xf numFmtId="4" fontId="32" fillId="5" borderId="20" xfId="0" applyNumberFormat="1" applyFont="1" applyFill="1" applyBorder="1" applyAlignment="1">
      <alignment vertical="center" wrapText="1"/>
    </xf>
    <xf numFmtId="4" fontId="32" fillId="5" borderId="8" xfId="0" applyNumberFormat="1" applyFont="1" applyFill="1" applyBorder="1" applyAlignment="1">
      <alignment vertical="center" wrapText="1"/>
    </xf>
    <xf numFmtId="49" fontId="33" fillId="4" borderId="8" xfId="0" applyNumberFormat="1" applyFont="1" applyFill="1" applyBorder="1" applyAlignment="1">
      <alignment vertical="top" wrapText="1"/>
    </xf>
    <xf numFmtId="4" fontId="33" fillId="5" borderId="20" xfId="0" applyNumberFormat="1" applyFont="1" applyFill="1" applyBorder="1" applyAlignment="1">
      <alignment vertical="center" wrapText="1"/>
    </xf>
    <xf numFmtId="4" fontId="33" fillId="5" borderId="8" xfId="0" applyNumberFormat="1" applyFont="1" applyFill="1" applyBorder="1" applyAlignment="1">
      <alignment vertical="center" wrapText="1"/>
    </xf>
    <xf numFmtId="4" fontId="33" fillId="5" borderId="20" xfId="0" applyNumberFormat="1" applyFont="1" applyFill="1" applyBorder="1" applyAlignment="1">
      <alignment vertical="center"/>
    </xf>
    <xf numFmtId="49" fontId="4" fillId="5" borderId="0" xfId="0" applyNumberFormat="1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32" fillId="5" borderId="0" xfId="0" applyNumberFormat="1" applyFont="1" applyFill="1" applyAlignment="1">
      <alignment vertical="center"/>
    </xf>
    <xf numFmtId="0" fontId="32" fillId="7" borderId="0" xfId="0" applyFont="1" applyFill="1" applyAlignment="1">
      <alignment vertical="center"/>
    </xf>
    <xf numFmtId="49" fontId="32" fillId="7" borderId="0" xfId="0" applyNumberFormat="1" applyFont="1" applyFill="1"/>
    <xf numFmtId="49" fontId="38" fillId="7" borderId="0" xfId="0" applyNumberFormat="1" applyFont="1" applyFill="1"/>
    <xf numFmtId="0" fontId="32" fillId="7" borderId="0" xfId="0" applyFont="1" applyFill="1"/>
    <xf numFmtId="49" fontId="38" fillId="5" borderId="0" xfId="0" applyNumberFormat="1" applyFont="1" applyFill="1" applyAlignment="1">
      <alignment vertical="center"/>
    </xf>
    <xf numFmtId="0" fontId="38" fillId="7" borderId="0" xfId="0" applyFont="1" applyFill="1" applyAlignment="1">
      <alignment vertical="center" wrapText="1"/>
    </xf>
    <xf numFmtId="0" fontId="32" fillId="7" borderId="0" xfId="0" applyFont="1" applyFill="1" applyAlignment="1">
      <alignment vertical="center" wrapText="1"/>
    </xf>
    <xf numFmtId="49" fontId="41" fillId="5" borderId="0" xfId="0" applyNumberFormat="1" applyFont="1" applyFill="1" applyAlignment="1">
      <alignment vertical="center"/>
    </xf>
    <xf numFmtId="0" fontId="38" fillId="7" borderId="0" xfId="0" applyFont="1" applyFill="1" applyAlignment="1">
      <alignment vertical="center"/>
    </xf>
    <xf numFmtId="49" fontId="38" fillId="5" borderId="0" xfId="0" applyNumberFormat="1" applyFont="1" applyFill="1" applyAlignment="1">
      <alignment horizontal="left" vertical="center"/>
    </xf>
    <xf numFmtId="0" fontId="42" fillId="7" borderId="0" xfId="0" applyFont="1" applyFill="1" applyAlignment="1">
      <alignment horizontal="left" vertical="center"/>
    </xf>
    <xf numFmtId="0" fontId="32" fillId="7" borderId="0" xfId="4" applyFont="1" applyFill="1" applyAlignment="1">
      <alignment vertical="center"/>
    </xf>
    <xf numFmtId="0" fontId="32" fillId="7" borderId="0" xfId="4" applyFont="1" applyFill="1" applyAlignment="1">
      <alignment horizontal="left" vertical="center"/>
    </xf>
    <xf numFmtId="0" fontId="32" fillId="7" borderId="0" xfId="4" applyFont="1" applyFill="1" applyAlignment="1">
      <alignment vertical="center" wrapText="1"/>
    </xf>
    <xf numFmtId="165" fontId="34" fillId="7" borderId="0" xfId="4" applyNumberFormat="1" applyFont="1" applyFill="1" applyAlignment="1">
      <alignment vertical="center" wrapText="1"/>
    </xf>
    <xf numFmtId="49" fontId="28" fillId="8" borderId="0" xfId="0" applyNumberFormat="1" applyFont="1" applyFill="1"/>
    <xf numFmtId="0" fontId="44" fillId="0" borderId="0" xfId="0" applyFont="1" applyAlignment="1">
      <alignment wrapText="1"/>
    </xf>
    <xf numFmtId="0" fontId="0" fillId="0" borderId="0" xfId="0" applyAlignment="1">
      <alignment horizontal="right"/>
    </xf>
    <xf numFmtId="166" fontId="0" fillId="0" borderId="0" xfId="0" applyNumberFormat="1"/>
    <xf numFmtId="0" fontId="0" fillId="0" borderId="59" xfId="0" applyBorder="1" applyAlignment="1">
      <alignment wrapText="1"/>
    </xf>
    <xf numFmtId="0" fontId="46" fillId="0" borderId="60" xfId="0" applyFont="1" applyBorder="1" applyAlignment="1">
      <alignment wrapText="1"/>
    </xf>
    <xf numFmtId="0" fontId="0" fillId="0" borderId="60" xfId="0" applyBorder="1" applyAlignment="1">
      <alignment wrapText="1"/>
    </xf>
    <xf numFmtId="166" fontId="46" fillId="0" borderId="61" xfId="0" applyNumberFormat="1" applyFont="1" applyBorder="1" applyAlignment="1">
      <alignment wrapText="1"/>
    </xf>
    <xf numFmtId="166" fontId="0" fillId="0" borderId="61" xfId="0" applyNumberFormat="1" applyBorder="1" applyAlignment="1">
      <alignment wrapText="1"/>
    </xf>
    <xf numFmtId="0" fontId="46" fillId="0" borderId="62" xfId="0" applyFont="1" applyBorder="1" applyAlignment="1">
      <alignment wrapText="1"/>
    </xf>
    <xf numFmtId="166" fontId="0" fillId="4" borderId="64" xfId="0" applyNumberFormat="1" applyFill="1" applyBorder="1" applyAlignment="1">
      <alignment wrapText="1"/>
    </xf>
    <xf numFmtId="166" fontId="0" fillId="4" borderId="61" xfId="0" applyNumberFormat="1" applyFill="1" applyBorder="1" applyAlignment="1">
      <alignment wrapText="1"/>
    </xf>
    <xf numFmtId="167" fontId="45" fillId="8" borderId="0" xfId="0" applyNumberFormat="1" applyFont="1" applyFill="1"/>
    <xf numFmtId="49" fontId="48" fillId="7" borderId="8" xfId="5" applyNumberFormat="1" applyFont="1" applyFill="1" applyBorder="1" applyAlignment="1">
      <alignment vertical="center"/>
    </xf>
    <xf numFmtId="164" fontId="48" fillId="7" borderId="8" xfId="5" applyNumberFormat="1" applyFont="1" applyFill="1" applyBorder="1" applyAlignment="1">
      <alignment horizontal="center" vertical="center"/>
    </xf>
    <xf numFmtId="4" fontId="48" fillId="7" borderId="8" xfId="4" applyNumberFormat="1" applyFont="1" applyFill="1" applyBorder="1" applyAlignment="1">
      <alignment vertical="center" wrapText="1"/>
    </xf>
    <xf numFmtId="4" fontId="48" fillId="7" borderId="20" xfId="4" applyNumberFormat="1" applyFont="1" applyFill="1" applyBorder="1" applyAlignment="1">
      <alignment vertical="center" wrapText="1"/>
    </xf>
    <xf numFmtId="4" fontId="48" fillId="7" borderId="8" xfId="4" applyNumberFormat="1" applyFont="1" applyFill="1" applyBorder="1" applyAlignment="1">
      <alignment vertical="center"/>
    </xf>
    <xf numFmtId="0" fontId="34" fillId="4" borderId="6" xfId="5" applyFont="1" applyFill="1" applyBorder="1" applyAlignment="1">
      <alignment horizontal="center" vertical="center"/>
    </xf>
    <xf numFmtId="0" fontId="34" fillId="4" borderId="52" xfId="5" applyFont="1" applyFill="1" applyBorder="1" applyAlignment="1">
      <alignment horizontal="center" vertical="center"/>
    </xf>
    <xf numFmtId="0" fontId="34" fillId="4" borderId="19" xfId="5" applyFont="1" applyFill="1" applyBorder="1" applyAlignment="1">
      <alignment horizontal="center" vertical="center" wrapText="1"/>
    </xf>
    <xf numFmtId="49" fontId="32" fillId="6" borderId="47" xfId="5" applyNumberFormat="1" applyFont="1" applyFill="1" applyBorder="1" applyAlignment="1">
      <alignment vertical="center" wrapText="1"/>
    </xf>
    <xf numFmtId="0" fontId="32" fillId="6" borderId="45" xfId="5" applyFont="1" applyFill="1" applyBorder="1" applyAlignment="1">
      <alignment horizontal="center" vertical="center" wrapText="1"/>
    </xf>
    <xf numFmtId="49" fontId="32" fillId="6" borderId="4" xfId="5" applyNumberFormat="1" applyFont="1" applyFill="1" applyBorder="1" applyAlignment="1">
      <alignment vertical="center" wrapText="1"/>
    </xf>
    <xf numFmtId="0" fontId="32" fillId="6" borderId="20" xfId="5" applyFont="1" applyFill="1" applyBorder="1" applyAlignment="1">
      <alignment horizontal="center" vertical="center" wrapText="1"/>
    </xf>
    <xf numFmtId="0" fontId="51" fillId="6" borderId="20" xfId="5" applyFont="1" applyFill="1" applyBorder="1" applyAlignment="1">
      <alignment horizontal="right" vertical="center" wrapText="1"/>
    </xf>
    <xf numFmtId="0" fontId="32" fillId="6" borderId="20" xfId="5" applyFont="1" applyFill="1" applyBorder="1" applyAlignment="1">
      <alignment vertical="center" wrapText="1"/>
    </xf>
    <xf numFmtId="0" fontId="33" fillId="6" borderId="20" xfId="5" applyFont="1" applyFill="1" applyBorder="1" applyAlignment="1">
      <alignment vertical="center" wrapText="1"/>
    </xf>
    <xf numFmtId="0" fontId="53" fillId="0" borderId="0" xfId="0" applyFont="1"/>
    <xf numFmtId="168" fontId="45" fillId="0" borderId="66" xfId="0" applyNumberFormat="1" applyFont="1" applyBorder="1" applyAlignment="1">
      <alignment horizontal="right" vertical="center" wrapText="1"/>
    </xf>
    <xf numFmtId="0" fontId="45" fillId="0" borderId="66" xfId="0" applyFont="1" applyBorder="1" applyAlignment="1">
      <alignment horizontal="right" vertical="center" wrapText="1"/>
    </xf>
    <xf numFmtId="3" fontId="8" fillId="0" borderId="9" xfId="0" applyNumberFormat="1" applyFont="1" applyBorder="1" applyAlignment="1">
      <alignment horizontal="right" vertical="top" wrapText="1"/>
    </xf>
    <xf numFmtId="0" fontId="8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0" fontId="19" fillId="0" borderId="2" xfId="0" applyFont="1" applyBorder="1"/>
    <xf numFmtId="3" fontId="14" fillId="0" borderId="69" xfId="3" applyNumberFormat="1" applyFont="1" applyBorder="1" applyAlignment="1" applyProtection="1">
      <alignment horizontal="center" vertical="top"/>
      <protection hidden="1"/>
    </xf>
    <xf numFmtId="3" fontId="14" fillId="0" borderId="16" xfId="3" applyNumberFormat="1" applyFont="1" applyBorder="1" applyProtection="1">
      <protection hidden="1"/>
    </xf>
    <xf numFmtId="3" fontId="16" fillId="0" borderId="70" xfId="3" applyNumberFormat="1" applyFont="1" applyBorder="1" applyAlignment="1" applyProtection="1">
      <alignment horizontal="left" vertical="top"/>
      <protection hidden="1"/>
    </xf>
    <xf numFmtId="3" fontId="20" fillId="0" borderId="71" xfId="0" applyNumberFormat="1" applyFont="1" applyBorder="1" applyAlignment="1" applyProtection="1">
      <alignment horizontal="left"/>
      <protection hidden="1"/>
    </xf>
    <xf numFmtId="3" fontId="14" fillId="0" borderId="67" xfId="0" applyNumberFormat="1" applyFont="1" applyBorder="1" applyProtection="1">
      <protection hidden="1"/>
    </xf>
    <xf numFmtId="3" fontId="14" fillId="0" borderId="72" xfId="0" applyNumberFormat="1" applyFont="1" applyBorder="1" applyAlignment="1" applyProtection="1">
      <alignment vertical="top"/>
      <protection locked="0"/>
    </xf>
    <xf numFmtId="3" fontId="14" fillId="0" borderId="73" xfId="0" applyNumberFormat="1" applyFont="1" applyBorder="1" applyAlignment="1" applyProtection="1">
      <alignment vertical="top"/>
      <protection locked="0"/>
    </xf>
    <xf numFmtId="3" fontId="14" fillId="0" borderId="74" xfId="0" applyNumberFormat="1" applyFont="1" applyBorder="1" applyAlignment="1" applyProtection="1">
      <alignment horizontal="right"/>
      <protection hidden="1"/>
    </xf>
    <xf numFmtId="3" fontId="14" fillId="0" borderId="68" xfId="0" applyNumberFormat="1" applyFont="1" applyBorder="1" applyAlignment="1" applyProtection="1">
      <alignment vertical="top"/>
      <protection locked="0"/>
    </xf>
    <xf numFmtId="3" fontId="20" fillId="0" borderId="70" xfId="0" applyNumberFormat="1" applyFont="1" applyBorder="1" applyAlignment="1" applyProtection="1">
      <alignment horizontal="left"/>
      <protection hidden="1"/>
    </xf>
    <xf numFmtId="3" fontId="14" fillId="0" borderId="68" xfId="0" applyNumberFormat="1" applyFont="1" applyBorder="1" applyAlignment="1" applyProtection="1">
      <alignment horizontal="center"/>
      <protection hidden="1"/>
    </xf>
    <xf numFmtId="3" fontId="20" fillId="0" borderId="68" xfId="0" applyNumberFormat="1" applyFont="1" applyBorder="1" applyAlignment="1" applyProtection="1">
      <alignment horizontal="left"/>
      <protection hidden="1"/>
    </xf>
    <xf numFmtId="3" fontId="14" fillId="0" borderId="71" xfId="0" applyNumberFormat="1" applyFont="1" applyBorder="1" applyProtection="1">
      <protection locked="0"/>
    </xf>
    <xf numFmtId="3" fontId="14" fillId="0" borderId="68" xfId="3" applyNumberFormat="1" applyFont="1" applyBorder="1" applyProtection="1">
      <protection hidden="1"/>
    </xf>
    <xf numFmtId="3" fontId="16" fillId="0" borderId="70" xfId="0" applyNumberFormat="1" applyFont="1" applyBorder="1" applyAlignment="1" applyProtection="1">
      <alignment horizontal="left"/>
      <protection hidden="1"/>
    </xf>
    <xf numFmtId="3" fontId="16" fillId="0" borderId="22" xfId="0" applyNumberFormat="1" applyFont="1" applyBorder="1" applyProtection="1">
      <protection locked="0" hidden="1"/>
    </xf>
    <xf numFmtId="3" fontId="19" fillId="0" borderId="43" xfId="0" applyNumberFormat="1" applyFont="1" applyBorder="1" applyProtection="1">
      <protection locked="0"/>
    </xf>
    <xf numFmtId="3" fontId="16" fillId="0" borderId="48" xfId="0" applyNumberFormat="1" applyFont="1" applyBorder="1" applyProtection="1">
      <protection locked="0" hidden="1"/>
    </xf>
    <xf numFmtId="3" fontId="25" fillId="0" borderId="67" xfId="0" applyNumberFormat="1" applyFont="1" applyBorder="1" applyProtection="1">
      <protection locked="0"/>
    </xf>
    <xf numFmtId="3" fontId="26" fillId="0" borderId="39" xfId="0" applyNumberFormat="1" applyFont="1" applyBorder="1" applyProtection="1">
      <protection hidden="1"/>
    </xf>
    <xf numFmtId="3" fontId="14" fillId="0" borderId="72" xfId="0" applyNumberFormat="1" applyFont="1" applyBorder="1" applyAlignment="1" applyProtection="1">
      <alignment horizontal="left" vertical="center" wrapText="1"/>
      <protection locked="0"/>
    </xf>
    <xf numFmtId="3" fontId="14" fillId="0" borderId="73" xfId="0" applyNumberFormat="1" applyFont="1" applyBorder="1" applyAlignment="1" applyProtection="1">
      <alignment wrapText="1"/>
      <protection locked="0"/>
    </xf>
    <xf numFmtId="3" fontId="14" fillId="0" borderId="68" xfId="0" applyNumberFormat="1" applyFont="1" applyBorder="1" applyProtection="1">
      <protection locked="0"/>
    </xf>
    <xf numFmtId="3" fontId="19" fillId="0" borderId="69" xfId="0" applyNumberFormat="1" applyFont="1" applyBorder="1" applyProtection="1">
      <protection locked="0"/>
    </xf>
    <xf numFmtId="0" fontId="12" fillId="0" borderId="68" xfId="3" applyBorder="1" applyProtection="1">
      <protection hidden="1"/>
    </xf>
    <xf numFmtId="3" fontId="18" fillId="10" borderId="12" xfId="3" applyNumberFormat="1" applyFont="1" applyFill="1" applyBorder="1" applyProtection="1">
      <protection hidden="1"/>
    </xf>
    <xf numFmtId="3" fontId="18" fillId="10" borderId="39" xfId="3" applyNumberFormat="1" applyFont="1" applyFill="1" applyBorder="1" applyProtection="1">
      <protection hidden="1"/>
    </xf>
    <xf numFmtId="3" fontId="18" fillId="10" borderId="40" xfId="3" applyNumberFormat="1" applyFont="1" applyFill="1" applyBorder="1" applyProtection="1">
      <protection hidden="1"/>
    </xf>
    <xf numFmtId="4" fontId="18" fillId="10" borderId="12" xfId="3" applyNumberFormat="1" applyFont="1" applyFill="1" applyBorder="1" applyProtection="1">
      <protection hidden="1"/>
    </xf>
    <xf numFmtId="4" fontId="18" fillId="10" borderId="39" xfId="3" applyNumberFormat="1" applyFont="1" applyFill="1" applyBorder="1" applyProtection="1">
      <protection hidden="1"/>
    </xf>
    <xf numFmtId="4" fontId="18" fillId="10" borderId="40" xfId="3" applyNumberFormat="1" applyFont="1" applyFill="1" applyBorder="1" applyProtection="1">
      <protection hidden="1"/>
    </xf>
    <xf numFmtId="3" fontId="14" fillId="0" borderId="25" xfId="3" applyNumberFormat="1" applyFont="1" applyBorder="1" applyProtection="1">
      <protection hidden="1"/>
    </xf>
    <xf numFmtId="3" fontId="14" fillId="0" borderId="26" xfId="3" applyNumberFormat="1" applyFont="1" applyBorder="1" applyProtection="1">
      <protection hidden="1"/>
    </xf>
    <xf numFmtId="3" fontId="14" fillId="0" borderId="27" xfId="3" applyNumberFormat="1" applyFont="1" applyBorder="1" applyProtection="1">
      <protection hidden="1"/>
    </xf>
    <xf numFmtId="0" fontId="3" fillId="0" borderId="0" xfId="6" applyFont="1" applyAlignment="1">
      <alignment horizontal="left"/>
    </xf>
    <xf numFmtId="0" fontId="4" fillId="0" borderId="0" xfId="6" applyFont="1" applyAlignment="1">
      <alignment horizontal="centerContinuous"/>
    </xf>
    <xf numFmtId="3" fontId="55" fillId="0" borderId="0" xfId="2" applyNumberFormat="1" applyFont="1" applyAlignment="1">
      <alignment horizontal="right" vertical="center"/>
    </xf>
    <xf numFmtId="0" fontId="4" fillId="0" borderId="0" xfId="6" applyFont="1"/>
    <xf numFmtId="0" fontId="5" fillId="0" borderId="0" xfId="6" applyFont="1" applyAlignment="1">
      <alignment horizontal="left"/>
    </xf>
    <xf numFmtId="0" fontId="3" fillId="0" borderId="0" xfId="6" applyFont="1" applyAlignment="1">
      <alignment horizontal="centerContinuous"/>
    </xf>
    <xf numFmtId="3" fontId="3" fillId="0" borderId="0" xfId="6" applyNumberFormat="1" applyFont="1" applyAlignment="1">
      <alignment horizontal="centerContinuous"/>
    </xf>
    <xf numFmtId="3" fontId="56" fillId="0" borderId="0" xfId="6" applyNumberFormat="1" applyFont="1" applyAlignment="1">
      <alignment horizontal="left"/>
    </xf>
    <xf numFmtId="0" fontId="4" fillId="0" borderId="0" xfId="7" applyFont="1"/>
    <xf numFmtId="3" fontId="36" fillId="0" borderId="0" xfId="0" applyNumberFormat="1" applyFont="1" applyAlignment="1">
      <alignment vertical="center"/>
    </xf>
    <xf numFmtId="3" fontId="4" fillId="0" borderId="0" xfId="6" applyNumberFormat="1" applyFont="1"/>
    <xf numFmtId="2" fontId="57" fillId="0" borderId="0" xfId="6" applyNumberFormat="1" applyFont="1" applyAlignment="1">
      <alignment horizontal="center"/>
    </xf>
    <xf numFmtId="0" fontId="4" fillId="0" borderId="0" xfId="6" applyFont="1" applyAlignment="1">
      <alignment horizontal="right"/>
    </xf>
    <xf numFmtId="0" fontId="59" fillId="11" borderId="67" xfId="8" applyFont="1" applyFill="1" applyBorder="1"/>
    <xf numFmtId="0" fontId="59" fillId="11" borderId="56" xfId="8" applyFont="1" applyFill="1" applyBorder="1" applyAlignment="1">
      <alignment horizontal="center" vertical="center"/>
    </xf>
    <xf numFmtId="0" fontId="59" fillId="11" borderId="56" xfId="8" applyFont="1" applyFill="1" applyBorder="1" applyAlignment="1">
      <alignment horizontal="center" vertical="center" wrapText="1"/>
    </xf>
    <xf numFmtId="0" fontId="59" fillId="11" borderId="13" xfId="8" applyFont="1" applyFill="1" applyBorder="1"/>
    <xf numFmtId="0" fontId="59" fillId="11" borderId="54" xfId="8" applyFont="1" applyFill="1" applyBorder="1" applyAlignment="1">
      <alignment horizontal="center" vertical="center" wrapText="1"/>
    </xf>
    <xf numFmtId="0" fontId="59" fillId="11" borderId="54" xfId="8" applyFont="1" applyFill="1" applyBorder="1"/>
    <xf numFmtId="0" fontId="59" fillId="11" borderId="8" xfId="8" applyFont="1" applyFill="1" applyBorder="1" applyAlignment="1">
      <alignment horizontal="center"/>
    </xf>
    <xf numFmtId="0" fontId="59" fillId="11" borderId="54" xfId="8" applyFont="1" applyFill="1" applyBorder="1" applyAlignment="1">
      <alignment horizontal="center"/>
    </xf>
    <xf numFmtId="3" fontId="59" fillId="12" borderId="8" xfId="8" applyNumberFormat="1" applyFont="1" applyFill="1" applyBorder="1"/>
    <xf numFmtId="3" fontId="59" fillId="12" borderId="8" xfId="8" applyNumberFormat="1" applyFont="1" applyFill="1" applyBorder="1" applyAlignment="1">
      <alignment horizontal="right" vertical="center"/>
    </xf>
    <xf numFmtId="4" fontId="59" fillId="12" borderId="8" xfId="8" applyNumberFormat="1" applyFont="1" applyFill="1" applyBorder="1" applyAlignment="1">
      <alignment horizontal="right" vertical="center"/>
    </xf>
    <xf numFmtId="3" fontId="60" fillId="0" borderId="8" xfId="8" applyNumberFormat="1" applyFont="1" applyBorder="1" applyAlignment="1">
      <alignment horizontal="right" vertical="center"/>
    </xf>
    <xf numFmtId="4" fontId="60" fillId="0" borderId="8" xfId="8" applyNumberFormat="1" applyFont="1" applyBorder="1" applyAlignment="1">
      <alignment horizontal="right" vertical="center"/>
    </xf>
    <xf numFmtId="0" fontId="60" fillId="0" borderId="0" xfId="7" applyFont="1"/>
    <xf numFmtId="3" fontId="60" fillId="0" borderId="0" xfId="8" applyNumberFormat="1" applyFont="1" applyAlignment="1">
      <alignment horizontal="right" vertical="center"/>
    </xf>
    <xf numFmtId="3" fontId="60" fillId="0" borderId="0" xfId="8" applyNumberFormat="1" applyFont="1"/>
    <xf numFmtId="0" fontId="59" fillId="0" borderId="0" xfId="6" applyFont="1" applyAlignment="1">
      <alignment horizontal="centerContinuous"/>
    </xf>
    <xf numFmtId="0" fontId="59" fillId="11" borderId="68" xfId="8" applyFont="1" applyFill="1" applyBorder="1"/>
    <xf numFmtId="3" fontId="60" fillId="11" borderId="8" xfId="8" applyNumberFormat="1" applyFont="1" applyFill="1" applyBorder="1" applyAlignment="1">
      <alignment wrapText="1"/>
    </xf>
    <xf numFmtId="166" fontId="46" fillId="0" borderId="63" xfId="0" applyNumberFormat="1" applyFont="1" applyBorder="1" applyAlignment="1">
      <alignment wrapText="1"/>
    </xf>
    <xf numFmtId="166" fontId="0" fillId="0" borderId="62" xfId="0" applyNumberFormat="1" applyBorder="1" applyAlignment="1">
      <alignment wrapText="1"/>
    </xf>
    <xf numFmtId="169" fontId="0" fillId="0" borderId="61" xfId="0" applyNumberFormat="1" applyBorder="1" applyAlignment="1">
      <alignment wrapText="1"/>
    </xf>
    <xf numFmtId="0" fontId="46" fillId="0" borderId="61" xfId="0" applyFont="1" applyBorder="1" applyAlignment="1">
      <alignment wrapText="1"/>
    </xf>
    <xf numFmtId="166" fontId="0" fillId="0" borderId="60" xfId="0" applyNumberFormat="1" applyBorder="1" applyAlignment="1">
      <alignment wrapText="1"/>
    </xf>
    <xf numFmtId="0" fontId="32" fillId="4" borderId="8" xfId="4" applyFont="1" applyFill="1" applyBorder="1" applyAlignment="1">
      <alignment horizontal="center" vertical="center" wrapText="1"/>
    </xf>
    <xf numFmtId="0" fontId="32" fillId="4" borderId="8" xfId="4" applyFont="1" applyFill="1" applyBorder="1" applyAlignment="1">
      <alignment horizontal="center" vertical="center"/>
    </xf>
    <xf numFmtId="0" fontId="32" fillId="4" borderId="20" xfId="4" applyFont="1" applyFill="1" applyBorder="1" applyAlignment="1">
      <alignment horizontal="center" vertical="center" wrapText="1"/>
    </xf>
    <xf numFmtId="0" fontId="32" fillId="4" borderId="8" xfId="0" applyFont="1" applyFill="1" applyBorder="1" applyAlignment="1">
      <alignment horizontal="center" vertical="center"/>
    </xf>
    <xf numFmtId="0" fontId="33" fillId="4" borderId="54" xfId="0" applyFont="1" applyFill="1" applyBorder="1" applyAlignment="1">
      <alignment horizontal="center" vertical="center" wrapText="1"/>
    </xf>
    <xf numFmtId="4" fontId="33" fillId="4" borderId="8" xfId="4" applyNumberFormat="1" applyFont="1" applyFill="1" applyBorder="1" applyAlignment="1">
      <alignment vertical="center" wrapText="1"/>
    </xf>
    <xf numFmtId="4" fontId="33" fillId="4" borderId="20" xfId="4" applyNumberFormat="1" applyFont="1" applyFill="1" applyBorder="1" applyAlignment="1">
      <alignment vertical="center" wrapText="1"/>
    </xf>
    <xf numFmtId="0" fontId="32" fillId="4" borderId="8" xfId="0" applyFont="1" applyFill="1" applyBorder="1" applyAlignment="1">
      <alignment horizontal="center" vertical="center" wrapText="1"/>
    </xf>
    <xf numFmtId="4" fontId="32" fillId="5" borderId="20" xfId="0" applyNumberFormat="1" applyFont="1" applyFill="1" applyBorder="1" applyAlignment="1">
      <alignment horizontal="right" vertical="center"/>
    </xf>
    <xf numFmtId="0" fontId="48" fillId="44" borderId="19" xfId="4" applyFont="1" applyFill="1" applyBorder="1" applyAlignment="1">
      <alignment horizontal="center" vertical="center"/>
    </xf>
    <xf numFmtId="0" fontId="48" fillId="44" borderId="52" xfId="4" applyFont="1" applyFill="1" applyBorder="1" applyAlignment="1">
      <alignment horizontal="center" vertical="center"/>
    </xf>
    <xf numFmtId="0" fontId="48" fillId="44" borderId="39" xfId="4" applyFont="1" applyFill="1" applyBorder="1" applyAlignment="1">
      <alignment horizontal="center" vertical="center" wrapText="1"/>
    </xf>
    <xf numFmtId="49" fontId="47" fillId="44" borderId="54" xfId="5" applyNumberFormat="1" applyFont="1" applyFill="1" applyBorder="1" applyAlignment="1">
      <alignment vertical="center" wrapText="1"/>
    </xf>
    <xf numFmtId="0" fontId="47" fillId="44" borderId="54" xfId="5" applyFont="1" applyFill="1" applyBorder="1" applyAlignment="1">
      <alignment horizontal="center" vertical="center" wrapText="1"/>
    </xf>
    <xf numFmtId="4" fontId="48" fillId="44" borderId="48" xfId="4" applyNumberFormat="1" applyFont="1" applyFill="1" applyBorder="1" applyAlignment="1">
      <alignment vertical="center" wrapText="1"/>
    </xf>
    <xf numFmtId="4" fontId="48" fillId="44" borderId="45" xfId="4" applyNumberFormat="1" applyFont="1" applyFill="1" applyBorder="1" applyAlignment="1">
      <alignment vertical="center" wrapText="1"/>
    </xf>
    <xf numFmtId="49" fontId="50" fillId="44" borderId="8" xfId="5" applyNumberFormat="1" applyFont="1" applyFill="1" applyBorder="1" applyAlignment="1">
      <alignment vertical="center"/>
    </xf>
    <xf numFmtId="164" fontId="48" fillId="44" borderId="8" xfId="5" applyNumberFormat="1" applyFont="1" applyFill="1" applyBorder="1" applyAlignment="1">
      <alignment horizontal="center" vertical="center"/>
    </xf>
    <xf numFmtId="4" fontId="48" fillId="44" borderId="8" xfId="4" applyNumberFormat="1" applyFont="1" applyFill="1" applyBorder="1" applyAlignment="1">
      <alignment vertical="center" wrapText="1"/>
    </xf>
    <xf numFmtId="4" fontId="48" fillId="44" borderId="20" xfId="4" applyNumberFormat="1" applyFont="1" applyFill="1" applyBorder="1" applyAlignment="1">
      <alignment vertical="center" wrapText="1"/>
    </xf>
    <xf numFmtId="49" fontId="47" fillId="44" borderId="8" xfId="5" applyNumberFormat="1" applyFont="1" applyFill="1" applyBorder="1" applyAlignment="1">
      <alignment vertical="center" wrapText="1"/>
    </xf>
    <xf numFmtId="0" fontId="47" fillId="44" borderId="8" xfId="5" applyFont="1" applyFill="1" applyBorder="1" applyAlignment="1">
      <alignment horizontal="center" vertical="center" wrapText="1"/>
    </xf>
    <xf numFmtId="4" fontId="48" fillId="44" borderId="26" xfId="4" applyNumberFormat="1" applyFont="1" applyFill="1" applyBorder="1" applyAlignment="1">
      <alignment vertical="center" wrapText="1"/>
    </xf>
    <xf numFmtId="4" fontId="48" fillId="44" borderId="54" xfId="4" applyNumberFormat="1" applyFont="1" applyFill="1" applyBorder="1" applyAlignment="1">
      <alignment vertical="center" wrapText="1"/>
    </xf>
    <xf numFmtId="49" fontId="50" fillId="44" borderId="8" xfId="5" applyNumberFormat="1" applyFont="1" applyFill="1" applyBorder="1" applyAlignment="1">
      <alignment vertical="center" wrapText="1"/>
    </xf>
    <xf numFmtId="164" fontId="50" fillId="44" borderId="8" xfId="5" applyNumberFormat="1" applyFont="1" applyFill="1" applyBorder="1" applyAlignment="1">
      <alignment horizontal="center" vertical="center"/>
    </xf>
    <xf numFmtId="4" fontId="48" fillId="44" borderId="8" xfId="4" applyNumberFormat="1" applyFont="1" applyFill="1" applyBorder="1" applyAlignment="1">
      <alignment vertical="center"/>
    </xf>
    <xf numFmtId="4" fontId="48" fillId="6" borderId="45" xfId="5" applyNumberFormat="1" applyFont="1" applyFill="1" applyBorder="1" applyAlignment="1">
      <alignment horizontal="right" vertical="center" wrapText="1"/>
    </xf>
    <xf numFmtId="4" fontId="48" fillId="6" borderId="48" xfId="5" applyNumberFormat="1" applyFont="1" applyFill="1" applyBorder="1" applyAlignment="1">
      <alignment horizontal="right" vertical="center" wrapText="1"/>
    </xf>
    <xf numFmtId="4" fontId="48" fillId="6" borderId="20" xfId="5" applyNumberFormat="1" applyFont="1" applyFill="1" applyBorder="1" applyAlignment="1">
      <alignment horizontal="right" vertical="center" wrapText="1"/>
    </xf>
    <xf numFmtId="4" fontId="48" fillId="6" borderId="8" xfId="5" applyNumberFormat="1" applyFont="1" applyFill="1" applyBorder="1" applyAlignment="1">
      <alignment horizontal="right" vertical="center" wrapText="1"/>
    </xf>
    <xf numFmtId="49" fontId="32" fillId="4" borderId="4" xfId="5" applyNumberFormat="1" applyFont="1" applyFill="1" applyBorder="1" applyAlignment="1">
      <alignment vertical="center" wrapText="1"/>
    </xf>
    <xf numFmtId="0" fontId="32" fillId="4" borderId="20" xfId="5" applyFont="1" applyFill="1" applyBorder="1" applyAlignment="1">
      <alignment vertical="center" wrapText="1"/>
    </xf>
    <xf numFmtId="4" fontId="48" fillId="4" borderId="20" xfId="5" applyNumberFormat="1" applyFont="1" applyFill="1" applyBorder="1" applyAlignment="1">
      <alignment vertical="center" wrapText="1"/>
    </xf>
    <xf numFmtId="4" fontId="48" fillId="4" borderId="8" xfId="5" applyNumberFormat="1" applyFont="1" applyFill="1" applyBorder="1" applyAlignment="1">
      <alignment vertical="center" wrapText="1"/>
    </xf>
    <xf numFmtId="4" fontId="48" fillId="6" borderId="20" xfId="5" applyNumberFormat="1" applyFont="1" applyFill="1" applyBorder="1" applyAlignment="1">
      <alignment vertical="center" wrapText="1"/>
    </xf>
    <xf numFmtId="4" fontId="48" fillId="6" borderId="8" xfId="5" applyNumberFormat="1" applyFont="1" applyFill="1" applyBorder="1" applyAlignment="1">
      <alignment vertical="center" wrapText="1"/>
    </xf>
    <xf numFmtId="0" fontId="52" fillId="4" borderId="20" xfId="5" applyFont="1" applyFill="1" applyBorder="1" applyAlignment="1">
      <alignment horizontal="center" vertical="center" wrapText="1"/>
    </xf>
    <xf numFmtId="0" fontId="77" fillId="7" borderId="0" xfId="0" applyFont="1" applyFill="1" applyAlignment="1">
      <alignment vertical="center"/>
    </xf>
    <xf numFmtId="0" fontId="50" fillId="44" borderId="8" xfId="5" applyFont="1" applyFill="1" applyBorder="1" applyAlignment="1">
      <alignment horizontal="center" vertical="center"/>
    </xf>
    <xf numFmtId="0" fontId="48" fillId="7" borderId="8" xfId="5" applyFont="1" applyFill="1" applyBorder="1" applyAlignment="1">
      <alignment horizontal="center" vertical="center"/>
    </xf>
    <xf numFmtId="0" fontId="48" fillId="44" borderId="19" xfId="4" applyFont="1" applyFill="1" applyBorder="1" applyAlignment="1">
      <alignment horizontal="center" vertical="center" wrapText="1"/>
    </xf>
    <xf numFmtId="0" fontId="48" fillId="44" borderId="13" xfId="4" applyFont="1" applyFill="1" applyBorder="1" applyAlignment="1">
      <alignment horizontal="center" vertical="center" wrapText="1"/>
    </xf>
    <xf numFmtId="0" fontId="47" fillId="44" borderId="71" xfId="5" applyFont="1" applyFill="1" applyBorder="1" applyAlignment="1">
      <alignment horizontal="center" vertical="center"/>
    </xf>
    <xf numFmtId="0" fontId="50" fillId="44" borderId="3" xfId="5" applyFont="1" applyFill="1" applyBorder="1" applyAlignment="1">
      <alignment horizontal="center" vertical="center"/>
    </xf>
    <xf numFmtId="0" fontId="48" fillId="7" borderId="3" xfId="5" applyFont="1" applyFill="1" applyBorder="1" applyAlignment="1">
      <alignment horizontal="center" vertical="center"/>
    </xf>
    <xf numFmtId="0" fontId="47" fillId="44" borderId="3" xfId="5" applyFont="1" applyFill="1" applyBorder="1" applyAlignment="1">
      <alignment horizontal="center" vertical="center"/>
    </xf>
    <xf numFmtId="0" fontId="32" fillId="6" borderId="48" xfId="5" applyFont="1" applyFill="1" applyBorder="1" applyAlignment="1">
      <alignment horizontal="center" vertical="center"/>
    </xf>
    <xf numFmtId="4" fontId="48" fillId="6" borderId="48" xfId="5" applyNumberFormat="1" applyFont="1" applyFill="1" applyBorder="1" applyAlignment="1">
      <alignment vertical="center"/>
    </xf>
    <xf numFmtId="0" fontId="32" fillId="6" borderId="8" xfId="5" applyFont="1" applyFill="1" applyBorder="1" applyAlignment="1">
      <alignment horizontal="center" vertical="center"/>
    </xf>
    <xf numFmtId="4" fontId="48" fillId="6" borderId="8" xfId="5" applyNumberFormat="1" applyFont="1" applyFill="1" applyBorder="1" applyAlignment="1">
      <alignment vertical="center"/>
    </xf>
    <xf numFmtId="0" fontId="32" fillId="4" borderId="8" xfId="5" applyFont="1" applyFill="1" applyBorder="1" applyAlignment="1">
      <alignment horizontal="center" vertical="center"/>
    </xf>
    <xf numFmtId="4" fontId="48" fillId="4" borderId="8" xfId="5" applyNumberFormat="1" applyFont="1" applyFill="1" applyBorder="1" applyAlignment="1">
      <alignment vertical="center"/>
    </xf>
    <xf numFmtId="0" fontId="32" fillId="44" borderId="8" xfId="4" applyFont="1" applyFill="1" applyBorder="1" applyAlignment="1">
      <alignment horizontal="center" vertical="center" wrapText="1"/>
    </xf>
    <xf numFmtId="0" fontId="32" fillId="44" borderId="8" xfId="4" applyFont="1" applyFill="1" applyBorder="1" applyAlignment="1">
      <alignment horizontal="center" vertical="center"/>
    </xf>
    <xf numFmtId="0" fontId="32" fillId="44" borderId="20" xfId="4" applyFont="1" applyFill="1" applyBorder="1" applyAlignment="1">
      <alignment horizontal="center" vertical="center" wrapText="1"/>
    </xf>
    <xf numFmtId="0" fontId="32" fillId="4" borderId="8" xfId="5" applyFont="1" applyFill="1" applyBorder="1" applyAlignment="1">
      <alignment horizontal="center" vertical="center" wrapText="1"/>
    </xf>
    <xf numFmtId="0" fontId="32" fillId="4" borderId="4" xfId="5" applyFont="1" applyFill="1" applyBorder="1" applyAlignment="1">
      <alignment horizontal="center" vertical="center"/>
    </xf>
    <xf numFmtId="0" fontId="32" fillId="4" borderId="20" xfId="5" applyFont="1" applyFill="1" applyBorder="1" applyAlignment="1">
      <alignment horizontal="center" vertical="center"/>
    </xf>
    <xf numFmtId="0" fontId="7" fillId="0" borderId="69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9" fillId="2" borderId="8" xfId="0" applyFont="1" applyFill="1" applyBorder="1" applyAlignment="1">
      <alignment vertical="top"/>
    </xf>
    <xf numFmtId="0" fontId="9" fillId="2" borderId="9" xfId="0" applyFont="1" applyFill="1" applyBorder="1" applyAlignment="1">
      <alignment horizontal="center" vertical="center" wrapText="1"/>
    </xf>
    <xf numFmtId="166" fontId="0" fillId="0" borderId="89" xfId="0" applyNumberFormat="1" applyBorder="1" applyAlignment="1">
      <alignment wrapText="1"/>
    </xf>
    <xf numFmtId="166" fontId="46" fillId="0" borderId="90" xfId="0" applyNumberFormat="1" applyFont="1" applyBorder="1" applyAlignment="1">
      <alignment wrapText="1"/>
    </xf>
    <xf numFmtId="166" fontId="0" fillId="0" borderId="90" xfId="0" applyNumberFormat="1" applyBorder="1" applyAlignment="1">
      <alignment wrapText="1"/>
    </xf>
    <xf numFmtId="166" fontId="0" fillId="0" borderId="91" xfId="0" applyNumberFormat="1" applyBorder="1" applyAlignment="1">
      <alignment wrapText="1"/>
    </xf>
    <xf numFmtId="166" fontId="46" fillId="0" borderId="91" xfId="0" applyNumberFormat="1" applyFont="1" applyBorder="1" applyAlignment="1">
      <alignment wrapText="1"/>
    </xf>
    <xf numFmtId="166" fontId="0" fillId="4" borderId="96" xfId="0" applyNumberFormat="1" applyFill="1" applyBorder="1" applyAlignment="1">
      <alignment wrapText="1"/>
    </xf>
    <xf numFmtId="0" fontId="3" fillId="0" borderId="0" xfId="50" applyFont="1" applyAlignment="1">
      <alignment horizontal="left"/>
    </xf>
    <xf numFmtId="0" fontId="78" fillId="0" borderId="0" xfId="0" applyFont="1"/>
    <xf numFmtId="49" fontId="45" fillId="8" borderId="0" xfId="0" applyNumberFormat="1" applyFont="1" applyFill="1"/>
    <xf numFmtId="49" fontId="79" fillId="2" borderId="8" xfId="0" applyNumberFormat="1" applyFont="1" applyFill="1" applyBorder="1" applyAlignment="1">
      <alignment horizontal="left" vertical="center" wrapText="1"/>
    </xf>
    <xf numFmtId="49" fontId="79" fillId="2" borderId="8" xfId="0" applyNumberFormat="1" applyFont="1" applyFill="1" applyBorder="1" applyAlignment="1">
      <alignment horizontal="center" vertical="center" textRotation="90" wrapText="1"/>
    </xf>
    <xf numFmtId="49" fontId="79" fillId="45" borderId="8" xfId="0" applyNumberFormat="1" applyFont="1" applyFill="1" applyBorder="1" applyAlignment="1">
      <alignment horizontal="center" vertical="center" textRotation="90" wrapText="1"/>
    </xf>
    <xf numFmtId="0" fontId="43" fillId="4" borderId="8" xfId="0" applyFont="1" applyFill="1" applyBorder="1" applyAlignment="1">
      <alignment horizontal="center" vertical="center"/>
    </xf>
    <xf numFmtId="49" fontId="79" fillId="2" borderId="8" xfId="0" applyNumberFormat="1" applyFont="1" applyFill="1" applyBorder="1" applyAlignment="1">
      <alignment horizontal="right" vertical="center" wrapText="1"/>
    </xf>
    <xf numFmtId="49" fontId="79" fillId="2" borderId="8" xfId="0" applyNumberFormat="1" applyFont="1" applyFill="1" applyBorder="1" applyAlignment="1">
      <alignment horizontal="center" vertical="center" wrapText="1"/>
    </xf>
    <xf numFmtId="49" fontId="79" fillId="45" borderId="8" xfId="0" applyNumberFormat="1" applyFont="1" applyFill="1" applyBorder="1" applyAlignment="1">
      <alignment horizontal="center" vertical="center" wrapText="1"/>
    </xf>
    <xf numFmtId="0" fontId="0" fillId="4" borderId="8" xfId="0" applyFill="1" applyBorder="1"/>
    <xf numFmtId="3" fontId="45" fillId="0" borderId="8" xfId="0" applyNumberFormat="1" applyFont="1" applyBorder="1" applyAlignment="1">
      <alignment horizontal="right" vertical="center" wrapText="1"/>
    </xf>
    <xf numFmtId="3" fontId="45" fillId="45" borderId="8" xfId="0" applyNumberFormat="1" applyFont="1" applyFill="1" applyBorder="1" applyAlignment="1">
      <alignment horizontal="right" vertical="center" wrapText="1"/>
    </xf>
    <xf numFmtId="3" fontId="79" fillId="45" borderId="8" xfId="0" applyNumberFormat="1" applyFont="1" applyFill="1" applyBorder="1" applyAlignment="1">
      <alignment horizontal="right" vertical="center" wrapText="1"/>
    </xf>
    <xf numFmtId="3" fontId="32" fillId="0" borderId="8" xfId="0" applyNumberFormat="1" applyFont="1" applyBorder="1" applyAlignment="1">
      <alignment horizontal="right" vertical="center" wrapText="1"/>
    </xf>
    <xf numFmtId="3" fontId="32" fillId="45" borderId="8" xfId="0" applyNumberFormat="1" applyFont="1" applyFill="1" applyBorder="1" applyAlignment="1">
      <alignment horizontal="right" vertical="center" wrapText="1"/>
    </xf>
    <xf numFmtId="0" fontId="10" fillId="0" borderId="0" xfId="0" applyFont="1"/>
    <xf numFmtId="3" fontId="79" fillId="9" borderId="8" xfId="0" applyNumberFormat="1" applyFont="1" applyFill="1" applyBorder="1" applyAlignment="1">
      <alignment horizontal="right" vertical="center" wrapText="1"/>
    </xf>
    <xf numFmtId="0" fontId="5" fillId="0" borderId="0" xfId="50" applyFont="1"/>
    <xf numFmtId="0" fontId="5" fillId="0" borderId="0" xfId="50" applyFont="1" applyAlignment="1">
      <alignment wrapText="1"/>
    </xf>
    <xf numFmtId="49" fontId="45" fillId="9" borderId="66" xfId="0" applyNumberFormat="1" applyFont="1" applyFill="1" applyBorder="1" applyAlignment="1">
      <alignment horizontal="left" vertical="center" wrapText="1"/>
    </xf>
    <xf numFmtId="0" fontId="78" fillId="0" borderId="0" xfId="0" applyFont="1" applyAlignment="1">
      <alignment wrapText="1"/>
    </xf>
    <xf numFmtId="49" fontId="0" fillId="9" borderId="66" xfId="0" applyNumberFormat="1" applyFill="1" applyBorder="1" applyAlignment="1">
      <alignment vertical="center" wrapText="1"/>
    </xf>
    <xf numFmtId="49" fontId="45" fillId="9" borderId="66" xfId="0" applyNumberFormat="1" applyFont="1" applyFill="1" applyBorder="1" applyAlignment="1">
      <alignment horizontal="right" vertical="center" wrapText="1"/>
    </xf>
    <xf numFmtId="168" fontId="45" fillId="9" borderId="66" xfId="0" applyNumberFormat="1" applyFont="1" applyFill="1" applyBorder="1" applyAlignment="1">
      <alignment horizontal="right" vertical="center" wrapText="1"/>
    </xf>
    <xf numFmtId="49" fontId="0" fillId="9" borderId="66" xfId="0" applyNumberFormat="1" applyFill="1" applyBorder="1" applyAlignment="1">
      <alignment horizontal="left" vertical="center" wrapText="1"/>
    </xf>
    <xf numFmtId="4" fontId="14" fillId="0" borderId="39" xfId="0" applyNumberFormat="1" applyFont="1" applyBorder="1" applyProtection="1">
      <protection hidden="1"/>
    </xf>
    <xf numFmtId="3" fontId="80" fillId="0" borderId="45" xfId="0" applyNumberFormat="1" applyFont="1" applyBorder="1" applyProtection="1">
      <protection hidden="1"/>
    </xf>
    <xf numFmtId="3" fontId="81" fillId="0" borderId="32" xfId="0" applyNumberFormat="1" applyFont="1" applyBorder="1" applyProtection="1">
      <protection hidden="1"/>
    </xf>
    <xf numFmtId="3" fontId="81" fillId="0" borderId="36" xfId="0" applyNumberFormat="1" applyFont="1" applyBorder="1" applyProtection="1">
      <protection hidden="1"/>
    </xf>
    <xf numFmtId="3" fontId="82" fillId="0" borderId="39" xfId="0" applyNumberFormat="1" applyFont="1" applyBorder="1" applyProtection="1">
      <protection hidden="1"/>
    </xf>
    <xf numFmtId="4" fontId="82" fillId="0" borderId="40" xfId="0" applyNumberFormat="1" applyFont="1" applyBorder="1" applyProtection="1">
      <protection hidden="1"/>
    </xf>
    <xf numFmtId="3" fontId="82" fillId="0" borderId="12" xfId="0" applyNumberFormat="1" applyFont="1" applyBorder="1" applyProtection="1">
      <protection hidden="1"/>
    </xf>
    <xf numFmtId="3" fontId="82" fillId="0" borderId="12" xfId="0" applyNumberFormat="1" applyFont="1" applyBorder="1" applyAlignment="1" applyProtection="1">
      <alignment horizontal="right"/>
      <protection hidden="1"/>
    </xf>
    <xf numFmtId="166" fontId="0" fillId="0" borderId="102" xfId="0" applyNumberFormat="1" applyBorder="1" applyAlignment="1">
      <alignment wrapText="1"/>
    </xf>
    <xf numFmtId="166" fontId="0" fillId="0" borderId="103" xfId="0" applyNumberFormat="1" applyBorder="1" applyAlignment="1">
      <alignment wrapText="1"/>
    </xf>
    <xf numFmtId="166" fontId="0" fillId="0" borderId="63" xfId="0" applyNumberFormat="1" applyBorder="1" applyAlignment="1">
      <alignment wrapText="1"/>
    </xf>
    <xf numFmtId="0" fontId="0" fillId="0" borderId="104" xfId="0" applyBorder="1" applyAlignment="1">
      <alignment wrapText="1"/>
    </xf>
    <xf numFmtId="0" fontId="46" fillId="0" borderId="105" xfId="0" applyFont="1" applyBorder="1" applyAlignment="1">
      <alignment wrapText="1"/>
    </xf>
    <xf numFmtId="0" fontId="7" fillId="0" borderId="0" xfId="0" applyFont="1" applyAlignment="1">
      <alignment vertical="top"/>
    </xf>
    <xf numFmtId="0" fontId="8" fillId="2" borderId="8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20" xfId="0" applyFont="1" applyFill="1" applyBorder="1" applyAlignment="1">
      <alignment vertical="top" wrapText="1"/>
    </xf>
    <xf numFmtId="49" fontId="79" fillId="4" borderId="3" xfId="0" applyNumberFormat="1" applyFont="1" applyFill="1" applyBorder="1" applyAlignment="1">
      <alignment horizontal="center" vertical="center" wrapText="1"/>
    </xf>
    <xf numFmtId="49" fontId="79" fillId="4" borderId="20" xfId="0" applyNumberFormat="1" applyFont="1" applyFill="1" applyBorder="1" applyAlignment="1">
      <alignment horizontal="center" vertical="center" wrapText="1"/>
    </xf>
    <xf numFmtId="3" fontId="79" fillId="45" borderId="56" xfId="0" applyNumberFormat="1" applyFont="1" applyFill="1" applyBorder="1" applyAlignment="1">
      <alignment horizontal="center" vertical="center" wrapText="1"/>
    </xf>
    <xf numFmtId="3" fontId="79" fillId="45" borderId="54" xfId="0" applyNumberFormat="1" applyFont="1" applyFill="1" applyBorder="1" applyAlignment="1">
      <alignment horizontal="center" vertical="center" wrapText="1"/>
    </xf>
    <xf numFmtId="3" fontId="79" fillId="9" borderId="3" xfId="0" applyNumberFormat="1" applyFont="1" applyFill="1" applyBorder="1" applyAlignment="1">
      <alignment horizontal="center" vertical="center" wrapText="1"/>
    </xf>
    <xf numFmtId="3" fontId="79" fillId="9" borderId="20" xfId="0" applyNumberFormat="1" applyFont="1" applyFill="1" applyBorder="1" applyAlignment="1">
      <alignment horizontal="center" vertical="center" wrapText="1"/>
    </xf>
    <xf numFmtId="3" fontId="15" fillId="10" borderId="100" xfId="0" applyNumberFormat="1" applyFont="1" applyFill="1" applyBorder="1" applyAlignment="1" applyProtection="1">
      <alignment horizontal="left" vertical="top" wrapText="1"/>
      <protection hidden="1"/>
    </xf>
    <xf numFmtId="3" fontId="15" fillId="10" borderId="98" xfId="0" applyNumberFormat="1" applyFont="1" applyFill="1" applyBorder="1" applyAlignment="1" applyProtection="1">
      <alignment horizontal="left" vertical="top" wrapText="1"/>
      <protection hidden="1"/>
    </xf>
    <xf numFmtId="3" fontId="15" fillId="10" borderId="101" xfId="0" applyNumberFormat="1" applyFont="1" applyFill="1" applyBorder="1" applyAlignment="1" applyProtection="1">
      <alignment horizontal="left" vertical="top" wrapText="1"/>
      <protection hidden="1"/>
    </xf>
    <xf numFmtId="3" fontId="17" fillId="0" borderId="56" xfId="3" applyNumberFormat="1" applyFont="1" applyBorder="1" applyAlignment="1" applyProtection="1">
      <alignment horizontal="center" wrapText="1"/>
      <protection hidden="1"/>
    </xf>
    <xf numFmtId="3" fontId="17" fillId="0" borderId="15" xfId="3" applyNumberFormat="1" applyFont="1" applyBorder="1" applyAlignment="1" applyProtection="1">
      <alignment horizontal="center" wrapText="1"/>
      <protection hidden="1"/>
    </xf>
    <xf numFmtId="3" fontId="17" fillId="0" borderId="97" xfId="3" applyNumberFormat="1" applyFont="1" applyBorder="1" applyAlignment="1" applyProtection="1">
      <alignment horizontal="center" vertical="center" wrapText="1"/>
      <protection hidden="1"/>
    </xf>
    <xf numFmtId="3" fontId="17" fillId="0" borderId="99" xfId="3" applyNumberFormat="1" applyFont="1" applyBorder="1" applyAlignment="1" applyProtection="1">
      <alignment horizontal="center" vertical="center" wrapText="1"/>
      <protection hidden="1"/>
    </xf>
    <xf numFmtId="3" fontId="17" fillId="0" borderId="56" xfId="3" applyNumberFormat="1" applyFont="1" applyBorder="1" applyAlignment="1" applyProtection="1">
      <alignment horizontal="center" vertical="center" wrapText="1"/>
      <protection hidden="1"/>
    </xf>
    <xf numFmtId="3" fontId="17" fillId="0" borderId="15" xfId="3" applyNumberFormat="1" applyFont="1" applyBorder="1" applyAlignment="1" applyProtection="1">
      <alignment horizontal="center" vertical="center" wrapText="1"/>
      <protection hidden="1"/>
    </xf>
    <xf numFmtId="3" fontId="17" fillId="0" borderId="7" xfId="3" applyNumberFormat="1" applyFont="1" applyBorder="1" applyAlignment="1" applyProtection="1">
      <alignment horizontal="center" vertical="center" wrapText="1"/>
      <protection hidden="1"/>
    </xf>
    <xf numFmtId="3" fontId="17" fillId="0" borderId="12" xfId="3" applyNumberFormat="1" applyFont="1" applyBorder="1" applyAlignment="1" applyProtection="1">
      <alignment horizontal="center" vertical="center" wrapText="1"/>
      <protection hidden="1"/>
    </xf>
    <xf numFmtId="3" fontId="17" fillId="0" borderId="14" xfId="3" applyNumberFormat="1" applyFont="1" applyBorder="1" applyAlignment="1" applyProtection="1">
      <alignment horizontal="center" vertical="center" wrapText="1"/>
      <protection hidden="1"/>
    </xf>
    <xf numFmtId="3" fontId="17" fillId="0" borderId="3" xfId="3" applyNumberFormat="1" applyFont="1" applyBorder="1" applyAlignment="1" applyProtection="1">
      <alignment horizontal="left" vertical="center" wrapText="1"/>
      <protection hidden="1"/>
    </xf>
    <xf numFmtId="3" fontId="17" fillId="0" borderId="20" xfId="3" applyNumberFormat="1" applyFont="1" applyBorder="1" applyAlignment="1" applyProtection="1">
      <alignment horizontal="left" vertical="center" wrapText="1"/>
      <protection hidden="1"/>
    </xf>
    <xf numFmtId="3" fontId="16" fillId="0" borderId="97" xfId="3" applyNumberFormat="1" applyFont="1" applyBorder="1" applyAlignment="1" applyProtection="1">
      <alignment horizontal="left" vertical="center"/>
      <protection hidden="1"/>
    </xf>
    <xf numFmtId="3" fontId="16" fillId="0" borderId="98" xfId="3" applyNumberFormat="1" applyFont="1" applyBorder="1" applyAlignment="1" applyProtection="1">
      <alignment horizontal="left" vertical="center"/>
      <protection hidden="1"/>
    </xf>
    <xf numFmtId="3" fontId="16" fillId="0" borderId="99" xfId="3" applyNumberFormat="1" applyFont="1" applyBorder="1" applyAlignment="1" applyProtection="1">
      <alignment horizontal="left" vertical="center"/>
      <protection hidden="1"/>
    </xf>
    <xf numFmtId="3" fontId="17" fillId="0" borderId="3" xfId="3" applyNumberFormat="1" applyFont="1" applyBorder="1" applyAlignment="1" applyProtection="1">
      <alignment horizontal="left" vertical="top"/>
      <protection hidden="1"/>
    </xf>
    <xf numFmtId="3" fontId="17" fillId="0" borderId="4" xfId="3" applyNumberFormat="1" applyFont="1" applyBorder="1" applyAlignment="1" applyProtection="1">
      <alignment horizontal="left" vertical="top"/>
      <protection hidden="1"/>
    </xf>
    <xf numFmtId="3" fontId="17" fillId="0" borderId="11" xfId="3" applyNumberFormat="1" applyFont="1" applyBorder="1" applyAlignment="1" applyProtection="1">
      <alignment horizontal="left" vertical="top"/>
      <protection hidden="1"/>
    </xf>
    <xf numFmtId="3" fontId="17" fillId="0" borderId="11" xfId="3" applyNumberFormat="1" applyFont="1" applyBorder="1" applyAlignment="1" applyProtection="1">
      <alignment horizontal="left" vertical="center" wrapText="1"/>
      <protection hidden="1"/>
    </xf>
    <xf numFmtId="3" fontId="17" fillId="0" borderId="3" xfId="3" applyNumberFormat="1" applyFont="1" applyBorder="1" applyAlignment="1" applyProtection="1">
      <alignment horizontal="left" wrapText="1"/>
      <protection hidden="1"/>
    </xf>
    <xf numFmtId="3" fontId="17" fillId="0" borderId="11" xfId="3" applyNumberFormat="1" applyFont="1" applyBorder="1" applyAlignment="1" applyProtection="1">
      <alignment horizontal="left" wrapText="1"/>
      <protection hidden="1"/>
    </xf>
    <xf numFmtId="0" fontId="0" fillId="4" borderId="29" xfId="0" applyFill="1" applyBorder="1" applyAlignment="1">
      <alignment horizontal="center" vertical="center" wrapText="1"/>
    </xf>
    <xf numFmtId="0" fontId="0" fillId="4" borderId="88" xfId="0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4" borderId="92" xfId="0" applyFill="1" applyBorder="1" applyAlignment="1">
      <alignment wrapText="1"/>
    </xf>
    <xf numFmtId="0" fontId="0" fillId="4" borderId="64" xfId="0" applyFill="1" applyBorder="1" applyAlignment="1">
      <alignment wrapText="1"/>
    </xf>
    <xf numFmtId="0" fontId="0" fillId="4" borderId="93" xfId="0" applyFill="1" applyBorder="1" applyAlignment="1">
      <alignment wrapText="1"/>
    </xf>
    <xf numFmtId="0" fontId="0" fillId="4" borderId="65" xfId="0" applyFill="1" applyBorder="1" applyAlignment="1">
      <alignment wrapText="1"/>
    </xf>
    <xf numFmtId="0" fontId="0" fillId="4" borderId="94" xfId="0" applyFill="1" applyBorder="1" applyAlignment="1">
      <alignment wrapText="1"/>
    </xf>
    <xf numFmtId="0" fontId="0" fillId="4" borderId="95" xfId="0" applyFill="1" applyBorder="1" applyAlignment="1">
      <alignment wrapText="1"/>
    </xf>
    <xf numFmtId="0" fontId="5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4" fillId="0" borderId="0" xfId="0" applyFont="1" applyAlignment="1">
      <alignment wrapText="1"/>
    </xf>
    <xf numFmtId="0" fontId="43" fillId="4" borderId="84" xfId="0" applyFont="1" applyFill="1" applyBorder="1" applyAlignment="1">
      <alignment horizontal="center" vertical="center" wrapText="1"/>
    </xf>
    <xf numFmtId="0" fontId="43" fillId="4" borderId="87" xfId="0" applyFont="1" applyFill="1" applyBorder="1" applyAlignment="1">
      <alignment horizontal="center" vertical="center" wrapText="1"/>
    </xf>
    <xf numFmtId="0" fontId="43" fillId="4" borderId="85" xfId="0" applyFont="1" applyFill="1" applyBorder="1" applyAlignment="1">
      <alignment horizontal="center" vertical="center" wrapText="1"/>
    </xf>
    <xf numFmtId="0" fontId="43" fillId="4" borderId="57" xfId="0" applyFont="1" applyFill="1" applyBorder="1" applyAlignment="1">
      <alignment horizontal="center" vertical="center" wrapText="1"/>
    </xf>
    <xf numFmtId="0" fontId="0" fillId="4" borderId="8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4" borderId="86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38" fillId="7" borderId="0" xfId="0" applyFont="1" applyFill="1" applyAlignment="1">
      <alignment vertical="center" wrapText="1"/>
    </xf>
    <xf numFmtId="0" fontId="32" fillId="7" borderId="0" xfId="0" applyFont="1" applyFill="1" applyAlignment="1">
      <alignment vertical="center" wrapText="1"/>
    </xf>
    <xf numFmtId="49" fontId="38" fillId="7" borderId="0" xfId="0" applyNumberFormat="1" applyFont="1" applyFill="1" applyAlignment="1">
      <alignment vertical="center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wrapText="1"/>
    </xf>
    <xf numFmtId="49" fontId="45" fillId="9" borderId="66" xfId="0" applyNumberFormat="1" applyFont="1" applyFill="1" applyBorder="1" applyAlignment="1">
      <alignment horizontal="left" vertical="center" wrapText="1"/>
    </xf>
  </cellXfs>
  <cellStyles count="51">
    <cellStyle name="20 % – Zvýraznění 1" xfId="27" builtinId="30" customBuiltin="1"/>
    <cellStyle name="20 % – Zvýraznění 2" xfId="31" builtinId="34" customBuiltin="1"/>
    <cellStyle name="20 % – Zvýraznění 3" xfId="35" builtinId="38" customBuiltin="1"/>
    <cellStyle name="20 % – Zvýraznění 4" xfId="39" builtinId="42" customBuiltin="1"/>
    <cellStyle name="20 % – Zvýraznění 5" xfId="43" builtinId="46" customBuiltin="1"/>
    <cellStyle name="20 % – Zvýraznění 6" xfId="47" builtinId="50" customBuiltin="1"/>
    <cellStyle name="40 % – Zvýraznění 1" xfId="28" builtinId="31" customBuiltin="1"/>
    <cellStyle name="40 % – Zvýraznění 2" xfId="32" builtinId="35" customBuiltin="1"/>
    <cellStyle name="40 % – Zvýraznění 3" xfId="36" builtinId="39" customBuiltin="1"/>
    <cellStyle name="40 % – Zvýraznění 4" xfId="40" builtinId="43" customBuiltin="1"/>
    <cellStyle name="40 % – Zvýraznění 5" xfId="44" builtinId="47" customBuiltin="1"/>
    <cellStyle name="40 % – Zvýraznění 6" xfId="48" builtinId="51" customBuiltin="1"/>
    <cellStyle name="60 % – Zvýraznění 1" xfId="29" builtinId="32" customBuiltin="1"/>
    <cellStyle name="60 % – Zvýraznění 2" xfId="33" builtinId="36" customBuiltin="1"/>
    <cellStyle name="60 % – Zvýraznění 3" xfId="37" builtinId="40" customBuiltin="1"/>
    <cellStyle name="60 % – Zvýraznění 4" xfId="41" builtinId="44" customBuiltin="1"/>
    <cellStyle name="60 % – Zvýraznění 5" xfId="45" builtinId="48" customBuiltin="1"/>
    <cellStyle name="60 % – Zvýraznění 6" xfId="49" builtinId="52" customBuiltin="1"/>
    <cellStyle name="Celkem" xfId="25" builtinId="25" customBuiltin="1"/>
    <cellStyle name="Kontrolní buňka" xfId="21" builtinId="23" customBuiltin="1"/>
    <cellStyle name="Nadpis 1" xfId="10" builtinId="16" customBuiltin="1"/>
    <cellStyle name="Nadpis 2" xfId="11" builtinId="17" customBuiltin="1"/>
    <cellStyle name="Nadpis 3" xfId="12" builtinId="18" customBuiltin="1"/>
    <cellStyle name="Nadpis 4" xfId="13" builtinId="19" customBuiltin="1"/>
    <cellStyle name="Název" xfId="9" builtinId="15" customBuiltin="1"/>
    <cellStyle name="Neutrální" xfId="16" builtinId="28" customBuiltin="1"/>
    <cellStyle name="Normal" xfId="5" xr:uid="{87E135F8-C993-4DBC-AC73-1D16D01D2B69}"/>
    <cellStyle name="Normální" xfId="0" builtinId="0"/>
    <cellStyle name="normální 2 2" xfId="7" xr:uid="{8BA114E8-8F2A-49BC-A61A-BD40A92167DF}"/>
    <cellStyle name="normální 3" xfId="8" xr:uid="{55ADB957-CD41-4D0D-B31F-CFB373416DC6}"/>
    <cellStyle name="Normální 4" xfId="1" xr:uid="{905F71FF-4CAD-4AB6-9034-A9E7F8277CA6}"/>
    <cellStyle name="normální_maketa dle zákona" xfId="6" xr:uid="{408C5B2D-0003-4164-B41D-BDC2DEBBE105}"/>
    <cellStyle name="normální_MF-03-příloha 4 - SR 2009(19  8  2008)" xfId="2" xr:uid="{A6ECF260-CD17-4ECE-9C0E-9AE77A9608B6}"/>
    <cellStyle name="normální_Příloha č 3 vzoru rozpis dopisu" xfId="50" xr:uid="{A071C2F0-D022-433D-8D0F-3084A9FB641F}"/>
    <cellStyle name="normální_Tab PO novela vyhl 131" xfId="4" xr:uid="{4F5A62EE-F0DD-4F8F-82F5-5EB8A571741E}"/>
    <cellStyle name="normální_Vzor RO" xfId="3" xr:uid="{78FA1E87-E826-4387-92D9-4F6604B656BD}"/>
    <cellStyle name="Poznámka" xfId="23" builtinId="10" customBuiltin="1"/>
    <cellStyle name="Propojená buňka" xfId="20" builtinId="24" customBuiltin="1"/>
    <cellStyle name="Správně" xfId="14" builtinId="26" customBuiltin="1"/>
    <cellStyle name="Špatně" xfId="15" builtinId="27" customBuiltin="1"/>
    <cellStyle name="Text upozornění" xfId="22" builtinId="11" customBuiltin="1"/>
    <cellStyle name="Vstup" xfId="17" builtinId="20" customBuiltin="1"/>
    <cellStyle name="Výpočet" xfId="19" builtinId="22" customBuiltin="1"/>
    <cellStyle name="Výstup" xfId="18" builtinId="21" customBuiltin="1"/>
    <cellStyle name="Vysvětlující text" xfId="24" builtinId="53" customBuiltin="1"/>
    <cellStyle name="Zvýraznění 1" xfId="26" builtinId="29" customBuiltin="1"/>
    <cellStyle name="Zvýraznění 2" xfId="30" builtinId="33" customBuiltin="1"/>
    <cellStyle name="Zvýraznění 3" xfId="34" builtinId="37" customBuiltin="1"/>
    <cellStyle name="Zvýraznění 4" xfId="38" builtinId="41" customBuiltin="1"/>
    <cellStyle name="Zvýraznění 5" xfId="42" builtinId="45" customBuiltin="1"/>
    <cellStyle name="Zvýraznění 6" xfId="46" builtinId="49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82A33-1EE5-422D-A90F-298D6F4CD2B0}">
  <sheetPr>
    <tabColor rgb="FF92D050"/>
    <pageSetUpPr fitToPage="1"/>
  </sheetPr>
  <dimension ref="A1:E58"/>
  <sheetViews>
    <sheetView workbookViewId="0">
      <selection activeCell="E11" sqref="E11"/>
    </sheetView>
  </sheetViews>
  <sheetFormatPr defaultColWidth="9.5703125" defaultRowHeight="15" x14ac:dyDescent="0.25"/>
  <cols>
    <col min="1" max="1" width="5" style="1" customWidth="1"/>
    <col min="2" max="2" width="7.28515625" style="1" customWidth="1"/>
    <col min="3" max="3" width="5.7109375" style="1" customWidth="1"/>
    <col min="4" max="4" width="56.42578125" style="1" customWidth="1"/>
    <col min="5" max="5" width="27.28515625" style="1" customWidth="1"/>
    <col min="6" max="16384" width="9.5703125" style="1"/>
  </cols>
  <sheetData>
    <row r="1" spans="1:5" s="4" customFormat="1" ht="18" x14ac:dyDescent="0.25">
      <c r="A1" s="2" t="s">
        <v>718</v>
      </c>
      <c r="B1" s="2"/>
      <c r="C1" s="3"/>
      <c r="E1" s="3"/>
    </row>
    <row r="2" spans="1:5" s="4" customFormat="1" ht="12.75" customHeight="1" x14ac:dyDescent="0.25">
      <c r="A2" s="5" t="s">
        <v>42</v>
      </c>
      <c r="B2" s="5"/>
      <c r="C2" s="5"/>
      <c r="E2" s="6"/>
    </row>
    <row r="3" spans="1:5" s="4" customFormat="1" ht="12.75" customHeight="1" x14ac:dyDescent="0.25">
      <c r="A3" s="7" t="s">
        <v>43</v>
      </c>
      <c r="B3" s="7"/>
      <c r="C3" s="8"/>
      <c r="E3" s="6"/>
    </row>
    <row r="5" spans="1:5" ht="17.649999999999999" customHeight="1" x14ac:dyDescent="0.25">
      <c r="A5" s="365" t="s">
        <v>0</v>
      </c>
      <c r="B5" s="230"/>
      <c r="C5" s="230"/>
      <c r="D5" s="230"/>
      <c r="E5" s="366">
        <v>2024</v>
      </c>
    </row>
    <row r="6" spans="1:5" ht="15" customHeight="1" x14ac:dyDescent="0.25">
      <c r="A6" s="230"/>
      <c r="B6" s="414" t="s">
        <v>1</v>
      </c>
      <c r="C6" s="414"/>
      <c r="D6" s="414"/>
      <c r="E6" s="229">
        <v>13102908186</v>
      </c>
    </row>
    <row r="7" spans="1:5" ht="15" customHeight="1" x14ac:dyDescent="0.25">
      <c r="A7" s="230"/>
      <c r="B7" s="414" t="s">
        <v>2</v>
      </c>
      <c r="C7" s="414"/>
      <c r="D7" s="414"/>
      <c r="E7" s="229">
        <v>268968969809</v>
      </c>
    </row>
    <row r="8" spans="1:5" x14ac:dyDescent="0.25">
      <c r="A8" s="365" t="s">
        <v>3</v>
      </c>
      <c r="B8" s="230"/>
      <c r="C8" s="230"/>
      <c r="D8" s="230"/>
      <c r="E8" s="229">
        <v>0</v>
      </c>
    </row>
    <row r="9" spans="1:5" ht="15" customHeight="1" x14ac:dyDescent="0.25">
      <c r="A9" s="230"/>
      <c r="B9" s="415" t="s">
        <v>44</v>
      </c>
      <c r="C9" s="415"/>
      <c r="D9" s="415"/>
      <c r="E9" s="229">
        <v>700000</v>
      </c>
    </row>
    <row r="10" spans="1:5" ht="15" customHeight="1" x14ac:dyDescent="0.25">
      <c r="A10" s="230"/>
      <c r="B10" s="413" t="s">
        <v>4</v>
      </c>
      <c r="C10" s="413"/>
      <c r="D10" s="413"/>
      <c r="E10" s="229">
        <v>13102208186</v>
      </c>
    </row>
    <row r="11" spans="1:5" ht="15" customHeight="1" x14ac:dyDescent="0.25">
      <c r="A11" s="230"/>
      <c r="B11" s="230" t="s">
        <v>5</v>
      </c>
      <c r="C11" s="413" t="s">
        <v>6</v>
      </c>
      <c r="D11" s="413"/>
      <c r="E11" s="229">
        <v>12955300938</v>
      </c>
    </row>
    <row r="12" spans="1:5" ht="15" customHeight="1" x14ac:dyDescent="0.25">
      <c r="A12" s="230"/>
      <c r="B12" s="230"/>
      <c r="C12" s="413" t="s">
        <v>7</v>
      </c>
      <c r="D12" s="413"/>
      <c r="E12" s="229">
        <v>32708648</v>
      </c>
    </row>
    <row r="13" spans="1:5" ht="15" customHeight="1" x14ac:dyDescent="0.25">
      <c r="A13" s="230"/>
      <c r="B13" s="230"/>
      <c r="C13" s="413" t="s">
        <v>8</v>
      </c>
      <c r="D13" s="413"/>
      <c r="E13" s="229">
        <v>114198600</v>
      </c>
    </row>
    <row r="14" spans="1:5" x14ac:dyDescent="0.25">
      <c r="A14" s="365" t="s">
        <v>9</v>
      </c>
      <c r="B14" s="230"/>
      <c r="C14" s="230"/>
      <c r="D14" s="230"/>
      <c r="E14" s="229">
        <v>0</v>
      </c>
    </row>
    <row r="15" spans="1:5" ht="15" customHeight="1" x14ac:dyDescent="0.25">
      <c r="A15" s="230"/>
      <c r="B15" s="414" t="s">
        <v>10</v>
      </c>
      <c r="C15" s="414"/>
      <c r="D15" s="414"/>
      <c r="E15" s="229">
        <v>51400082214</v>
      </c>
    </row>
    <row r="16" spans="1:5" ht="15" customHeight="1" x14ac:dyDescent="0.25">
      <c r="A16" s="230"/>
      <c r="B16" s="230" t="s">
        <v>5</v>
      </c>
      <c r="C16" s="413" t="s">
        <v>11</v>
      </c>
      <c r="D16" s="413"/>
      <c r="E16" s="229">
        <v>30902824689</v>
      </c>
    </row>
    <row r="17" spans="1:5" ht="15" customHeight="1" x14ac:dyDescent="0.25">
      <c r="A17" s="230"/>
      <c r="B17" s="230"/>
      <c r="C17" s="413" t="s">
        <v>12</v>
      </c>
      <c r="D17" s="413"/>
      <c r="E17" s="229">
        <v>20497257525</v>
      </c>
    </row>
    <row r="18" spans="1:5" ht="15" customHeight="1" x14ac:dyDescent="0.25">
      <c r="A18" s="230"/>
      <c r="B18" s="414" t="s">
        <v>13</v>
      </c>
      <c r="C18" s="414"/>
      <c r="D18" s="414"/>
      <c r="E18" s="229">
        <v>204077517697</v>
      </c>
    </row>
    <row r="19" spans="1:5" ht="15" customHeight="1" x14ac:dyDescent="0.25">
      <c r="A19" s="230"/>
      <c r="B19" s="414" t="s">
        <v>14</v>
      </c>
      <c r="C19" s="414"/>
      <c r="D19" s="414"/>
      <c r="E19" s="229">
        <v>267589252</v>
      </c>
    </row>
    <row r="20" spans="1:5" ht="15" customHeight="1" x14ac:dyDescent="0.25">
      <c r="A20" s="230"/>
      <c r="B20" s="416" t="s">
        <v>15</v>
      </c>
      <c r="C20" s="417"/>
      <c r="D20" s="418"/>
      <c r="E20" s="229">
        <v>329545548</v>
      </c>
    </row>
    <row r="21" spans="1:5" ht="15" customHeight="1" x14ac:dyDescent="0.25">
      <c r="A21" s="230"/>
      <c r="B21" s="230" t="s">
        <v>5</v>
      </c>
      <c r="C21" s="413" t="s">
        <v>16</v>
      </c>
      <c r="D21" s="413"/>
      <c r="E21" s="229">
        <v>212724206</v>
      </c>
    </row>
    <row r="22" spans="1:5" ht="15" customHeight="1" x14ac:dyDescent="0.25">
      <c r="A22" s="230"/>
      <c r="B22" s="230"/>
      <c r="C22" s="413" t="s">
        <v>17</v>
      </c>
      <c r="D22" s="413"/>
      <c r="E22" s="229">
        <v>116821342</v>
      </c>
    </row>
    <row r="23" spans="1:5" ht="31.15" customHeight="1" x14ac:dyDescent="0.25">
      <c r="A23" s="230"/>
      <c r="B23" s="414" t="s">
        <v>18</v>
      </c>
      <c r="C23" s="414"/>
      <c r="D23" s="414"/>
      <c r="E23" s="229">
        <v>10549491807</v>
      </c>
    </row>
    <row r="24" spans="1:5" ht="15" customHeight="1" x14ac:dyDescent="0.25">
      <c r="A24" s="230"/>
      <c r="B24" s="414" t="s">
        <v>19</v>
      </c>
      <c r="C24" s="414"/>
      <c r="D24" s="414"/>
      <c r="E24" s="229">
        <v>2344743291</v>
      </c>
    </row>
    <row r="25" spans="1:5" ht="15" customHeight="1" x14ac:dyDescent="0.25">
      <c r="A25" s="365" t="s">
        <v>20</v>
      </c>
      <c r="B25" s="230"/>
      <c r="C25" s="230"/>
      <c r="D25" s="230"/>
      <c r="E25" s="229">
        <v>0</v>
      </c>
    </row>
    <row r="26" spans="1:5" ht="15" customHeight="1" x14ac:dyDescent="0.25">
      <c r="A26" s="230"/>
      <c r="B26" s="413" t="s">
        <v>21</v>
      </c>
      <c r="C26" s="413"/>
      <c r="D26" s="413"/>
      <c r="E26" s="229">
        <v>1159369750</v>
      </c>
    </row>
    <row r="27" spans="1:5" ht="15" customHeight="1" x14ac:dyDescent="0.25">
      <c r="A27" s="230"/>
      <c r="B27" s="415" t="s">
        <v>45</v>
      </c>
      <c r="C27" s="415"/>
      <c r="D27" s="415"/>
      <c r="E27" s="229">
        <v>373438788</v>
      </c>
    </row>
    <row r="28" spans="1:5" ht="15" customHeight="1" x14ac:dyDescent="0.25">
      <c r="A28" s="230"/>
      <c r="B28" s="413" t="s">
        <v>22</v>
      </c>
      <c r="C28" s="413"/>
      <c r="D28" s="413"/>
      <c r="E28" s="229">
        <v>10468301</v>
      </c>
    </row>
    <row r="29" spans="1:5" ht="15" customHeight="1" x14ac:dyDescent="0.25">
      <c r="A29" s="230"/>
      <c r="B29" s="413" t="s">
        <v>23</v>
      </c>
      <c r="C29" s="413"/>
      <c r="D29" s="413"/>
      <c r="E29" s="229">
        <v>189594959</v>
      </c>
    </row>
    <row r="30" spans="1:5" ht="15" customHeight="1" x14ac:dyDescent="0.25">
      <c r="A30" s="230"/>
      <c r="B30" s="413" t="s">
        <v>24</v>
      </c>
      <c r="C30" s="413"/>
      <c r="D30" s="413"/>
      <c r="E30" s="229">
        <v>857234995</v>
      </c>
    </row>
    <row r="31" spans="1:5" ht="33.6" customHeight="1" x14ac:dyDescent="0.25">
      <c r="A31" s="230"/>
      <c r="B31" s="415" t="s">
        <v>46</v>
      </c>
      <c r="C31" s="415"/>
      <c r="D31" s="415"/>
      <c r="E31" s="229">
        <v>20497257525</v>
      </c>
    </row>
    <row r="32" spans="1:5" ht="15" customHeight="1" x14ac:dyDescent="0.25">
      <c r="A32" s="230"/>
      <c r="B32" s="230" t="s">
        <v>5</v>
      </c>
      <c r="C32" s="413" t="s">
        <v>25</v>
      </c>
      <c r="D32" s="413"/>
      <c r="E32" s="229">
        <v>16847975525</v>
      </c>
    </row>
    <row r="33" spans="1:5" ht="15" customHeight="1" x14ac:dyDescent="0.25">
      <c r="A33" s="230"/>
      <c r="B33" s="230"/>
      <c r="C33" s="230" t="s">
        <v>5</v>
      </c>
      <c r="D33" s="231" t="s">
        <v>47</v>
      </c>
      <c r="E33" s="229">
        <v>12501337725</v>
      </c>
    </row>
    <row r="34" spans="1:5" ht="15" customHeight="1" x14ac:dyDescent="0.25">
      <c r="A34" s="230"/>
      <c r="B34" s="230"/>
      <c r="C34" s="230"/>
      <c r="D34" s="231" t="s">
        <v>48</v>
      </c>
      <c r="E34" s="229">
        <v>4346637800</v>
      </c>
    </row>
    <row r="35" spans="1:5" ht="15" customHeight="1" x14ac:dyDescent="0.25">
      <c r="A35" s="230"/>
      <c r="B35" s="230"/>
      <c r="C35" s="415" t="s">
        <v>49</v>
      </c>
      <c r="D35" s="415"/>
      <c r="E35" s="229">
        <v>3649282000</v>
      </c>
    </row>
    <row r="36" spans="1:5" ht="15" customHeight="1" x14ac:dyDescent="0.25">
      <c r="A36" s="230"/>
      <c r="B36" s="415" t="s">
        <v>50</v>
      </c>
      <c r="C36" s="415"/>
      <c r="D36" s="415"/>
      <c r="E36" s="229">
        <v>921961979</v>
      </c>
    </row>
    <row r="37" spans="1:5" ht="15" customHeight="1" x14ac:dyDescent="0.25">
      <c r="A37" s="230"/>
      <c r="B37" s="415" t="s">
        <v>51</v>
      </c>
      <c r="C37" s="415"/>
      <c r="D37" s="415"/>
      <c r="E37" s="229">
        <v>1048777200</v>
      </c>
    </row>
    <row r="38" spans="1:5" ht="15" customHeight="1" x14ac:dyDescent="0.25">
      <c r="A38" s="230"/>
      <c r="B38" s="415" t="s">
        <v>52</v>
      </c>
      <c r="C38" s="415"/>
      <c r="D38" s="415"/>
      <c r="E38" s="229">
        <v>9202030759</v>
      </c>
    </row>
    <row r="39" spans="1:5" ht="30" customHeight="1" x14ac:dyDescent="0.25">
      <c r="A39" s="230"/>
      <c r="B39" s="415" t="s">
        <v>53</v>
      </c>
      <c r="C39" s="415"/>
      <c r="D39" s="415"/>
      <c r="E39" s="229">
        <v>1984281730</v>
      </c>
    </row>
    <row r="40" spans="1:5" ht="15" customHeight="1" x14ac:dyDescent="0.25">
      <c r="A40" s="230"/>
      <c r="B40" s="413" t="s">
        <v>26</v>
      </c>
      <c r="C40" s="413"/>
      <c r="D40" s="413"/>
      <c r="E40" s="229">
        <v>112000000</v>
      </c>
    </row>
    <row r="41" spans="1:5" ht="15" customHeight="1" x14ac:dyDescent="0.25">
      <c r="A41" s="230"/>
      <c r="B41" s="413" t="s">
        <v>27</v>
      </c>
      <c r="C41" s="413"/>
      <c r="D41" s="413"/>
      <c r="E41" s="229">
        <v>31346100</v>
      </c>
    </row>
    <row r="42" spans="1:5" ht="15" customHeight="1" x14ac:dyDescent="0.25">
      <c r="A42" s="230"/>
      <c r="B42" s="413" t="s">
        <v>28</v>
      </c>
      <c r="C42" s="413"/>
      <c r="D42" s="413"/>
      <c r="E42" s="229">
        <v>4500000</v>
      </c>
    </row>
    <row r="43" spans="1:5" ht="15" customHeight="1" x14ac:dyDescent="0.25">
      <c r="A43" s="230"/>
      <c r="B43" s="413" t="s">
        <v>29</v>
      </c>
      <c r="C43" s="413"/>
      <c r="D43" s="413"/>
      <c r="E43" s="229">
        <v>17887500</v>
      </c>
    </row>
    <row r="44" spans="1:5" ht="15" customHeight="1" x14ac:dyDescent="0.25">
      <c r="A44" s="230"/>
      <c r="B44" s="413" t="s">
        <v>30</v>
      </c>
      <c r="C44" s="413"/>
      <c r="D44" s="413"/>
      <c r="E44" s="229">
        <v>360750</v>
      </c>
    </row>
    <row r="45" spans="1:5" ht="29.65" customHeight="1" x14ac:dyDescent="0.25">
      <c r="A45" s="230"/>
      <c r="B45" s="413" t="s">
        <v>31</v>
      </c>
      <c r="C45" s="413"/>
      <c r="D45" s="413"/>
      <c r="E45" s="229">
        <v>15486433686</v>
      </c>
    </row>
    <row r="46" spans="1:5" ht="15" customHeight="1" x14ac:dyDescent="0.25">
      <c r="A46" s="230"/>
      <c r="B46" s="230" t="s">
        <v>5</v>
      </c>
      <c r="C46" s="413" t="s">
        <v>32</v>
      </c>
      <c r="D46" s="413"/>
      <c r="E46" s="229">
        <v>2531132748</v>
      </c>
    </row>
    <row r="47" spans="1:5" ht="15" customHeight="1" x14ac:dyDescent="0.25">
      <c r="A47" s="230"/>
      <c r="B47" s="230"/>
      <c r="C47" s="413" t="s">
        <v>33</v>
      </c>
      <c r="D47" s="413"/>
      <c r="E47" s="229">
        <v>12955300938</v>
      </c>
    </row>
    <row r="48" spans="1:5" ht="31.15" customHeight="1" x14ac:dyDescent="0.25">
      <c r="A48" s="230"/>
      <c r="B48" s="413" t="s">
        <v>34</v>
      </c>
      <c r="C48" s="413"/>
      <c r="D48" s="413"/>
      <c r="E48" s="229">
        <v>38465357</v>
      </c>
    </row>
    <row r="49" spans="1:5" ht="15" customHeight="1" x14ac:dyDescent="0.25">
      <c r="A49" s="230"/>
      <c r="B49" s="230" t="s">
        <v>5</v>
      </c>
      <c r="C49" s="413" t="s">
        <v>32</v>
      </c>
      <c r="D49" s="413"/>
      <c r="E49" s="229">
        <v>5756709</v>
      </c>
    </row>
    <row r="50" spans="1:5" ht="15" customHeight="1" x14ac:dyDescent="0.25">
      <c r="A50" s="230"/>
      <c r="B50" s="230"/>
      <c r="C50" s="413" t="s">
        <v>35</v>
      </c>
      <c r="D50" s="413"/>
      <c r="E50" s="229">
        <v>32708648</v>
      </c>
    </row>
    <row r="51" spans="1:5" ht="15" customHeight="1" x14ac:dyDescent="0.25">
      <c r="A51" s="230"/>
      <c r="B51" s="413" t="s">
        <v>36</v>
      </c>
      <c r="C51" s="413"/>
      <c r="D51" s="413"/>
      <c r="E51" s="229">
        <v>3085254534</v>
      </c>
    </row>
    <row r="52" spans="1:5" ht="0.75" customHeight="1" thickBot="1" x14ac:dyDescent="0.3">
      <c r="A52" s="9"/>
      <c r="B52" s="363"/>
      <c r="C52" s="364"/>
      <c r="D52" s="364"/>
      <c r="E52" s="229" t="e">
        <f>+#REF!</f>
        <v>#REF!</v>
      </c>
    </row>
    <row r="53" spans="1:5" x14ac:dyDescent="0.25">
      <c r="A53" s="10"/>
      <c r="B53" s="10"/>
      <c r="C53" s="10"/>
      <c r="D53" s="10"/>
      <c r="E53" s="10"/>
    </row>
    <row r="54" spans="1:5" x14ac:dyDescent="0.25">
      <c r="A54" s="412" t="s">
        <v>37</v>
      </c>
      <c r="B54" s="412"/>
      <c r="C54" s="412"/>
      <c r="D54" s="412"/>
      <c r="E54" s="412"/>
    </row>
    <row r="55" spans="1:5" x14ac:dyDescent="0.25">
      <c r="A55" s="412" t="s">
        <v>38</v>
      </c>
      <c r="B55" s="412"/>
      <c r="C55" s="412"/>
      <c r="D55" s="412"/>
      <c r="E55" s="412"/>
    </row>
    <row r="56" spans="1:5" x14ac:dyDescent="0.25">
      <c r="A56" s="412" t="s">
        <v>39</v>
      </c>
      <c r="B56" s="412"/>
      <c r="C56" s="412"/>
      <c r="D56" s="412"/>
      <c r="E56" s="412"/>
    </row>
    <row r="57" spans="1:5" x14ac:dyDescent="0.25">
      <c r="A57" s="412" t="s">
        <v>40</v>
      </c>
      <c r="B57" s="412"/>
      <c r="C57" s="412"/>
      <c r="D57" s="412"/>
      <c r="E57" s="412"/>
    </row>
    <row r="58" spans="1:5" x14ac:dyDescent="0.25">
      <c r="A58" s="412" t="s">
        <v>41</v>
      </c>
      <c r="B58" s="412"/>
      <c r="C58" s="412"/>
      <c r="D58" s="412"/>
      <c r="E58" s="412"/>
    </row>
  </sheetData>
  <mergeCells count="46">
    <mergeCell ref="B44:D44"/>
    <mergeCell ref="B31:D31"/>
    <mergeCell ref="C32:D32"/>
    <mergeCell ref="C35:D35"/>
    <mergeCell ref="B36:D36"/>
    <mergeCell ref="B37:D37"/>
    <mergeCell ref="B38:D38"/>
    <mergeCell ref="B39:D39"/>
    <mergeCell ref="B40:D40"/>
    <mergeCell ref="B41:D41"/>
    <mergeCell ref="B42:D42"/>
    <mergeCell ref="B43:D43"/>
    <mergeCell ref="B30:D30"/>
    <mergeCell ref="B19:D19"/>
    <mergeCell ref="B20:D20"/>
    <mergeCell ref="C21:D21"/>
    <mergeCell ref="C22:D22"/>
    <mergeCell ref="B23:D23"/>
    <mergeCell ref="B24:D24"/>
    <mergeCell ref="B26:D26"/>
    <mergeCell ref="B27:D27"/>
    <mergeCell ref="B28:D28"/>
    <mergeCell ref="B29:D29"/>
    <mergeCell ref="B18:D18"/>
    <mergeCell ref="B6:D6"/>
    <mergeCell ref="B7:D7"/>
    <mergeCell ref="B9:D9"/>
    <mergeCell ref="B10:D10"/>
    <mergeCell ref="C11:D11"/>
    <mergeCell ref="C12:D12"/>
    <mergeCell ref="C13:D13"/>
    <mergeCell ref="B15:D15"/>
    <mergeCell ref="C16:D16"/>
    <mergeCell ref="C17:D17"/>
    <mergeCell ref="B45:D45"/>
    <mergeCell ref="C46:D46"/>
    <mergeCell ref="C47:D47"/>
    <mergeCell ref="B48:D48"/>
    <mergeCell ref="C49:D49"/>
    <mergeCell ref="A57:E57"/>
    <mergeCell ref="A58:E58"/>
    <mergeCell ref="C50:D50"/>
    <mergeCell ref="B51:D51"/>
    <mergeCell ref="A54:E54"/>
    <mergeCell ref="A55:E55"/>
    <mergeCell ref="A56:E5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&amp;R&amp;"-,Tučné"Příloha č. I.1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D470A-E759-4190-B1B8-4CDAB7B99F43}">
  <sheetPr>
    <tabColor rgb="FF92D050"/>
    <pageSetUpPr fitToPage="1"/>
  </sheetPr>
  <dimension ref="A1:J35"/>
  <sheetViews>
    <sheetView topLeftCell="A17" workbookViewId="0">
      <selection activeCell="H34" sqref="H34"/>
    </sheetView>
  </sheetViews>
  <sheetFormatPr defaultRowHeight="15" x14ac:dyDescent="0.25"/>
  <cols>
    <col min="1" max="1" width="9.42578125" customWidth="1"/>
    <col min="2" max="2" width="34.7109375" bestFit="1" customWidth="1"/>
    <col min="3" max="4" width="12.7109375" customWidth="1"/>
    <col min="5" max="6" width="12.5703125" customWidth="1"/>
    <col min="7" max="7" width="14.7109375" customWidth="1"/>
    <col min="8" max="8" width="13.42578125" customWidth="1"/>
    <col min="9" max="9" width="13.5703125" customWidth="1"/>
    <col min="10" max="10" width="13.28515625" customWidth="1"/>
    <col min="257" max="257" width="9.42578125" customWidth="1"/>
    <col min="258" max="258" width="34.7109375" bestFit="1" customWidth="1"/>
    <col min="259" max="260" width="12.7109375" customWidth="1"/>
    <col min="261" max="262" width="12.5703125" customWidth="1"/>
    <col min="263" max="263" width="14.7109375" customWidth="1"/>
    <col min="264" max="264" width="13.42578125" customWidth="1"/>
    <col min="265" max="265" width="13.5703125" customWidth="1"/>
    <col min="266" max="266" width="13.28515625" customWidth="1"/>
    <col min="513" max="513" width="9.42578125" customWidth="1"/>
    <col min="514" max="514" width="34.7109375" bestFit="1" customWidth="1"/>
    <col min="515" max="516" width="12.7109375" customWidth="1"/>
    <col min="517" max="518" width="12.5703125" customWidth="1"/>
    <col min="519" max="519" width="14.7109375" customWidth="1"/>
    <col min="520" max="520" width="13.42578125" customWidth="1"/>
    <col min="521" max="521" width="13.5703125" customWidth="1"/>
    <col min="522" max="522" width="13.28515625" customWidth="1"/>
    <col min="769" max="769" width="9.42578125" customWidth="1"/>
    <col min="770" max="770" width="34.7109375" bestFit="1" customWidth="1"/>
    <col min="771" max="772" width="12.7109375" customWidth="1"/>
    <col min="773" max="774" width="12.5703125" customWidth="1"/>
    <col min="775" max="775" width="14.7109375" customWidth="1"/>
    <col min="776" max="776" width="13.42578125" customWidth="1"/>
    <col min="777" max="777" width="13.5703125" customWidth="1"/>
    <col min="778" max="778" width="13.28515625" customWidth="1"/>
    <col min="1025" max="1025" width="9.42578125" customWidth="1"/>
    <col min="1026" max="1026" width="34.7109375" bestFit="1" customWidth="1"/>
    <col min="1027" max="1028" width="12.7109375" customWidth="1"/>
    <col min="1029" max="1030" width="12.5703125" customWidth="1"/>
    <col min="1031" max="1031" width="14.7109375" customWidth="1"/>
    <col min="1032" max="1032" width="13.42578125" customWidth="1"/>
    <col min="1033" max="1033" width="13.5703125" customWidth="1"/>
    <col min="1034" max="1034" width="13.28515625" customWidth="1"/>
    <col min="1281" max="1281" width="9.42578125" customWidth="1"/>
    <col min="1282" max="1282" width="34.7109375" bestFit="1" customWidth="1"/>
    <col min="1283" max="1284" width="12.7109375" customWidth="1"/>
    <col min="1285" max="1286" width="12.5703125" customWidth="1"/>
    <col min="1287" max="1287" width="14.7109375" customWidth="1"/>
    <col min="1288" max="1288" width="13.42578125" customWidth="1"/>
    <col min="1289" max="1289" width="13.5703125" customWidth="1"/>
    <col min="1290" max="1290" width="13.28515625" customWidth="1"/>
    <col min="1537" max="1537" width="9.42578125" customWidth="1"/>
    <col min="1538" max="1538" width="34.7109375" bestFit="1" customWidth="1"/>
    <col min="1539" max="1540" width="12.7109375" customWidth="1"/>
    <col min="1541" max="1542" width="12.5703125" customWidth="1"/>
    <col min="1543" max="1543" width="14.7109375" customWidth="1"/>
    <col min="1544" max="1544" width="13.42578125" customWidth="1"/>
    <col min="1545" max="1545" width="13.5703125" customWidth="1"/>
    <col min="1546" max="1546" width="13.28515625" customWidth="1"/>
    <col min="1793" max="1793" width="9.42578125" customWidth="1"/>
    <col min="1794" max="1794" width="34.7109375" bestFit="1" customWidth="1"/>
    <col min="1795" max="1796" width="12.7109375" customWidth="1"/>
    <col min="1797" max="1798" width="12.5703125" customWidth="1"/>
    <col min="1799" max="1799" width="14.7109375" customWidth="1"/>
    <col min="1800" max="1800" width="13.42578125" customWidth="1"/>
    <col min="1801" max="1801" width="13.5703125" customWidth="1"/>
    <col min="1802" max="1802" width="13.28515625" customWidth="1"/>
    <col min="2049" max="2049" width="9.42578125" customWidth="1"/>
    <col min="2050" max="2050" width="34.7109375" bestFit="1" customWidth="1"/>
    <col min="2051" max="2052" width="12.7109375" customWidth="1"/>
    <col min="2053" max="2054" width="12.5703125" customWidth="1"/>
    <col min="2055" max="2055" width="14.7109375" customWidth="1"/>
    <col min="2056" max="2056" width="13.42578125" customWidth="1"/>
    <col min="2057" max="2057" width="13.5703125" customWidth="1"/>
    <col min="2058" max="2058" width="13.28515625" customWidth="1"/>
    <col min="2305" max="2305" width="9.42578125" customWidth="1"/>
    <col min="2306" max="2306" width="34.7109375" bestFit="1" customWidth="1"/>
    <col min="2307" max="2308" width="12.7109375" customWidth="1"/>
    <col min="2309" max="2310" width="12.5703125" customWidth="1"/>
    <col min="2311" max="2311" width="14.7109375" customWidth="1"/>
    <col min="2312" max="2312" width="13.42578125" customWidth="1"/>
    <col min="2313" max="2313" width="13.5703125" customWidth="1"/>
    <col min="2314" max="2314" width="13.28515625" customWidth="1"/>
    <col min="2561" max="2561" width="9.42578125" customWidth="1"/>
    <col min="2562" max="2562" width="34.7109375" bestFit="1" customWidth="1"/>
    <col min="2563" max="2564" width="12.7109375" customWidth="1"/>
    <col min="2565" max="2566" width="12.5703125" customWidth="1"/>
    <col min="2567" max="2567" width="14.7109375" customWidth="1"/>
    <col min="2568" max="2568" width="13.42578125" customWidth="1"/>
    <col min="2569" max="2569" width="13.5703125" customWidth="1"/>
    <col min="2570" max="2570" width="13.28515625" customWidth="1"/>
    <col min="2817" max="2817" width="9.42578125" customWidth="1"/>
    <col min="2818" max="2818" width="34.7109375" bestFit="1" customWidth="1"/>
    <col min="2819" max="2820" width="12.7109375" customWidth="1"/>
    <col min="2821" max="2822" width="12.5703125" customWidth="1"/>
    <col min="2823" max="2823" width="14.7109375" customWidth="1"/>
    <col min="2824" max="2824" width="13.42578125" customWidth="1"/>
    <col min="2825" max="2825" width="13.5703125" customWidth="1"/>
    <col min="2826" max="2826" width="13.28515625" customWidth="1"/>
    <col min="3073" max="3073" width="9.42578125" customWidth="1"/>
    <col min="3074" max="3074" width="34.7109375" bestFit="1" customWidth="1"/>
    <col min="3075" max="3076" width="12.7109375" customWidth="1"/>
    <col min="3077" max="3078" width="12.5703125" customWidth="1"/>
    <col min="3079" max="3079" width="14.7109375" customWidth="1"/>
    <col min="3080" max="3080" width="13.42578125" customWidth="1"/>
    <col min="3081" max="3081" width="13.5703125" customWidth="1"/>
    <col min="3082" max="3082" width="13.28515625" customWidth="1"/>
    <col min="3329" max="3329" width="9.42578125" customWidth="1"/>
    <col min="3330" max="3330" width="34.7109375" bestFit="1" customWidth="1"/>
    <col min="3331" max="3332" width="12.7109375" customWidth="1"/>
    <col min="3333" max="3334" width="12.5703125" customWidth="1"/>
    <col min="3335" max="3335" width="14.7109375" customWidth="1"/>
    <col min="3336" max="3336" width="13.42578125" customWidth="1"/>
    <col min="3337" max="3337" width="13.5703125" customWidth="1"/>
    <col min="3338" max="3338" width="13.28515625" customWidth="1"/>
    <col min="3585" max="3585" width="9.42578125" customWidth="1"/>
    <col min="3586" max="3586" width="34.7109375" bestFit="1" customWidth="1"/>
    <col min="3587" max="3588" width="12.7109375" customWidth="1"/>
    <col min="3589" max="3590" width="12.5703125" customWidth="1"/>
    <col min="3591" max="3591" width="14.7109375" customWidth="1"/>
    <col min="3592" max="3592" width="13.42578125" customWidth="1"/>
    <col min="3593" max="3593" width="13.5703125" customWidth="1"/>
    <col min="3594" max="3594" width="13.28515625" customWidth="1"/>
    <col min="3841" max="3841" width="9.42578125" customWidth="1"/>
    <col min="3842" max="3842" width="34.7109375" bestFit="1" customWidth="1"/>
    <col min="3843" max="3844" width="12.7109375" customWidth="1"/>
    <col min="3845" max="3846" width="12.5703125" customWidth="1"/>
    <col min="3847" max="3847" width="14.7109375" customWidth="1"/>
    <col min="3848" max="3848" width="13.42578125" customWidth="1"/>
    <col min="3849" max="3849" width="13.5703125" customWidth="1"/>
    <col min="3850" max="3850" width="13.28515625" customWidth="1"/>
    <col min="4097" max="4097" width="9.42578125" customWidth="1"/>
    <col min="4098" max="4098" width="34.7109375" bestFit="1" customWidth="1"/>
    <col min="4099" max="4100" width="12.7109375" customWidth="1"/>
    <col min="4101" max="4102" width="12.5703125" customWidth="1"/>
    <col min="4103" max="4103" width="14.7109375" customWidth="1"/>
    <col min="4104" max="4104" width="13.42578125" customWidth="1"/>
    <col min="4105" max="4105" width="13.5703125" customWidth="1"/>
    <col min="4106" max="4106" width="13.28515625" customWidth="1"/>
    <col min="4353" max="4353" width="9.42578125" customWidth="1"/>
    <col min="4354" max="4354" width="34.7109375" bestFit="1" customWidth="1"/>
    <col min="4355" max="4356" width="12.7109375" customWidth="1"/>
    <col min="4357" max="4358" width="12.5703125" customWidth="1"/>
    <col min="4359" max="4359" width="14.7109375" customWidth="1"/>
    <col min="4360" max="4360" width="13.42578125" customWidth="1"/>
    <col min="4361" max="4361" width="13.5703125" customWidth="1"/>
    <col min="4362" max="4362" width="13.28515625" customWidth="1"/>
    <col min="4609" max="4609" width="9.42578125" customWidth="1"/>
    <col min="4610" max="4610" width="34.7109375" bestFit="1" customWidth="1"/>
    <col min="4611" max="4612" width="12.7109375" customWidth="1"/>
    <col min="4613" max="4614" width="12.5703125" customWidth="1"/>
    <col min="4615" max="4615" width="14.7109375" customWidth="1"/>
    <col min="4616" max="4616" width="13.42578125" customWidth="1"/>
    <col min="4617" max="4617" width="13.5703125" customWidth="1"/>
    <col min="4618" max="4618" width="13.28515625" customWidth="1"/>
    <col min="4865" max="4865" width="9.42578125" customWidth="1"/>
    <col min="4866" max="4866" width="34.7109375" bestFit="1" customWidth="1"/>
    <col min="4867" max="4868" width="12.7109375" customWidth="1"/>
    <col min="4869" max="4870" width="12.5703125" customWidth="1"/>
    <col min="4871" max="4871" width="14.7109375" customWidth="1"/>
    <col min="4872" max="4872" width="13.42578125" customWidth="1"/>
    <col min="4873" max="4873" width="13.5703125" customWidth="1"/>
    <col min="4874" max="4874" width="13.28515625" customWidth="1"/>
    <col min="5121" max="5121" width="9.42578125" customWidth="1"/>
    <col min="5122" max="5122" width="34.7109375" bestFit="1" customWidth="1"/>
    <col min="5123" max="5124" width="12.7109375" customWidth="1"/>
    <col min="5125" max="5126" width="12.5703125" customWidth="1"/>
    <col min="5127" max="5127" width="14.7109375" customWidth="1"/>
    <col min="5128" max="5128" width="13.42578125" customWidth="1"/>
    <col min="5129" max="5129" width="13.5703125" customWidth="1"/>
    <col min="5130" max="5130" width="13.28515625" customWidth="1"/>
    <col min="5377" max="5377" width="9.42578125" customWidth="1"/>
    <col min="5378" max="5378" width="34.7109375" bestFit="1" customWidth="1"/>
    <col min="5379" max="5380" width="12.7109375" customWidth="1"/>
    <col min="5381" max="5382" width="12.5703125" customWidth="1"/>
    <col min="5383" max="5383" width="14.7109375" customWidth="1"/>
    <col min="5384" max="5384" width="13.42578125" customWidth="1"/>
    <col min="5385" max="5385" width="13.5703125" customWidth="1"/>
    <col min="5386" max="5386" width="13.28515625" customWidth="1"/>
    <col min="5633" max="5633" width="9.42578125" customWidth="1"/>
    <col min="5634" max="5634" width="34.7109375" bestFit="1" customWidth="1"/>
    <col min="5635" max="5636" width="12.7109375" customWidth="1"/>
    <col min="5637" max="5638" width="12.5703125" customWidth="1"/>
    <col min="5639" max="5639" width="14.7109375" customWidth="1"/>
    <col min="5640" max="5640" width="13.42578125" customWidth="1"/>
    <col min="5641" max="5641" width="13.5703125" customWidth="1"/>
    <col min="5642" max="5642" width="13.28515625" customWidth="1"/>
    <col min="5889" max="5889" width="9.42578125" customWidth="1"/>
    <col min="5890" max="5890" width="34.7109375" bestFit="1" customWidth="1"/>
    <col min="5891" max="5892" width="12.7109375" customWidth="1"/>
    <col min="5893" max="5894" width="12.5703125" customWidth="1"/>
    <col min="5895" max="5895" width="14.7109375" customWidth="1"/>
    <col min="5896" max="5896" width="13.42578125" customWidth="1"/>
    <col min="5897" max="5897" width="13.5703125" customWidth="1"/>
    <col min="5898" max="5898" width="13.28515625" customWidth="1"/>
    <col min="6145" max="6145" width="9.42578125" customWidth="1"/>
    <col min="6146" max="6146" width="34.7109375" bestFit="1" customWidth="1"/>
    <col min="6147" max="6148" width="12.7109375" customWidth="1"/>
    <col min="6149" max="6150" width="12.5703125" customWidth="1"/>
    <col min="6151" max="6151" width="14.7109375" customWidth="1"/>
    <col min="6152" max="6152" width="13.42578125" customWidth="1"/>
    <col min="6153" max="6153" width="13.5703125" customWidth="1"/>
    <col min="6154" max="6154" width="13.28515625" customWidth="1"/>
    <col min="6401" max="6401" width="9.42578125" customWidth="1"/>
    <col min="6402" max="6402" width="34.7109375" bestFit="1" customWidth="1"/>
    <col min="6403" max="6404" width="12.7109375" customWidth="1"/>
    <col min="6405" max="6406" width="12.5703125" customWidth="1"/>
    <col min="6407" max="6407" width="14.7109375" customWidth="1"/>
    <col min="6408" max="6408" width="13.42578125" customWidth="1"/>
    <col min="6409" max="6409" width="13.5703125" customWidth="1"/>
    <col min="6410" max="6410" width="13.28515625" customWidth="1"/>
    <col min="6657" max="6657" width="9.42578125" customWidth="1"/>
    <col min="6658" max="6658" width="34.7109375" bestFit="1" customWidth="1"/>
    <col min="6659" max="6660" width="12.7109375" customWidth="1"/>
    <col min="6661" max="6662" width="12.5703125" customWidth="1"/>
    <col min="6663" max="6663" width="14.7109375" customWidth="1"/>
    <col min="6664" max="6664" width="13.42578125" customWidth="1"/>
    <col min="6665" max="6665" width="13.5703125" customWidth="1"/>
    <col min="6666" max="6666" width="13.28515625" customWidth="1"/>
    <col min="6913" max="6913" width="9.42578125" customWidth="1"/>
    <col min="6914" max="6914" width="34.7109375" bestFit="1" customWidth="1"/>
    <col min="6915" max="6916" width="12.7109375" customWidth="1"/>
    <col min="6917" max="6918" width="12.5703125" customWidth="1"/>
    <col min="6919" max="6919" width="14.7109375" customWidth="1"/>
    <col min="6920" max="6920" width="13.42578125" customWidth="1"/>
    <col min="6921" max="6921" width="13.5703125" customWidth="1"/>
    <col min="6922" max="6922" width="13.28515625" customWidth="1"/>
    <col min="7169" max="7169" width="9.42578125" customWidth="1"/>
    <col min="7170" max="7170" width="34.7109375" bestFit="1" customWidth="1"/>
    <col min="7171" max="7172" width="12.7109375" customWidth="1"/>
    <col min="7173" max="7174" width="12.5703125" customWidth="1"/>
    <col min="7175" max="7175" width="14.7109375" customWidth="1"/>
    <col min="7176" max="7176" width="13.42578125" customWidth="1"/>
    <col min="7177" max="7177" width="13.5703125" customWidth="1"/>
    <col min="7178" max="7178" width="13.28515625" customWidth="1"/>
    <col min="7425" max="7425" width="9.42578125" customWidth="1"/>
    <col min="7426" max="7426" width="34.7109375" bestFit="1" customWidth="1"/>
    <col min="7427" max="7428" width="12.7109375" customWidth="1"/>
    <col min="7429" max="7430" width="12.5703125" customWidth="1"/>
    <col min="7431" max="7431" width="14.7109375" customWidth="1"/>
    <col min="7432" max="7432" width="13.42578125" customWidth="1"/>
    <col min="7433" max="7433" width="13.5703125" customWidth="1"/>
    <col min="7434" max="7434" width="13.28515625" customWidth="1"/>
    <col min="7681" max="7681" width="9.42578125" customWidth="1"/>
    <col min="7682" max="7682" width="34.7109375" bestFit="1" customWidth="1"/>
    <col min="7683" max="7684" width="12.7109375" customWidth="1"/>
    <col min="7685" max="7686" width="12.5703125" customWidth="1"/>
    <col min="7687" max="7687" width="14.7109375" customWidth="1"/>
    <col min="7688" max="7688" width="13.42578125" customWidth="1"/>
    <col min="7689" max="7689" width="13.5703125" customWidth="1"/>
    <col min="7690" max="7690" width="13.28515625" customWidth="1"/>
    <col min="7937" max="7937" width="9.42578125" customWidth="1"/>
    <col min="7938" max="7938" width="34.7109375" bestFit="1" customWidth="1"/>
    <col min="7939" max="7940" width="12.7109375" customWidth="1"/>
    <col min="7941" max="7942" width="12.5703125" customWidth="1"/>
    <col min="7943" max="7943" width="14.7109375" customWidth="1"/>
    <col min="7944" max="7944" width="13.42578125" customWidth="1"/>
    <col min="7945" max="7945" width="13.5703125" customWidth="1"/>
    <col min="7946" max="7946" width="13.28515625" customWidth="1"/>
    <col min="8193" max="8193" width="9.42578125" customWidth="1"/>
    <col min="8194" max="8194" width="34.7109375" bestFit="1" customWidth="1"/>
    <col min="8195" max="8196" width="12.7109375" customWidth="1"/>
    <col min="8197" max="8198" width="12.5703125" customWidth="1"/>
    <col min="8199" max="8199" width="14.7109375" customWidth="1"/>
    <col min="8200" max="8200" width="13.42578125" customWidth="1"/>
    <col min="8201" max="8201" width="13.5703125" customWidth="1"/>
    <col min="8202" max="8202" width="13.28515625" customWidth="1"/>
    <col min="8449" max="8449" width="9.42578125" customWidth="1"/>
    <col min="8450" max="8450" width="34.7109375" bestFit="1" customWidth="1"/>
    <col min="8451" max="8452" width="12.7109375" customWidth="1"/>
    <col min="8453" max="8454" width="12.5703125" customWidth="1"/>
    <col min="8455" max="8455" width="14.7109375" customWidth="1"/>
    <col min="8456" max="8456" width="13.42578125" customWidth="1"/>
    <col min="8457" max="8457" width="13.5703125" customWidth="1"/>
    <col min="8458" max="8458" width="13.28515625" customWidth="1"/>
    <col min="8705" max="8705" width="9.42578125" customWidth="1"/>
    <col min="8706" max="8706" width="34.7109375" bestFit="1" customWidth="1"/>
    <col min="8707" max="8708" width="12.7109375" customWidth="1"/>
    <col min="8709" max="8710" width="12.5703125" customWidth="1"/>
    <col min="8711" max="8711" width="14.7109375" customWidth="1"/>
    <col min="8712" max="8712" width="13.42578125" customWidth="1"/>
    <col min="8713" max="8713" width="13.5703125" customWidth="1"/>
    <col min="8714" max="8714" width="13.28515625" customWidth="1"/>
    <col min="8961" max="8961" width="9.42578125" customWidth="1"/>
    <col min="8962" max="8962" width="34.7109375" bestFit="1" customWidth="1"/>
    <col min="8963" max="8964" width="12.7109375" customWidth="1"/>
    <col min="8965" max="8966" width="12.5703125" customWidth="1"/>
    <col min="8967" max="8967" width="14.7109375" customWidth="1"/>
    <col min="8968" max="8968" width="13.42578125" customWidth="1"/>
    <col min="8969" max="8969" width="13.5703125" customWidth="1"/>
    <col min="8970" max="8970" width="13.28515625" customWidth="1"/>
    <col min="9217" max="9217" width="9.42578125" customWidth="1"/>
    <col min="9218" max="9218" width="34.7109375" bestFit="1" customWidth="1"/>
    <col min="9219" max="9220" width="12.7109375" customWidth="1"/>
    <col min="9221" max="9222" width="12.5703125" customWidth="1"/>
    <col min="9223" max="9223" width="14.7109375" customWidth="1"/>
    <col min="9224" max="9224" width="13.42578125" customWidth="1"/>
    <col min="9225" max="9225" width="13.5703125" customWidth="1"/>
    <col min="9226" max="9226" width="13.28515625" customWidth="1"/>
    <col min="9473" max="9473" width="9.42578125" customWidth="1"/>
    <col min="9474" max="9474" width="34.7109375" bestFit="1" customWidth="1"/>
    <col min="9475" max="9476" width="12.7109375" customWidth="1"/>
    <col min="9477" max="9478" width="12.5703125" customWidth="1"/>
    <col min="9479" max="9479" width="14.7109375" customWidth="1"/>
    <col min="9480" max="9480" width="13.42578125" customWidth="1"/>
    <col min="9481" max="9481" width="13.5703125" customWidth="1"/>
    <col min="9482" max="9482" width="13.28515625" customWidth="1"/>
    <col min="9729" max="9729" width="9.42578125" customWidth="1"/>
    <col min="9730" max="9730" width="34.7109375" bestFit="1" customWidth="1"/>
    <col min="9731" max="9732" width="12.7109375" customWidth="1"/>
    <col min="9733" max="9734" width="12.5703125" customWidth="1"/>
    <col min="9735" max="9735" width="14.7109375" customWidth="1"/>
    <col min="9736" max="9736" width="13.42578125" customWidth="1"/>
    <col min="9737" max="9737" width="13.5703125" customWidth="1"/>
    <col min="9738" max="9738" width="13.28515625" customWidth="1"/>
    <col min="9985" max="9985" width="9.42578125" customWidth="1"/>
    <col min="9986" max="9986" width="34.7109375" bestFit="1" customWidth="1"/>
    <col min="9987" max="9988" width="12.7109375" customWidth="1"/>
    <col min="9989" max="9990" width="12.5703125" customWidth="1"/>
    <col min="9991" max="9991" width="14.7109375" customWidth="1"/>
    <col min="9992" max="9992" width="13.42578125" customWidth="1"/>
    <col min="9993" max="9993" width="13.5703125" customWidth="1"/>
    <col min="9994" max="9994" width="13.28515625" customWidth="1"/>
    <col min="10241" max="10241" width="9.42578125" customWidth="1"/>
    <col min="10242" max="10242" width="34.7109375" bestFit="1" customWidth="1"/>
    <col min="10243" max="10244" width="12.7109375" customWidth="1"/>
    <col min="10245" max="10246" width="12.5703125" customWidth="1"/>
    <col min="10247" max="10247" width="14.7109375" customWidth="1"/>
    <col min="10248" max="10248" width="13.42578125" customWidth="1"/>
    <col min="10249" max="10249" width="13.5703125" customWidth="1"/>
    <col min="10250" max="10250" width="13.28515625" customWidth="1"/>
    <col min="10497" max="10497" width="9.42578125" customWidth="1"/>
    <col min="10498" max="10498" width="34.7109375" bestFit="1" customWidth="1"/>
    <col min="10499" max="10500" width="12.7109375" customWidth="1"/>
    <col min="10501" max="10502" width="12.5703125" customWidth="1"/>
    <col min="10503" max="10503" width="14.7109375" customWidth="1"/>
    <col min="10504" max="10504" width="13.42578125" customWidth="1"/>
    <col min="10505" max="10505" width="13.5703125" customWidth="1"/>
    <col min="10506" max="10506" width="13.28515625" customWidth="1"/>
    <col min="10753" max="10753" width="9.42578125" customWidth="1"/>
    <col min="10754" max="10754" width="34.7109375" bestFit="1" customWidth="1"/>
    <col min="10755" max="10756" width="12.7109375" customWidth="1"/>
    <col min="10757" max="10758" width="12.5703125" customWidth="1"/>
    <col min="10759" max="10759" width="14.7109375" customWidth="1"/>
    <col min="10760" max="10760" width="13.42578125" customWidth="1"/>
    <col min="10761" max="10761" width="13.5703125" customWidth="1"/>
    <col min="10762" max="10762" width="13.28515625" customWidth="1"/>
    <col min="11009" max="11009" width="9.42578125" customWidth="1"/>
    <col min="11010" max="11010" width="34.7109375" bestFit="1" customWidth="1"/>
    <col min="11011" max="11012" width="12.7109375" customWidth="1"/>
    <col min="11013" max="11014" width="12.5703125" customWidth="1"/>
    <col min="11015" max="11015" width="14.7109375" customWidth="1"/>
    <col min="11016" max="11016" width="13.42578125" customWidth="1"/>
    <col min="11017" max="11017" width="13.5703125" customWidth="1"/>
    <col min="11018" max="11018" width="13.28515625" customWidth="1"/>
    <col min="11265" max="11265" width="9.42578125" customWidth="1"/>
    <col min="11266" max="11266" width="34.7109375" bestFit="1" customWidth="1"/>
    <col min="11267" max="11268" width="12.7109375" customWidth="1"/>
    <col min="11269" max="11270" width="12.5703125" customWidth="1"/>
    <col min="11271" max="11271" width="14.7109375" customWidth="1"/>
    <col min="11272" max="11272" width="13.42578125" customWidth="1"/>
    <col min="11273" max="11273" width="13.5703125" customWidth="1"/>
    <col min="11274" max="11274" width="13.28515625" customWidth="1"/>
    <col min="11521" max="11521" width="9.42578125" customWidth="1"/>
    <col min="11522" max="11522" width="34.7109375" bestFit="1" customWidth="1"/>
    <col min="11523" max="11524" width="12.7109375" customWidth="1"/>
    <col min="11525" max="11526" width="12.5703125" customWidth="1"/>
    <col min="11527" max="11527" width="14.7109375" customWidth="1"/>
    <col min="11528" max="11528" width="13.42578125" customWidth="1"/>
    <col min="11529" max="11529" width="13.5703125" customWidth="1"/>
    <col min="11530" max="11530" width="13.28515625" customWidth="1"/>
    <col min="11777" max="11777" width="9.42578125" customWidth="1"/>
    <col min="11778" max="11778" width="34.7109375" bestFit="1" customWidth="1"/>
    <col min="11779" max="11780" width="12.7109375" customWidth="1"/>
    <col min="11781" max="11782" width="12.5703125" customWidth="1"/>
    <col min="11783" max="11783" width="14.7109375" customWidth="1"/>
    <col min="11784" max="11784" width="13.42578125" customWidth="1"/>
    <col min="11785" max="11785" width="13.5703125" customWidth="1"/>
    <col min="11786" max="11786" width="13.28515625" customWidth="1"/>
    <col min="12033" max="12033" width="9.42578125" customWidth="1"/>
    <col min="12034" max="12034" width="34.7109375" bestFit="1" customWidth="1"/>
    <col min="12035" max="12036" width="12.7109375" customWidth="1"/>
    <col min="12037" max="12038" width="12.5703125" customWidth="1"/>
    <col min="12039" max="12039" width="14.7109375" customWidth="1"/>
    <col min="12040" max="12040" width="13.42578125" customWidth="1"/>
    <col min="12041" max="12041" width="13.5703125" customWidth="1"/>
    <col min="12042" max="12042" width="13.28515625" customWidth="1"/>
    <col min="12289" max="12289" width="9.42578125" customWidth="1"/>
    <col min="12290" max="12290" width="34.7109375" bestFit="1" customWidth="1"/>
    <col min="12291" max="12292" width="12.7109375" customWidth="1"/>
    <col min="12293" max="12294" width="12.5703125" customWidth="1"/>
    <col min="12295" max="12295" width="14.7109375" customWidth="1"/>
    <col min="12296" max="12296" width="13.42578125" customWidth="1"/>
    <col min="12297" max="12297" width="13.5703125" customWidth="1"/>
    <col min="12298" max="12298" width="13.28515625" customWidth="1"/>
    <col min="12545" max="12545" width="9.42578125" customWidth="1"/>
    <col min="12546" max="12546" width="34.7109375" bestFit="1" customWidth="1"/>
    <col min="12547" max="12548" width="12.7109375" customWidth="1"/>
    <col min="12549" max="12550" width="12.5703125" customWidth="1"/>
    <col min="12551" max="12551" width="14.7109375" customWidth="1"/>
    <col min="12552" max="12552" width="13.42578125" customWidth="1"/>
    <col min="12553" max="12553" width="13.5703125" customWidth="1"/>
    <col min="12554" max="12554" width="13.28515625" customWidth="1"/>
    <col min="12801" max="12801" width="9.42578125" customWidth="1"/>
    <col min="12802" max="12802" width="34.7109375" bestFit="1" customWidth="1"/>
    <col min="12803" max="12804" width="12.7109375" customWidth="1"/>
    <col min="12805" max="12806" width="12.5703125" customWidth="1"/>
    <col min="12807" max="12807" width="14.7109375" customWidth="1"/>
    <col min="12808" max="12808" width="13.42578125" customWidth="1"/>
    <col min="12809" max="12809" width="13.5703125" customWidth="1"/>
    <col min="12810" max="12810" width="13.28515625" customWidth="1"/>
    <col min="13057" max="13057" width="9.42578125" customWidth="1"/>
    <col min="13058" max="13058" width="34.7109375" bestFit="1" customWidth="1"/>
    <col min="13059" max="13060" width="12.7109375" customWidth="1"/>
    <col min="13061" max="13062" width="12.5703125" customWidth="1"/>
    <col min="13063" max="13063" width="14.7109375" customWidth="1"/>
    <col min="13064" max="13064" width="13.42578125" customWidth="1"/>
    <col min="13065" max="13065" width="13.5703125" customWidth="1"/>
    <col min="13066" max="13066" width="13.28515625" customWidth="1"/>
    <col min="13313" max="13313" width="9.42578125" customWidth="1"/>
    <col min="13314" max="13314" width="34.7109375" bestFit="1" customWidth="1"/>
    <col min="13315" max="13316" width="12.7109375" customWidth="1"/>
    <col min="13317" max="13318" width="12.5703125" customWidth="1"/>
    <col min="13319" max="13319" width="14.7109375" customWidth="1"/>
    <col min="13320" max="13320" width="13.42578125" customWidth="1"/>
    <col min="13321" max="13321" width="13.5703125" customWidth="1"/>
    <col min="13322" max="13322" width="13.28515625" customWidth="1"/>
    <col min="13569" max="13569" width="9.42578125" customWidth="1"/>
    <col min="13570" max="13570" width="34.7109375" bestFit="1" customWidth="1"/>
    <col min="13571" max="13572" width="12.7109375" customWidth="1"/>
    <col min="13573" max="13574" width="12.5703125" customWidth="1"/>
    <col min="13575" max="13575" width="14.7109375" customWidth="1"/>
    <col min="13576" max="13576" width="13.42578125" customWidth="1"/>
    <col min="13577" max="13577" width="13.5703125" customWidth="1"/>
    <col min="13578" max="13578" width="13.28515625" customWidth="1"/>
    <col min="13825" max="13825" width="9.42578125" customWidth="1"/>
    <col min="13826" max="13826" width="34.7109375" bestFit="1" customWidth="1"/>
    <col min="13827" max="13828" width="12.7109375" customWidth="1"/>
    <col min="13829" max="13830" width="12.5703125" customWidth="1"/>
    <col min="13831" max="13831" width="14.7109375" customWidth="1"/>
    <col min="13832" max="13832" width="13.42578125" customWidth="1"/>
    <col min="13833" max="13833" width="13.5703125" customWidth="1"/>
    <col min="13834" max="13834" width="13.28515625" customWidth="1"/>
    <col min="14081" max="14081" width="9.42578125" customWidth="1"/>
    <col min="14082" max="14082" width="34.7109375" bestFit="1" customWidth="1"/>
    <col min="14083" max="14084" width="12.7109375" customWidth="1"/>
    <col min="14085" max="14086" width="12.5703125" customWidth="1"/>
    <col min="14087" max="14087" width="14.7109375" customWidth="1"/>
    <col min="14088" max="14088" width="13.42578125" customWidth="1"/>
    <col min="14089" max="14089" width="13.5703125" customWidth="1"/>
    <col min="14090" max="14090" width="13.28515625" customWidth="1"/>
    <col min="14337" max="14337" width="9.42578125" customWidth="1"/>
    <col min="14338" max="14338" width="34.7109375" bestFit="1" customWidth="1"/>
    <col min="14339" max="14340" width="12.7109375" customWidth="1"/>
    <col min="14341" max="14342" width="12.5703125" customWidth="1"/>
    <col min="14343" max="14343" width="14.7109375" customWidth="1"/>
    <col min="14344" max="14344" width="13.42578125" customWidth="1"/>
    <col min="14345" max="14345" width="13.5703125" customWidth="1"/>
    <col min="14346" max="14346" width="13.28515625" customWidth="1"/>
    <col min="14593" max="14593" width="9.42578125" customWidth="1"/>
    <col min="14594" max="14594" width="34.7109375" bestFit="1" customWidth="1"/>
    <col min="14595" max="14596" width="12.7109375" customWidth="1"/>
    <col min="14597" max="14598" width="12.5703125" customWidth="1"/>
    <col min="14599" max="14599" width="14.7109375" customWidth="1"/>
    <col min="14600" max="14600" width="13.42578125" customWidth="1"/>
    <col min="14601" max="14601" width="13.5703125" customWidth="1"/>
    <col min="14602" max="14602" width="13.28515625" customWidth="1"/>
    <col min="14849" max="14849" width="9.42578125" customWidth="1"/>
    <col min="14850" max="14850" width="34.7109375" bestFit="1" customWidth="1"/>
    <col min="14851" max="14852" width="12.7109375" customWidth="1"/>
    <col min="14853" max="14854" width="12.5703125" customWidth="1"/>
    <col min="14855" max="14855" width="14.7109375" customWidth="1"/>
    <col min="14856" max="14856" width="13.42578125" customWidth="1"/>
    <col min="14857" max="14857" width="13.5703125" customWidth="1"/>
    <col min="14858" max="14858" width="13.28515625" customWidth="1"/>
    <col min="15105" max="15105" width="9.42578125" customWidth="1"/>
    <col min="15106" max="15106" width="34.7109375" bestFit="1" customWidth="1"/>
    <col min="15107" max="15108" width="12.7109375" customWidth="1"/>
    <col min="15109" max="15110" width="12.5703125" customWidth="1"/>
    <col min="15111" max="15111" width="14.7109375" customWidth="1"/>
    <col min="15112" max="15112" width="13.42578125" customWidth="1"/>
    <col min="15113" max="15113" width="13.5703125" customWidth="1"/>
    <col min="15114" max="15114" width="13.28515625" customWidth="1"/>
    <col min="15361" max="15361" width="9.42578125" customWidth="1"/>
    <col min="15362" max="15362" width="34.7109375" bestFit="1" customWidth="1"/>
    <col min="15363" max="15364" width="12.7109375" customWidth="1"/>
    <col min="15365" max="15366" width="12.5703125" customWidth="1"/>
    <col min="15367" max="15367" width="14.7109375" customWidth="1"/>
    <col min="15368" max="15368" width="13.42578125" customWidth="1"/>
    <col min="15369" max="15369" width="13.5703125" customWidth="1"/>
    <col min="15370" max="15370" width="13.28515625" customWidth="1"/>
    <col min="15617" max="15617" width="9.42578125" customWidth="1"/>
    <col min="15618" max="15618" width="34.7109375" bestFit="1" customWidth="1"/>
    <col min="15619" max="15620" width="12.7109375" customWidth="1"/>
    <col min="15621" max="15622" width="12.5703125" customWidth="1"/>
    <col min="15623" max="15623" width="14.7109375" customWidth="1"/>
    <col min="15624" max="15624" width="13.42578125" customWidth="1"/>
    <col min="15625" max="15625" width="13.5703125" customWidth="1"/>
    <col min="15626" max="15626" width="13.28515625" customWidth="1"/>
    <col min="15873" max="15873" width="9.42578125" customWidth="1"/>
    <col min="15874" max="15874" width="34.7109375" bestFit="1" customWidth="1"/>
    <col min="15875" max="15876" width="12.7109375" customWidth="1"/>
    <col min="15877" max="15878" width="12.5703125" customWidth="1"/>
    <col min="15879" max="15879" width="14.7109375" customWidth="1"/>
    <col min="15880" max="15880" width="13.42578125" customWidth="1"/>
    <col min="15881" max="15881" width="13.5703125" customWidth="1"/>
    <col min="15882" max="15882" width="13.28515625" customWidth="1"/>
    <col min="16129" max="16129" width="9.42578125" customWidth="1"/>
    <col min="16130" max="16130" width="34.7109375" bestFit="1" customWidth="1"/>
    <col min="16131" max="16132" width="12.7109375" customWidth="1"/>
    <col min="16133" max="16134" width="12.5703125" customWidth="1"/>
    <col min="16135" max="16135" width="14.7109375" customWidth="1"/>
    <col min="16136" max="16136" width="13.42578125" customWidth="1"/>
    <col min="16137" max="16137" width="13.5703125" customWidth="1"/>
    <col min="16138" max="16138" width="13.28515625" customWidth="1"/>
  </cols>
  <sheetData>
    <row r="1" spans="1:10" ht="15.75" x14ac:dyDescent="0.25">
      <c r="A1" s="198" t="s">
        <v>319</v>
      </c>
    </row>
    <row r="2" spans="1:10" x14ac:dyDescent="0.25">
      <c r="A2" s="394" t="s">
        <v>81</v>
      </c>
    </row>
    <row r="3" spans="1:10" ht="9" customHeight="1" x14ac:dyDescent="0.25">
      <c r="A3" s="199"/>
    </row>
    <row r="4" spans="1:10" ht="22.5" x14ac:dyDescent="0.25">
      <c r="A4" s="398"/>
      <c r="B4" s="396" t="s">
        <v>730</v>
      </c>
      <c r="C4" s="393" t="s">
        <v>764</v>
      </c>
      <c r="D4" s="393" t="s">
        <v>765</v>
      </c>
      <c r="E4" s="393" t="s">
        <v>766</v>
      </c>
      <c r="F4" s="393" t="s">
        <v>767</v>
      </c>
      <c r="G4" s="393" t="s">
        <v>768</v>
      </c>
      <c r="H4" s="393" t="s">
        <v>769</v>
      </c>
      <c r="I4" s="393" t="s">
        <v>770</v>
      </c>
      <c r="J4" s="393" t="s">
        <v>771</v>
      </c>
    </row>
    <row r="5" spans="1:10" x14ac:dyDescent="0.25">
      <c r="A5" s="393" t="s">
        <v>320</v>
      </c>
      <c r="B5" s="396" t="s">
        <v>321</v>
      </c>
      <c r="C5" s="393" t="s">
        <v>322</v>
      </c>
      <c r="D5" s="393" t="s">
        <v>322</v>
      </c>
      <c r="E5" s="393" t="s">
        <v>322</v>
      </c>
      <c r="F5" s="393" t="s">
        <v>322</v>
      </c>
      <c r="G5" s="393" t="s">
        <v>739</v>
      </c>
      <c r="H5" s="393" t="s">
        <v>740</v>
      </c>
      <c r="I5" s="393" t="s">
        <v>740</v>
      </c>
      <c r="J5" s="393" t="s">
        <v>740</v>
      </c>
    </row>
    <row r="6" spans="1:10" x14ac:dyDescent="0.25">
      <c r="A6" s="393" t="s">
        <v>323</v>
      </c>
      <c r="B6" s="393" t="s">
        <v>324</v>
      </c>
      <c r="C6" s="227">
        <v>105923759.55</v>
      </c>
      <c r="D6" s="227">
        <v>132683348.94</v>
      </c>
      <c r="E6" s="227">
        <v>127641123.43000001</v>
      </c>
      <c r="F6" s="227">
        <v>161840356.77000001</v>
      </c>
      <c r="G6" s="227">
        <v>114898600</v>
      </c>
      <c r="H6" s="227">
        <v>114898600</v>
      </c>
      <c r="I6" s="227">
        <v>114898600</v>
      </c>
      <c r="J6" s="227">
        <v>114898600</v>
      </c>
    </row>
    <row r="7" spans="1:10" x14ac:dyDescent="0.25">
      <c r="A7" s="393" t="s">
        <v>325</v>
      </c>
      <c r="B7" s="393" t="s">
        <v>326</v>
      </c>
      <c r="C7" s="227">
        <v>2415171.4900000002</v>
      </c>
      <c r="D7" s="227">
        <v>175116.07</v>
      </c>
      <c r="E7" s="227">
        <v>19230.310000000001</v>
      </c>
      <c r="F7" s="227">
        <v>276789.19</v>
      </c>
      <c r="G7" s="228"/>
      <c r="H7" s="228"/>
      <c r="I7" s="228"/>
      <c r="J7" s="228"/>
    </row>
    <row r="8" spans="1:10" x14ac:dyDescent="0.25">
      <c r="A8" s="393" t="s">
        <v>327</v>
      </c>
      <c r="B8" s="393" t="s">
        <v>328</v>
      </c>
      <c r="C8" s="227">
        <v>1575833.29</v>
      </c>
      <c r="D8" s="227">
        <v>1871969.9</v>
      </c>
      <c r="E8" s="227">
        <v>129580.05</v>
      </c>
      <c r="F8" s="227">
        <v>389934.59</v>
      </c>
      <c r="G8" s="228"/>
      <c r="H8" s="228"/>
      <c r="I8" s="228"/>
      <c r="J8" s="228"/>
    </row>
    <row r="9" spans="1:10" x14ac:dyDescent="0.25">
      <c r="A9" s="393" t="s">
        <v>364</v>
      </c>
      <c r="B9" s="393" t="s">
        <v>365</v>
      </c>
      <c r="C9" s="228"/>
      <c r="D9" s="228"/>
      <c r="E9" s="228"/>
      <c r="F9" s="227">
        <v>14706</v>
      </c>
      <c r="G9" s="228"/>
      <c r="H9" s="228"/>
      <c r="I9" s="228"/>
      <c r="J9" s="228"/>
    </row>
    <row r="10" spans="1:10" x14ac:dyDescent="0.25">
      <c r="A10" s="393" t="s">
        <v>329</v>
      </c>
      <c r="B10" s="393" t="s">
        <v>330</v>
      </c>
      <c r="C10" s="227">
        <v>10571514.85</v>
      </c>
      <c r="D10" s="227">
        <v>5224033.51</v>
      </c>
      <c r="E10" s="227">
        <v>9801511.4399999995</v>
      </c>
      <c r="F10" s="227">
        <v>16155341.48</v>
      </c>
      <c r="G10" s="228"/>
      <c r="H10" s="228"/>
      <c r="I10" s="228"/>
      <c r="J10" s="228"/>
    </row>
    <row r="11" spans="1:10" x14ac:dyDescent="0.25">
      <c r="A11" s="393" t="s">
        <v>331</v>
      </c>
      <c r="B11" s="393" t="s">
        <v>332</v>
      </c>
      <c r="C11" s="227">
        <v>1905579.6</v>
      </c>
      <c r="D11" s="227">
        <v>0</v>
      </c>
      <c r="E11" s="228"/>
      <c r="F11" s="228"/>
      <c r="G11" s="228"/>
      <c r="H11" s="228"/>
      <c r="I11" s="228"/>
      <c r="J11" s="228"/>
    </row>
    <row r="12" spans="1:10" x14ac:dyDescent="0.25">
      <c r="A12" s="393" t="s">
        <v>333</v>
      </c>
      <c r="B12" s="393" t="s">
        <v>334</v>
      </c>
      <c r="C12" s="227">
        <v>0</v>
      </c>
      <c r="D12" s="227">
        <v>1414836.4</v>
      </c>
      <c r="E12" s="227">
        <v>0</v>
      </c>
      <c r="F12" s="227">
        <v>103512.15</v>
      </c>
      <c r="G12" s="228"/>
      <c r="H12" s="228"/>
      <c r="I12" s="228"/>
      <c r="J12" s="228"/>
    </row>
    <row r="13" spans="1:10" x14ac:dyDescent="0.25">
      <c r="A13" s="393" t="s">
        <v>335</v>
      </c>
      <c r="B13" s="393" t="s">
        <v>336</v>
      </c>
      <c r="C13" s="227">
        <v>15853708.800000001</v>
      </c>
      <c r="D13" s="227">
        <v>4821609.34</v>
      </c>
      <c r="E13" s="227">
        <v>12307112.369999999</v>
      </c>
      <c r="F13" s="227">
        <v>8281102.7199999997</v>
      </c>
      <c r="G13" s="227">
        <v>0</v>
      </c>
      <c r="H13" s="228"/>
      <c r="I13" s="228"/>
      <c r="J13" s="228"/>
    </row>
    <row r="14" spans="1:10" x14ac:dyDescent="0.25">
      <c r="A14" s="393" t="s">
        <v>380</v>
      </c>
      <c r="B14" s="393" t="s">
        <v>381</v>
      </c>
      <c r="C14" s="228"/>
      <c r="D14" s="228"/>
      <c r="E14" s="228"/>
      <c r="F14" s="228"/>
      <c r="G14" s="228"/>
      <c r="H14" s="228"/>
      <c r="I14" s="228"/>
      <c r="J14" s="228"/>
    </row>
    <row r="15" spans="1:10" x14ac:dyDescent="0.25">
      <c r="A15" s="393" t="s">
        <v>337</v>
      </c>
      <c r="B15" s="393" t="s">
        <v>338</v>
      </c>
      <c r="C15" s="227">
        <v>3549324</v>
      </c>
      <c r="D15" s="227">
        <v>20389979</v>
      </c>
      <c r="E15" s="227">
        <v>35721697</v>
      </c>
      <c r="F15" s="227">
        <v>34965698</v>
      </c>
      <c r="G15" s="227">
        <v>7798428</v>
      </c>
      <c r="H15" s="227">
        <v>1508648</v>
      </c>
      <c r="I15" s="228"/>
      <c r="J15" s="228"/>
    </row>
    <row r="16" spans="1:10" x14ac:dyDescent="0.25">
      <c r="A16" s="393" t="s">
        <v>745</v>
      </c>
      <c r="B16" s="393" t="s">
        <v>746</v>
      </c>
      <c r="C16" s="228"/>
      <c r="D16" s="228"/>
      <c r="E16" s="228"/>
      <c r="F16" s="228"/>
      <c r="G16" s="228"/>
      <c r="H16" s="227">
        <v>31200000</v>
      </c>
      <c r="I16" s="228"/>
      <c r="J16" s="228"/>
    </row>
    <row r="17" spans="1:10" x14ac:dyDescent="0.25">
      <c r="A17" s="393" t="s">
        <v>339</v>
      </c>
      <c r="B17" s="393" t="s">
        <v>340</v>
      </c>
      <c r="C17" s="227">
        <v>14648387174.48</v>
      </c>
      <c r="D17" s="227">
        <v>13291584175.540001</v>
      </c>
      <c r="E17" s="227">
        <v>13238194331.030001</v>
      </c>
      <c r="F17" s="227">
        <v>10532076341.809999</v>
      </c>
      <c r="G17" s="227">
        <v>65000000</v>
      </c>
      <c r="H17" s="228"/>
      <c r="I17" s="228"/>
      <c r="J17" s="228"/>
    </row>
    <row r="18" spans="1:10" x14ac:dyDescent="0.25">
      <c r="A18" s="393" t="s">
        <v>341</v>
      </c>
      <c r="B18" s="393" t="s">
        <v>342</v>
      </c>
      <c r="C18" s="227">
        <v>17394985.16</v>
      </c>
      <c r="D18" s="227">
        <v>24518914.440000001</v>
      </c>
      <c r="E18" s="227">
        <v>45536953.140000001</v>
      </c>
      <c r="F18" s="227">
        <v>73158507.349999994</v>
      </c>
      <c r="G18" s="227">
        <v>8716911</v>
      </c>
      <c r="H18" s="228"/>
      <c r="I18" s="228"/>
      <c r="J18" s="228"/>
    </row>
    <row r="19" spans="1:10" x14ac:dyDescent="0.25">
      <c r="A19" s="393" t="s">
        <v>772</v>
      </c>
      <c r="B19" s="393" t="s">
        <v>773</v>
      </c>
      <c r="C19" s="228"/>
      <c r="D19" s="228"/>
      <c r="E19" s="228"/>
      <c r="F19" s="228"/>
      <c r="G19" s="228"/>
      <c r="H19" s="228"/>
      <c r="I19" s="228"/>
      <c r="J19" s="228"/>
    </row>
    <row r="20" spans="1:10" x14ac:dyDescent="0.25">
      <c r="A20" s="393" t="s">
        <v>343</v>
      </c>
      <c r="B20" s="393" t="s">
        <v>344</v>
      </c>
      <c r="C20" s="228"/>
      <c r="D20" s="228"/>
      <c r="E20" s="228"/>
      <c r="F20" s="227">
        <v>2262095.4700000002</v>
      </c>
      <c r="G20" s="227">
        <v>3705945</v>
      </c>
      <c r="H20" s="228"/>
      <c r="I20" s="228"/>
      <c r="J20" s="228"/>
    </row>
    <row r="21" spans="1:10" ht="22.5" x14ac:dyDescent="0.25">
      <c r="A21" s="393" t="s">
        <v>345</v>
      </c>
      <c r="B21" s="393" t="s">
        <v>346</v>
      </c>
      <c r="C21" s="228"/>
      <c r="D21" s="228"/>
      <c r="E21" s="228"/>
      <c r="F21" s="228"/>
      <c r="G21" s="228"/>
      <c r="H21" s="228"/>
      <c r="I21" s="228"/>
      <c r="J21" s="228"/>
    </row>
    <row r="22" spans="1:10" x14ac:dyDescent="0.25">
      <c r="A22" s="393" t="s">
        <v>347</v>
      </c>
      <c r="B22" s="393" t="s">
        <v>348</v>
      </c>
      <c r="C22" s="228"/>
      <c r="D22" s="228"/>
      <c r="E22" s="228"/>
      <c r="F22" s="228"/>
      <c r="G22" s="227">
        <v>7000000</v>
      </c>
      <c r="H22" s="227">
        <v>8500000</v>
      </c>
      <c r="I22" s="228"/>
      <c r="J22" s="228"/>
    </row>
    <row r="23" spans="1:10" x14ac:dyDescent="0.25">
      <c r="A23" s="393" t="s">
        <v>349</v>
      </c>
      <c r="B23" s="393" t="s">
        <v>350</v>
      </c>
      <c r="C23" s="228"/>
      <c r="D23" s="228"/>
      <c r="E23" s="228"/>
      <c r="F23" s="228"/>
      <c r="G23" s="228"/>
      <c r="H23" s="228"/>
      <c r="I23" s="228"/>
      <c r="J23" s="228"/>
    </row>
    <row r="24" spans="1:10" ht="24.6" customHeight="1" x14ac:dyDescent="0.25">
      <c r="A24" s="393" t="s">
        <v>351</v>
      </c>
      <c r="B24" s="393" t="s">
        <v>352</v>
      </c>
      <c r="C24" s="228"/>
      <c r="D24" s="228"/>
      <c r="E24" s="228"/>
      <c r="F24" s="228"/>
      <c r="G24" s="227">
        <v>5000000000</v>
      </c>
      <c r="H24" s="227">
        <v>6540848899</v>
      </c>
      <c r="I24" s="228"/>
      <c r="J24" s="228"/>
    </row>
    <row r="25" spans="1:10" x14ac:dyDescent="0.25">
      <c r="A25" s="393" t="s">
        <v>439</v>
      </c>
      <c r="B25" s="393" t="s">
        <v>440</v>
      </c>
      <c r="C25" s="228"/>
      <c r="D25" s="228"/>
      <c r="E25" s="228"/>
      <c r="F25" s="228"/>
      <c r="G25" s="227">
        <v>6250000</v>
      </c>
      <c r="H25" s="227">
        <v>6000000</v>
      </c>
      <c r="I25" s="228"/>
      <c r="J25" s="228"/>
    </row>
    <row r="26" spans="1:10" ht="22.5" x14ac:dyDescent="0.25">
      <c r="A26" s="393" t="s">
        <v>353</v>
      </c>
      <c r="B26" s="393" t="s">
        <v>354</v>
      </c>
      <c r="C26" s="228"/>
      <c r="D26" s="228"/>
      <c r="E26" s="228"/>
      <c r="F26" s="228"/>
      <c r="G26" s="227">
        <v>1477150000</v>
      </c>
      <c r="H26" s="227">
        <v>727250000</v>
      </c>
      <c r="I26" s="228"/>
      <c r="J26" s="228"/>
    </row>
    <row r="27" spans="1:10" ht="22.5" x14ac:dyDescent="0.25">
      <c r="A27" s="393" t="s">
        <v>355</v>
      </c>
      <c r="B27" s="393" t="s">
        <v>356</v>
      </c>
      <c r="C27" s="228"/>
      <c r="D27" s="228"/>
      <c r="E27" s="228"/>
      <c r="F27" s="228"/>
      <c r="G27" s="227">
        <v>2000000000</v>
      </c>
      <c r="H27" s="227">
        <v>4440000000</v>
      </c>
      <c r="I27" s="228"/>
      <c r="J27" s="228"/>
    </row>
    <row r="28" spans="1:10" ht="22.5" x14ac:dyDescent="0.25">
      <c r="A28" s="393" t="s">
        <v>747</v>
      </c>
      <c r="B28" s="393" t="s">
        <v>748</v>
      </c>
      <c r="C28" s="228"/>
      <c r="D28" s="228"/>
      <c r="E28" s="228"/>
      <c r="F28" s="228"/>
      <c r="G28" s="228"/>
      <c r="H28" s="227">
        <v>39120039</v>
      </c>
      <c r="I28" s="228"/>
      <c r="J28" s="228"/>
    </row>
    <row r="29" spans="1:10" ht="22.5" x14ac:dyDescent="0.25">
      <c r="A29" s="393" t="s">
        <v>357</v>
      </c>
      <c r="B29" s="393" t="s">
        <v>749</v>
      </c>
      <c r="C29" s="228"/>
      <c r="D29" s="228"/>
      <c r="E29" s="228"/>
      <c r="F29" s="228"/>
      <c r="G29" s="227">
        <v>1706358000</v>
      </c>
      <c r="H29" s="227">
        <v>1193582000</v>
      </c>
      <c r="I29" s="228"/>
      <c r="J29" s="228"/>
    </row>
    <row r="30" spans="1:10" x14ac:dyDescent="0.25">
      <c r="A30" s="393" t="s">
        <v>750</v>
      </c>
      <c r="B30" s="393" t="s">
        <v>751</v>
      </c>
      <c r="C30" s="228"/>
      <c r="D30" s="228"/>
      <c r="E30" s="228"/>
      <c r="F30" s="227">
        <v>259220</v>
      </c>
      <c r="G30" s="228"/>
      <c r="H30" s="228"/>
      <c r="I30" s="228"/>
      <c r="J30" s="228"/>
    </row>
    <row r="31" spans="1:10" x14ac:dyDescent="0.25">
      <c r="A31" s="393" t="s">
        <v>358</v>
      </c>
      <c r="B31" s="393" t="s">
        <v>359</v>
      </c>
      <c r="C31" s="228"/>
      <c r="D31" s="227">
        <v>5653335.6500000004</v>
      </c>
      <c r="E31" s="227">
        <v>1227012</v>
      </c>
      <c r="F31" s="227">
        <v>0</v>
      </c>
      <c r="G31" s="228"/>
      <c r="H31" s="228"/>
      <c r="I31" s="228"/>
      <c r="J31" s="228"/>
    </row>
    <row r="32" spans="1:10" x14ac:dyDescent="0.25">
      <c r="A32" s="393" t="s">
        <v>360</v>
      </c>
      <c r="B32" s="393" t="s">
        <v>361</v>
      </c>
      <c r="C32" s="227">
        <v>180945.39</v>
      </c>
      <c r="D32" s="227">
        <v>0</v>
      </c>
      <c r="E32" s="227">
        <v>2360000</v>
      </c>
      <c r="F32" s="227">
        <v>2331420.59</v>
      </c>
      <c r="G32" s="228"/>
      <c r="H32" s="228"/>
      <c r="I32" s="228"/>
      <c r="J32" s="228"/>
    </row>
    <row r="33" spans="1:10" x14ac:dyDescent="0.25">
      <c r="A33" s="393" t="s">
        <v>362</v>
      </c>
      <c r="B33" s="393" t="s">
        <v>363</v>
      </c>
      <c r="C33" s="227">
        <v>84527</v>
      </c>
      <c r="D33" s="227">
        <v>0</v>
      </c>
      <c r="E33" s="227">
        <v>185419</v>
      </c>
      <c r="F33" s="227">
        <v>23620.78</v>
      </c>
      <c r="G33" s="228"/>
      <c r="H33" s="228"/>
      <c r="I33" s="228"/>
      <c r="J33" s="228"/>
    </row>
    <row r="34" spans="1:10" x14ac:dyDescent="0.25">
      <c r="A34" s="476" t="s">
        <v>714</v>
      </c>
      <c r="B34" s="476"/>
      <c r="C34" s="397">
        <v>14807842523.610001</v>
      </c>
      <c r="D34" s="397">
        <v>13488337318.790001</v>
      </c>
      <c r="E34" s="397">
        <v>13473123969.77</v>
      </c>
      <c r="F34" s="397">
        <v>10832138646.9</v>
      </c>
      <c r="G34" s="397">
        <v>10396877884</v>
      </c>
      <c r="H34" s="397">
        <v>13102908186</v>
      </c>
      <c r="I34" s="397">
        <v>114898600</v>
      </c>
      <c r="J34" s="397">
        <v>114898600</v>
      </c>
    </row>
    <row r="35" spans="1:10" x14ac:dyDescent="0.25">
      <c r="A35" s="199"/>
    </row>
  </sheetData>
  <mergeCells count="1">
    <mergeCell ref="A34:B3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8" orientation="landscape" r:id="rId1"/>
  <headerFooter>
    <oddHeader>&amp;R&amp;"-,Tučné"Příloha č. I.6.příjmy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B642C-0367-4C88-92FD-62DA4D38EED4}">
  <sheetPr>
    <tabColor rgb="FF92D050"/>
    <pageSetUpPr fitToPage="1"/>
  </sheetPr>
  <dimension ref="A1:J64"/>
  <sheetViews>
    <sheetView topLeftCell="A40" zoomScaleNormal="100" workbookViewId="0">
      <selection activeCell="A4" sqref="A4:XFD4"/>
    </sheetView>
  </sheetViews>
  <sheetFormatPr defaultRowHeight="15" x14ac:dyDescent="0.25"/>
  <cols>
    <col min="1" max="1" width="11.28515625" customWidth="1"/>
    <col min="2" max="2" width="34.7109375" bestFit="1" customWidth="1"/>
    <col min="3" max="3" width="13" customWidth="1"/>
    <col min="4" max="4" width="12.5703125" customWidth="1"/>
    <col min="5" max="6" width="12.7109375" customWidth="1"/>
    <col min="7" max="7" width="15" customWidth="1"/>
    <col min="8" max="8" width="14.28515625" customWidth="1"/>
    <col min="9" max="9" width="14.7109375" customWidth="1"/>
    <col min="10" max="10" width="14.5703125" customWidth="1"/>
    <col min="257" max="257" width="11.28515625" customWidth="1"/>
    <col min="258" max="258" width="34.7109375" bestFit="1" customWidth="1"/>
    <col min="259" max="259" width="13" customWidth="1"/>
    <col min="260" max="260" width="12.5703125" customWidth="1"/>
    <col min="261" max="262" width="12.7109375" customWidth="1"/>
    <col min="263" max="263" width="15" customWidth="1"/>
    <col min="264" max="264" width="14.28515625" customWidth="1"/>
    <col min="265" max="265" width="14.7109375" customWidth="1"/>
    <col min="266" max="266" width="14.5703125" customWidth="1"/>
    <col min="513" max="513" width="11.28515625" customWidth="1"/>
    <col min="514" max="514" width="34.7109375" bestFit="1" customWidth="1"/>
    <col min="515" max="515" width="13" customWidth="1"/>
    <col min="516" max="516" width="12.5703125" customWidth="1"/>
    <col min="517" max="518" width="12.7109375" customWidth="1"/>
    <col min="519" max="519" width="15" customWidth="1"/>
    <col min="520" max="520" width="14.28515625" customWidth="1"/>
    <col min="521" max="521" width="14.7109375" customWidth="1"/>
    <col min="522" max="522" width="14.5703125" customWidth="1"/>
    <col min="769" max="769" width="11.28515625" customWidth="1"/>
    <col min="770" max="770" width="34.7109375" bestFit="1" customWidth="1"/>
    <col min="771" max="771" width="13" customWidth="1"/>
    <col min="772" max="772" width="12.5703125" customWidth="1"/>
    <col min="773" max="774" width="12.7109375" customWidth="1"/>
    <col min="775" max="775" width="15" customWidth="1"/>
    <col min="776" max="776" width="14.28515625" customWidth="1"/>
    <col min="777" max="777" width="14.7109375" customWidth="1"/>
    <col min="778" max="778" width="14.5703125" customWidth="1"/>
    <col min="1025" max="1025" width="11.28515625" customWidth="1"/>
    <col min="1026" max="1026" width="34.7109375" bestFit="1" customWidth="1"/>
    <col min="1027" max="1027" width="13" customWidth="1"/>
    <col min="1028" max="1028" width="12.5703125" customWidth="1"/>
    <col min="1029" max="1030" width="12.7109375" customWidth="1"/>
    <col min="1031" max="1031" width="15" customWidth="1"/>
    <col min="1032" max="1032" width="14.28515625" customWidth="1"/>
    <col min="1033" max="1033" width="14.7109375" customWidth="1"/>
    <col min="1034" max="1034" width="14.5703125" customWidth="1"/>
    <col min="1281" max="1281" width="11.28515625" customWidth="1"/>
    <col min="1282" max="1282" width="34.7109375" bestFit="1" customWidth="1"/>
    <col min="1283" max="1283" width="13" customWidth="1"/>
    <col min="1284" max="1284" width="12.5703125" customWidth="1"/>
    <col min="1285" max="1286" width="12.7109375" customWidth="1"/>
    <col min="1287" max="1287" width="15" customWidth="1"/>
    <col min="1288" max="1288" width="14.28515625" customWidth="1"/>
    <col min="1289" max="1289" width="14.7109375" customWidth="1"/>
    <col min="1290" max="1290" width="14.5703125" customWidth="1"/>
    <col min="1537" max="1537" width="11.28515625" customWidth="1"/>
    <col min="1538" max="1538" width="34.7109375" bestFit="1" customWidth="1"/>
    <col min="1539" max="1539" width="13" customWidth="1"/>
    <col min="1540" max="1540" width="12.5703125" customWidth="1"/>
    <col min="1541" max="1542" width="12.7109375" customWidth="1"/>
    <col min="1543" max="1543" width="15" customWidth="1"/>
    <col min="1544" max="1544" width="14.28515625" customWidth="1"/>
    <col min="1545" max="1545" width="14.7109375" customWidth="1"/>
    <col min="1546" max="1546" width="14.5703125" customWidth="1"/>
    <col min="1793" max="1793" width="11.28515625" customWidth="1"/>
    <col min="1794" max="1794" width="34.7109375" bestFit="1" customWidth="1"/>
    <col min="1795" max="1795" width="13" customWidth="1"/>
    <col min="1796" max="1796" width="12.5703125" customWidth="1"/>
    <col min="1797" max="1798" width="12.7109375" customWidth="1"/>
    <col min="1799" max="1799" width="15" customWidth="1"/>
    <col min="1800" max="1800" width="14.28515625" customWidth="1"/>
    <col min="1801" max="1801" width="14.7109375" customWidth="1"/>
    <col min="1802" max="1802" width="14.5703125" customWidth="1"/>
    <col min="2049" max="2049" width="11.28515625" customWidth="1"/>
    <col min="2050" max="2050" width="34.7109375" bestFit="1" customWidth="1"/>
    <col min="2051" max="2051" width="13" customWidth="1"/>
    <col min="2052" max="2052" width="12.5703125" customWidth="1"/>
    <col min="2053" max="2054" width="12.7109375" customWidth="1"/>
    <col min="2055" max="2055" width="15" customWidth="1"/>
    <col min="2056" max="2056" width="14.28515625" customWidth="1"/>
    <col min="2057" max="2057" width="14.7109375" customWidth="1"/>
    <col min="2058" max="2058" width="14.5703125" customWidth="1"/>
    <col min="2305" max="2305" width="11.28515625" customWidth="1"/>
    <col min="2306" max="2306" width="34.7109375" bestFit="1" customWidth="1"/>
    <col min="2307" max="2307" width="13" customWidth="1"/>
    <col min="2308" max="2308" width="12.5703125" customWidth="1"/>
    <col min="2309" max="2310" width="12.7109375" customWidth="1"/>
    <col min="2311" max="2311" width="15" customWidth="1"/>
    <col min="2312" max="2312" width="14.28515625" customWidth="1"/>
    <col min="2313" max="2313" width="14.7109375" customWidth="1"/>
    <col min="2314" max="2314" width="14.5703125" customWidth="1"/>
    <col min="2561" max="2561" width="11.28515625" customWidth="1"/>
    <col min="2562" max="2562" width="34.7109375" bestFit="1" customWidth="1"/>
    <col min="2563" max="2563" width="13" customWidth="1"/>
    <col min="2564" max="2564" width="12.5703125" customWidth="1"/>
    <col min="2565" max="2566" width="12.7109375" customWidth="1"/>
    <col min="2567" max="2567" width="15" customWidth="1"/>
    <col min="2568" max="2568" width="14.28515625" customWidth="1"/>
    <col min="2569" max="2569" width="14.7109375" customWidth="1"/>
    <col min="2570" max="2570" width="14.5703125" customWidth="1"/>
    <col min="2817" max="2817" width="11.28515625" customWidth="1"/>
    <col min="2818" max="2818" width="34.7109375" bestFit="1" customWidth="1"/>
    <col min="2819" max="2819" width="13" customWidth="1"/>
    <col min="2820" max="2820" width="12.5703125" customWidth="1"/>
    <col min="2821" max="2822" width="12.7109375" customWidth="1"/>
    <col min="2823" max="2823" width="15" customWidth="1"/>
    <col min="2824" max="2824" width="14.28515625" customWidth="1"/>
    <col min="2825" max="2825" width="14.7109375" customWidth="1"/>
    <col min="2826" max="2826" width="14.5703125" customWidth="1"/>
    <col min="3073" max="3073" width="11.28515625" customWidth="1"/>
    <col min="3074" max="3074" width="34.7109375" bestFit="1" customWidth="1"/>
    <col min="3075" max="3075" width="13" customWidth="1"/>
    <col min="3076" max="3076" width="12.5703125" customWidth="1"/>
    <col min="3077" max="3078" width="12.7109375" customWidth="1"/>
    <col min="3079" max="3079" width="15" customWidth="1"/>
    <col min="3080" max="3080" width="14.28515625" customWidth="1"/>
    <col min="3081" max="3081" width="14.7109375" customWidth="1"/>
    <col min="3082" max="3082" width="14.5703125" customWidth="1"/>
    <col min="3329" max="3329" width="11.28515625" customWidth="1"/>
    <col min="3330" max="3330" width="34.7109375" bestFit="1" customWidth="1"/>
    <col min="3331" max="3331" width="13" customWidth="1"/>
    <col min="3332" max="3332" width="12.5703125" customWidth="1"/>
    <col min="3333" max="3334" width="12.7109375" customWidth="1"/>
    <col min="3335" max="3335" width="15" customWidth="1"/>
    <col min="3336" max="3336" width="14.28515625" customWidth="1"/>
    <col min="3337" max="3337" width="14.7109375" customWidth="1"/>
    <col min="3338" max="3338" width="14.5703125" customWidth="1"/>
    <col min="3585" max="3585" width="11.28515625" customWidth="1"/>
    <col min="3586" max="3586" width="34.7109375" bestFit="1" customWidth="1"/>
    <col min="3587" max="3587" width="13" customWidth="1"/>
    <col min="3588" max="3588" width="12.5703125" customWidth="1"/>
    <col min="3589" max="3590" width="12.7109375" customWidth="1"/>
    <col min="3591" max="3591" width="15" customWidth="1"/>
    <col min="3592" max="3592" width="14.28515625" customWidth="1"/>
    <col min="3593" max="3593" width="14.7109375" customWidth="1"/>
    <col min="3594" max="3594" width="14.5703125" customWidth="1"/>
    <col min="3841" max="3841" width="11.28515625" customWidth="1"/>
    <col min="3842" max="3842" width="34.7109375" bestFit="1" customWidth="1"/>
    <col min="3843" max="3843" width="13" customWidth="1"/>
    <col min="3844" max="3844" width="12.5703125" customWidth="1"/>
    <col min="3845" max="3846" width="12.7109375" customWidth="1"/>
    <col min="3847" max="3847" width="15" customWidth="1"/>
    <col min="3848" max="3848" width="14.28515625" customWidth="1"/>
    <col min="3849" max="3849" width="14.7109375" customWidth="1"/>
    <col min="3850" max="3850" width="14.5703125" customWidth="1"/>
    <col min="4097" max="4097" width="11.28515625" customWidth="1"/>
    <col min="4098" max="4098" width="34.7109375" bestFit="1" customWidth="1"/>
    <col min="4099" max="4099" width="13" customWidth="1"/>
    <col min="4100" max="4100" width="12.5703125" customWidth="1"/>
    <col min="4101" max="4102" width="12.7109375" customWidth="1"/>
    <col min="4103" max="4103" width="15" customWidth="1"/>
    <col min="4104" max="4104" width="14.28515625" customWidth="1"/>
    <col min="4105" max="4105" width="14.7109375" customWidth="1"/>
    <col min="4106" max="4106" width="14.5703125" customWidth="1"/>
    <col min="4353" max="4353" width="11.28515625" customWidth="1"/>
    <col min="4354" max="4354" width="34.7109375" bestFit="1" customWidth="1"/>
    <col min="4355" max="4355" width="13" customWidth="1"/>
    <col min="4356" max="4356" width="12.5703125" customWidth="1"/>
    <col min="4357" max="4358" width="12.7109375" customWidth="1"/>
    <col min="4359" max="4359" width="15" customWidth="1"/>
    <col min="4360" max="4360" width="14.28515625" customWidth="1"/>
    <col min="4361" max="4361" width="14.7109375" customWidth="1"/>
    <col min="4362" max="4362" width="14.5703125" customWidth="1"/>
    <col min="4609" max="4609" width="11.28515625" customWidth="1"/>
    <col min="4610" max="4610" width="34.7109375" bestFit="1" customWidth="1"/>
    <col min="4611" max="4611" width="13" customWidth="1"/>
    <col min="4612" max="4612" width="12.5703125" customWidth="1"/>
    <col min="4613" max="4614" width="12.7109375" customWidth="1"/>
    <col min="4615" max="4615" width="15" customWidth="1"/>
    <col min="4616" max="4616" width="14.28515625" customWidth="1"/>
    <col min="4617" max="4617" width="14.7109375" customWidth="1"/>
    <col min="4618" max="4618" width="14.5703125" customWidth="1"/>
    <col min="4865" max="4865" width="11.28515625" customWidth="1"/>
    <col min="4866" max="4866" width="34.7109375" bestFit="1" customWidth="1"/>
    <col min="4867" max="4867" width="13" customWidth="1"/>
    <col min="4868" max="4868" width="12.5703125" customWidth="1"/>
    <col min="4869" max="4870" width="12.7109375" customWidth="1"/>
    <col min="4871" max="4871" width="15" customWidth="1"/>
    <col min="4872" max="4872" width="14.28515625" customWidth="1"/>
    <col min="4873" max="4873" width="14.7109375" customWidth="1"/>
    <col min="4874" max="4874" width="14.5703125" customWidth="1"/>
    <col min="5121" max="5121" width="11.28515625" customWidth="1"/>
    <col min="5122" max="5122" width="34.7109375" bestFit="1" customWidth="1"/>
    <col min="5123" max="5123" width="13" customWidth="1"/>
    <col min="5124" max="5124" width="12.5703125" customWidth="1"/>
    <col min="5125" max="5126" width="12.7109375" customWidth="1"/>
    <col min="5127" max="5127" width="15" customWidth="1"/>
    <col min="5128" max="5128" width="14.28515625" customWidth="1"/>
    <col min="5129" max="5129" width="14.7109375" customWidth="1"/>
    <col min="5130" max="5130" width="14.5703125" customWidth="1"/>
    <col min="5377" max="5377" width="11.28515625" customWidth="1"/>
    <col min="5378" max="5378" width="34.7109375" bestFit="1" customWidth="1"/>
    <col min="5379" max="5379" width="13" customWidth="1"/>
    <col min="5380" max="5380" width="12.5703125" customWidth="1"/>
    <col min="5381" max="5382" width="12.7109375" customWidth="1"/>
    <col min="5383" max="5383" width="15" customWidth="1"/>
    <col min="5384" max="5384" width="14.28515625" customWidth="1"/>
    <col min="5385" max="5385" width="14.7109375" customWidth="1"/>
    <col min="5386" max="5386" width="14.5703125" customWidth="1"/>
    <col min="5633" max="5633" width="11.28515625" customWidth="1"/>
    <col min="5634" max="5634" width="34.7109375" bestFit="1" customWidth="1"/>
    <col min="5635" max="5635" width="13" customWidth="1"/>
    <col min="5636" max="5636" width="12.5703125" customWidth="1"/>
    <col min="5637" max="5638" width="12.7109375" customWidth="1"/>
    <col min="5639" max="5639" width="15" customWidth="1"/>
    <col min="5640" max="5640" width="14.28515625" customWidth="1"/>
    <col min="5641" max="5641" width="14.7109375" customWidth="1"/>
    <col min="5642" max="5642" width="14.5703125" customWidth="1"/>
    <col min="5889" max="5889" width="11.28515625" customWidth="1"/>
    <col min="5890" max="5890" width="34.7109375" bestFit="1" customWidth="1"/>
    <col min="5891" max="5891" width="13" customWidth="1"/>
    <col min="5892" max="5892" width="12.5703125" customWidth="1"/>
    <col min="5893" max="5894" width="12.7109375" customWidth="1"/>
    <col min="5895" max="5895" width="15" customWidth="1"/>
    <col min="5896" max="5896" width="14.28515625" customWidth="1"/>
    <col min="5897" max="5897" width="14.7109375" customWidth="1"/>
    <col min="5898" max="5898" width="14.5703125" customWidth="1"/>
    <col min="6145" max="6145" width="11.28515625" customWidth="1"/>
    <col min="6146" max="6146" width="34.7109375" bestFit="1" customWidth="1"/>
    <col min="6147" max="6147" width="13" customWidth="1"/>
    <col min="6148" max="6148" width="12.5703125" customWidth="1"/>
    <col min="6149" max="6150" width="12.7109375" customWidth="1"/>
    <col min="6151" max="6151" width="15" customWidth="1"/>
    <col min="6152" max="6152" width="14.28515625" customWidth="1"/>
    <col min="6153" max="6153" width="14.7109375" customWidth="1"/>
    <col min="6154" max="6154" width="14.5703125" customWidth="1"/>
    <col min="6401" max="6401" width="11.28515625" customWidth="1"/>
    <col min="6402" max="6402" width="34.7109375" bestFit="1" customWidth="1"/>
    <col min="6403" max="6403" width="13" customWidth="1"/>
    <col min="6404" max="6404" width="12.5703125" customWidth="1"/>
    <col min="6405" max="6406" width="12.7109375" customWidth="1"/>
    <col min="6407" max="6407" width="15" customWidth="1"/>
    <col min="6408" max="6408" width="14.28515625" customWidth="1"/>
    <col min="6409" max="6409" width="14.7109375" customWidth="1"/>
    <col min="6410" max="6410" width="14.5703125" customWidth="1"/>
    <col min="6657" max="6657" width="11.28515625" customWidth="1"/>
    <col min="6658" max="6658" width="34.7109375" bestFit="1" customWidth="1"/>
    <col min="6659" max="6659" width="13" customWidth="1"/>
    <col min="6660" max="6660" width="12.5703125" customWidth="1"/>
    <col min="6661" max="6662" width="12.7109375" customWidth="1"/>
    <col min="6663" max="6663" width="15" customWidth="1"/>
    <col min="6664" max="6664" width="14.28515625" customWidth="1"/>
    <col min="6665" max="6665" width="14.7109375" customWidth="1"/>
    <col min="6666" max="6666" width="14.5703125" customWidth="1"/>
    <col min="6913" max="6913" width="11.28515625" customWidth="1"/>
    <col min="6914" max="6914" width="34.7109375" bestFit="1" customWidth="1"/>
    <col min="6915" max="6915" width="13" customWidth="1"/>
    <col min="6916" max="6916" width="12.5703125" customWidth="1"/>
    <col min="6917" max="6918" width="12.7109375" customWidth="1"/>
    <col min="6919" max="6919" width="15" customWidth="1"/>
    <col min="6920" max="6920" width="14.28515625" customWidth="1"/>
    <col min="6921" max="6921" width="14.7109375" customWidth="1"/>
    <col min="6922" max="6922" width="14.5703125" customWidth="1"/>
    <col min="7169" max="7169" width="11.28515625" customWidth="1"/>
    <col min="7170" max="7170" width="34.7109375" bestFit="1" customWidth="1"/>
    <col min="7171" max="7171" width="13" customWidth="1"/>
    <col min="7172" max="7172" width="12.5703125" customWidth="1"/>
    <col min="7173" max="7174" width="12.7109375" customWidth="1"/>
    <col min="7175" max="7175" width="15" customWidth="1"/>
    <col min="7176" max="7176" width="14.28515625" customWidth="1"/>
    <col min="7177" max="7177" width="14.7109375" customWidth="1"/>
    <col min="7178" max="7178" width="14.5703125" customWidth="1"/>
    <col min="7425" max="7425" width="11.28515625" customWidth="1"/>
    <col min="7426" max="7426" width="34.7109375" bestFit="1" customWidth="1"/>
    <col min="7427" max="7427" width="13" customWidth="1"/>
    <col min="7428" max="7428" width="12.5703125" customWidth="1"/>
    <col min="7429" max="7430" width="12.7109375" customWidth="1"/>
    <col min="7431" max="7431" width="15" customWidth="1"/>
    <col min="7432" max="7432" width="14.28515625" customWidth="1"/>
    <col min="7433" max="7433" width="14.7109375" customWidth="1"/>
    <col min="7434" max="7434" width="14.5703125" customWidth="1"/>
    <col min="7681" max="7681" width="11.28515625" customWidth="1"/>
    <col min="7682" max="7682" width="34.7109375" bestFit="1" customWidth="1"/>
    <col min="7683" max="7683" width="13" customWidth="1"/>
    <col min="7684" max="7684" width="12.5703125" customWidth="1"/>
    <col min="7685" max="7686" width="12.7109375" customWidth="1"/>
    <col min="7687" max="7687" width="15" customWidth="1"/>
    <col min="7688" max="7688" width="14.28515625" customWidth="1"/>
    <col min="7689" max="7689" width="14.7109375" customWidth="1"/>
    <col min="7690" max="7690" width="14.5703125" customWidth="1"/>
    <col min="7937" max="7937" width="11.28515625" customWidth="1"/>
    <col min="7938" max="7938" width="34.7109375" bestFit="1" customWidth="1"/>
    <col min="7939" max="7939" width="13" customWidth="1"/>
    <col min="7940" max="7940" width="12.5703125" customWidth="1"/>
    <col min="7941" max="7942" width="12.7109375" customWidth="1"/>
    <col min="7943" max="7943" width="15" customWidth="1"/>
    <col min="7944" max="7944" width="14.28515625" customWidth="1"/>
    <col min="7945" max="7945" width="14.7109375" customWidth="1"/>
    <col min="7946" max="7946" width="14.5703125" customWidth="1"/>
    <col min="8193" max="8193" width="11.28515625" customWidth="1"/>
    <col min="8194" max="8194" width="34.7109375" bestFit="1" customWidth="1"/>
    <col min="8195" max="8195" width="13" customWidth="1"/>
    <col min="8196" max="8196" width="12.5703125" customWidth="1"/>
    <col min="8197" max="8198" width="12.7109375" customWidth="1"/>
    <col min="8199" max="8199" width="15" customWidth="1"/>
    <col min="8200" max="8200" width="14.28515625" customWidth="1"/>
    <col min="8201" max="8201" width="14.7109375" customWidth="1"/>
    <col min="8202" max="8202" width="14.5703125" customWidth="1"/>
    <col min="8449" max="8449" width="11.28515625" customWidth="1"/>
    <col min="8450" max="8450" width="34.7109375" bestFit="1" customWidth="1"/>
    <col min="8451" max="8451" width="13" customWidth="1"/>
    <col min="8452" max="8452" width="12.5703125" customWidth="1"/>
    <col min="8453" max="8454" width="12.7109375" customWidth="1"/>
    <col min="8455" max="8455" width="15" customWidth="1"/>
    <col min="8456" max="8456" width="14.28515625" customWidth="1"/>
    <col min="8457" max="8457" width="14.7109375" customWidth="1"/>
    <col min="8458" max="8458" width="14.5703125" customWidth="1"/>
    <col min="8705" max="8705" width="11.28515625" customWidth="1"/>
    <col min="8706" max="8706" width="34.7109375" bestFit="1" customWidth="1"/>
    <col min="8707" max="8707" width="13" customWidth="1"/>
    <col min="8708" max="8708" width="12.5703125" customWidth="1"/>
    <col min="8709" max="8710" width="12.7109375" customWidth="1"/>
    <col min="8711" max="8711" width="15" customWidth="1"/>
    <col min="8712" max="8712" width="14.28515625" customWidth="1"/>
    <col min="8713" max="8713" width="14.7109375" customWidth="1"/>
    <col min="8714" max="8714" width="14.5703125" customWidth="1"/>
    <col min="8961" max="8961" width="11.28515625" customWidth="1"/>
    <col min="8962" max="8962" width="34.7109375" bestFit="1" customWidth="1"/>
    <col min="8963" max="8963" width="13" customWidth="1"/>
    <col min="8964" max="8964" width="12.5703125" customWidth="1"/>
    <col min="8965" max="8966" width="12.7109375" customWidth="1"/>
    <col min="8967" max="8967" width="15" customWidth="1"/>
    <col min="8968" max="8968" width="14.28515625" customWidth="1"/>
    <col min="8969" max="8969" width="14.7109375" customWidth="1"/>
    <col min="8970" max="8970" width="14.5703125" customWidth="1"/>
    <col min="9217" max="9217" width="11.28515625" customWidth="1"/>
    <col min="9218" max="9218" width="34.7109375" bestFit="1" customWidth="1"/>
    <col min="9219" max="9219" width="13" customWidth="1"/>
    <col min="9220" max="9220" width="12.5703125" customWidth="1"/>
    <col min="9221" max="9222" width="12.7109375" customWidth="1"/>
    <col min="9223" max="9223" width="15" customWidth="1"/>
    <col min="9224" max="9224" width="14.28515625" customWidth="1"/>
    <col min="9225" max="9225" width="14.7109375" customWidth="1"/>
    <col min="9226" max="9226" width="14.5703125" customWidth="1"/>
    <col min="9473" max="9473" width="11.28515625" customWidth="1"/>
    <col min="9474" max="9474" width="34.7109375" bestFit="1" customWidth="1"/>
    <col min="9475" max="9475" width="13" customWidth="1"/>
    <col min="9476" max="9476" width="12.5703125" customWidth="1"/>
    <col min="9477" max="9478" width="12.7109375" customWidth="1"/>
    <col min="9479" max="9479" width="15" customWidth="1"/>
    <col min="9480" max="9480" width="14.28515625" customWidth="1"/>
    <col min="9481" max="9481" width="14.7109375" customWidth="1"/>
    <col min="9482" max="9482" width="14.5703125" customWidth="1"/>
    <col min="9729" max="9729" width="11.28515625" customWidth="1"/>
    <col min="9730" max="9730" width="34.7109375" bestFit="1" customWidth="1"/>
    <col min="9731" max="9731" width="13" customWidth="1"/>
    <col min="9732" max="9732" width="12.5703125" customWidth="1"/>
    <col min="9733" max="9734" width="12.7109375" customWidth="1"/>
    <col min="9735" max="9735" width="15" customWidth="1"/>
    <col min="9736" max="9736" width="14.28515625" customWidth="1"/>
    <col min="9737" max="9737" width="14.7109375" customWidth="1"/>
    <col min="9738" max="9738" width="14.5703125" customWidth="1"/>
    <col min="9985" max="9985" width="11.28515625" customWidth="1"/>
    <col min="9986" max="9986" width="34.7109375" bestFit="1" customWidth="1"/>
    <col min="9987" max="9987" width="13" customWidth="1"/>
    <col min="9988" max="9988" width="12.5703125" customWidth="1"/>
    <col min="9989" max="9990" width="12.7109375" customWidth="1"/>
    <col min="9991" max="9991" width="15" customWidth="1"/>
    <col min="9992" max="9992" width="14.28515625" customWidth="1"/>
    <col min="9993" max="9993" width="14.7109375" customWidth="1"/>
    <col min="9994" max="9994" width="14.5703125" customWidth="1"/>
    <col min="10241" max="10241" width="11.28515625" customWidth="1"/>
    <col min="10242" max="10242" width="34.7109375" bestFit="1" customWidth="1"/>
    <col min="10243" max="10243" width="13" customWidth="1"/>
    <col min="10244" max="10244" width="12.5703125" customWidth="1"/>
    <col min="10245" max="10246" width="12.7109375" customWidth="1"/>
    <col min="10247" max="10247" width="15" customWidth="1"/>
    <col min="10248" max="10248" width="14.28515625" customWidth="1"/>
    <col min="10249" max="10249" width="14.7109375" customWidth="1"/>
    <col min="10250" max="10250" width="14.5703125" customWidth="1"/>
    <col min="10497" max="10497" width="11.28515625" customWidth="1"/>
    <col min="10498" max="10498" width="34.7109375" bestFit="1" customWidth="1"/>
    <col min="10499" max="10499" width="13" customWidth="1"/>
    <col min="10500" max="10500" width="12.5703125" customWidth="1"/>
    <col min="10501" max="10502" width="12.7109375" customWidth="1"/>
    <col min="10503" max="10503" width="15" customWidth="1"/>
    <col min="10504" max="10504" width="14.28515625" customWidth="1"/>
    <col min="10505" max="10505" width="14.7109375" customWidth="1"/>
    <col min="10506" max="10506" width="14.5703125" customWidth="1"/>
    <col min="10753" max="10753" width="11.28515625" customWidth="1"/>
    <col min="10754" max="10754" width="34.7109375" bestFit="1" customWidth="1"/>
    <col min="10755" max="10755" width="13" customWidth="1"/>
    <col min="10756" max="10756" width="12.5703125" customWidth="1"/>
    <col min="10757" max="10758" width="12.7109375" customWidth="1"/>
    <col min="10759" max="10759" width="15" customWidth="1"/>
    <col min="10760" max="10760" width="14.28515625" customWidth="1"/>
    <col min="10761" max="10761" width="14.7109375" customWidth="1"/>
    <col min="10762" max="10762" width="14.5703125" customWidth="1"/>
    <col min="11009" max="11009" width="11.28515625" customWidth="1"/>
    <col min="11010" max="11010" width="34.7109375" bestFit="1" customWidth="1"/>
    <col min="11011" max="11011" width="13" customWidth="1"/>
    <col min="11012" max="11012" width="12.5703125" customWidth="1"/>
    <col min="11013" max="11014" width="12.7109375" customWidth="1"/>
    <col min="11015" max="11015" width="15" customWidth="1"/>
    <col min="11016" max="11016" width="14.28515625" customWidth="1"/>
    <col min="11017" max="11017" width="14.7109375" customWidth="1"/>
    <col min="11018" max="11018" width="14.5703125" customWidth="1"/>
    <col min="11265" max="11265" width="11.28515625" customWidth="1"/>
    <col min="11266" max="11266" width="34.7109375" bestFit="1" customWidth="1"/>
    <col min="11267" max="11267" width="13" customWidth="1"/>
    <col min="11268" max="11268" width="12.5703125" customWidth="1"/>
    <col min="11269" max="11270" width="12.7109375" customWidth="1"/>
    <col min="11271" max="11271" width="15" customWidth="1"/>
    <col min="11272" max="11272" width="14.28515625" customWidth="1"/>
    <col min="11273" max="11273" width="14.7109375" customWidth="1"/>
    <col min="11274" max="11274" width="14.5703125" customWidth="1"/>
    <col min="11521" max="11521" width="11.28515625" customWidth="1"/>
    <col min="11522" max="11522" width="34.7109375" bestFit="1" customWidth="1"/>
    <col min="11523" max="11523" width="13" customWidth="1"/>
    <col min="11524" max="11524" width="12.5703125" customWidth="1"/>
    <col min="11525" max="11526" width="12.7109375" customWidth="1"/>
    <col min="11527" max="11527" width="15" customWidth="1"/>
    <col min="11528" max="11528" width="14.28515625" customWidth="1"/>
    <col min="11529" max="11529" width="14.7109375" customWidth="1"/>
    <col min="11530" max="11530" width="14.5703125" customWidth="1"/>
    <col min="11777" max="11777" width="11.28515625" customWidth="1"/>
    <col min="11778" max="11778" width="34.7109375" bestFit="1" customWidth="1"/>
    <col min="11779" max="11779" width="13" customWidth="1"/>
    <col min="11780" max="11780" width="12.5703125" customWidth="1"/>
    <col min="11781" max="11782" width="12.7109375" customWidth="1"/>
    <col min="11783" max="11783" width="15" customWidth="1"/>
    <col min="11784" max="11784" width="14.28515625" customWidth="1"/>
    <col min="11785" max="11785" width="14.7109375" customWidth="1"/>
    <col min="11786" max="11786" width="14.5703125" customWidth="1"/>
    <col min="12033" max="12033" width="11.28515625" customWidth="1"/>
    <col min="12034" max="12034" width="34.7109375" bestFit="1" customWidth="1"/>
    <col min="12035" max="12035" width="13" customWidth="1"/>
    <col min="12036" max="12036" width="12.5703125" customWidth="1"/>
    <col min="12037" max="12038" width="12.7109375" customWidth="1"/>
    <col min="12039" max="12039" width="15" customWidth="1"/>
    <col min="12040" max="12040" width="14.28515625" customWidth="1"/>
    <col min="12041" max="12041" width="14.7109375" customWidth="1"/>
    <col min="12042" max="12042" width="14.5703125" customWidth="1"/>
    <col min="12289" max="12289" width="11.28515625" customWidth="1"/>
    <col min="12290" max="12290" width="34.7109375" bestFit="1" customWidth="1"/>
    <col min="12291" max="12291" width="13" customWidth="1"/>
    <col min="12292" max="12292" width="12.5703125" customWidth="1"/>
    <col min="12293" max="12294" width="12.7109375" customWidth="1"/>
    <col min="12295" max="12295" width="15" customWidth="1"/>
    <col min="12296" max="12296" width="14.28515625" customWidth="1"/>
    <col min="12297" max="12297" width="14.7109375" customWidth="1"/>
    <col min="12298" max="12298" width="14.5703125" customWidth="1"/>
    <col min="12545" max="12545" width="11.28515625" customWidth="1"/>
    <col min="12546" max="12546" width="34.7109375" bestFit="1" customWidth="1"/>
    <col min="12547" max="12547" width="13" customWidth="1"/>
    <col min="12548" max="12548" width="12.5703125" customWidth="1"/>
    <col min="12549" max="12550" width="12.7109375" customWidth="1"/>
    <col min="12551" max="12551" width="15" customWidth="1"/>
    <col min="12552" max="12552" width="14.28515625" customWidth="1"/>
    <col min="12553" max="12553" width="14.7109375" customWidth="1"/>
    <col min="12554" max="12554" width="14.5703125" customWidth="1"/>
    <col min="12801" max="12801" width="11.28515625" customWidth="1"/>
    <col min="12802" max="12802" width="34.7109375" bestFit="1" customWidth="1"/>
    <col min="12803" max="12803" width="13" customWidth="1"/>
    <col min="12804" max="12804" width="12.5703125" customWidth="1"/>
    <col min="12805" max="12806" width="12.7109375" customWidth="1"/>
    <col min="12807" max="12807" width="15" customWidth="1"/>
    <col min="12808" max="12808" width="14.28515625" customWidth="1"/>
    <col min="12809" max="12809" width="14.7109375" customWidth="1"/>
    <col min="12810" max="12810" width="14.5703125" customWidth="1"/>
    <col min="13057" max="13057" width="11.28515625" customWidth="1"/>
    <col min="13058" max="13058" width="34.7109375" bestFit="1" customWidth="1"/>
    <col min="13059" max="13059" width="13" customWidth="1"/>
    <col min="13060" max="13060" width="12.5703125" customWidth="1"/>
    <col min="13061" max="13062" width="12.7109375" customWidth="1"/>
    <col min="13063" max="13063" width="15" customWidth="1"/>
    <col min="13064" max="13064" width="14.28515625" customWidth="1"/>
    <col min="13065" max="13065" width="14.7109375" customWidth="1"/>
    <col min="13066" max="13066" width="14.5703125" customWidth="1"/>
    <col min="13313" max="13313" width="11.28515625" customWidth="1"/>
    <col min="13314" max="13314" width="34.7109375" bestFit="1" customWidth="1"/>
    <col min="13315" max="13315" width="13" customWidth="1"/>
    <col min="13316" max="13316" width="12.5703125" customWidth="1"/>
    <col min="13317" max="13318" width="12.7109375" customWidth="1"/>
    <col min="13319" max="13319" width="15" customWidth="1"/>
    <col min="13320" max="13320" width="14.28515625" customWidth="1"/>
    <col min="13321" max="13321" width="14.7109375" customWidth="1"/>
    <col min="13322" max="13322" width="14.5703125" customWidth="1"/>
    <col min="13569" max="13569" width="11.28515625" customWidth="1"/>
    <col min="13570" max="13570" width="34.7109375" bestFit="1" customWidth="1"/>
    <col min="13571" max="13571" width="13" customWidth="1"/>
    <col min="13572" max="13572" width="12.5703125" customWidth="1"/>
    <col min="13573" max="13574" width="12.7109375" customWidth="1"/>
    <col min="13575" max="13575" width="15" customWidth="1"/>
    <col min="13576" max="13576" width="14.28515625" customWidth="1"/>
    <col min="13577" max="13577" width="14.7109375" customWidth="1"/>
    <col min="13578" max="13578" width="14.5703125" customWidth="1"/>
    <col min="13825" max="13825" width="11.28515625" customWidth="1"/>
    <col min="13826" max="13826" width="34.7109375" bestFit="1" customWidth="1"/>
    <col min="13827" max="13827" width="13" customWidth="1"/>
    <col min="13828" max="13828" width="12.5703125" customWidth="1"/>
    <col min="13829" max="13830" width="12.7109375" customWidth="1"/>
    <col min="13831" max="13831" width="15" customWidth="1"/>
    <col min="13832" max="13832" width="14.28515625" customWidth="1"/>
    <col min="13833" max="13833" width="14.7109375" customWidth="1"/>
    <col min="13834" max="13834" width="14.5703125" customWidth="1"/>
    <col min="14081" max="14081" width="11.28515625" customWidth="1"/>
    <col min="14082" max="14082" width="34.7109375" bestFit="1" customWidth="1"/>
    <col min="14083" max="14083" width="13" customWidth="1"/>
    <col min="14084" max="14084" width="12.5703125" customWidth="1"/>
    <col min="14085" max="14086" width="12.7109375" customWidth="1"/>
    <col min="14087" max="14087" width="15" customWidth="1"/>
    <col min="14088" max="14088" width="14.28515625" customWidth="1"/>
    <col min="14089" max="14089" width="14.7109375" customWidth="1"/>
    <col min="14090" max="14090" width="14.5703125" customWidth="1"/>
    <col min="14337" max="14337" width="11.28515625" customWidth="1"/>
    <col min="14338" max="14338" width="34.7109375" bestFit="1" customWidth="1"/>
    <col min="14339" max="14339" width="13" customWidth="1"/>
    <col min="14340" max="14340" width="12.5703125" customWidth="1"/>
    <col min="14341" max="14342" width="12.7109375" customWidth="1"/>
    <col min="14343" max="14343" width="15" customWidth="1"/>
    <col min="14344" max="14344" width="14.28515625" customWidth="1"/>
    <col min="14345" max="14345" width="14.7109375" customWidth="1"/>
    <col min="14346" max="14346" width="14.5703125" customWidth="1"/>
    <col min="14593" max="14593" width="11.28515625" customWidth="1"/>
    <col min="14594" max="14594" width="34.7109375" bestFit="1" customWidth="1"/>
    <col min="14595" max="14595" width="13" customWidth="1"/>
    <col min="14596" max="14596" width="12.5703125" customWidth="1"/>
    <col min="14597" max="14598" width="12.7109375" customWidth="1"/>
    <col min="14599" max="14599" width="15" customWidth="1"/>
    <col min="14600" max="14600" width="14.28515625" customWidth="1"/>
    <col min="14601" max="14601" width="14.7109375" customWidth="1"/>
    <col min="14602" max="14602" width="14.5703125" customWidth="1"/>
    <col min="14849" max="14849" width="11.28515625" customWidth="1"/>
    <col min="14850" max="14850" width="34.7109375" bestFit="1" customWidth="1"/>
    <col min="14851" max="14851" width="13" customWidth="1"/>
    <col min="14852" max="14852" width="12.5703125" customWidth="1"/>
    <col min="14853" max="14854" width="12.7109375" customWidth="1"/>
    <col min="14855" max="14855" width="15" customWidth="1"/>
    <col min="14856" max="14856" width="14.28515625" customWidth="1"/>
    <col min="14857" max="14857" width="14.7109375" customWidth="1"/>
    <col min="14858" max="14858" width="14.5703125" customWidth="1"/>
    <col min="15105" max="15105" width="11.28515625" customWidth="1"/>
    <col min="15106" max="15106" width="34.7109375" bestFit="1" customWidth="1"/>
    <col min="15107" max="15107" width="13" customWidth="1"/>
    <col min="15108" max="15108" width="12.5703125" customWidth="1"/>
    <col min="15109" max="15110" width="12.7109375" customWidth="1"/>
    <col min="15111" max="15111" width="15" customWidth="1"/>
    <col min="15112" max="15112" width="14.28515625" customWidth="1"/>
    <col min="15113" max="15113" width="14.7109375" customWidth="1"/>
    <col min="15114" max="15114" width="14.5703125" customWidth="1"/>
    <col min="15361" max="15361" width="11.28515625" customWidth="1"/>
    <col min="15362" max="15362" width="34.7109375" bestFit="1" customWidth="1"/>
    <col min="15363" max="15363" width="13" customWidth="1"/>
    <col min="15364" max="15364" width="12.5703125" customWidth="1"/>
    <col min="15365" max="15366" width="12.7109375" customWidth="1"/>
    <col min="15367" max="15367" width="15" customWidth="1"/>
    <col min="15368" max="15368" width="14.28515625" customWidth="1"/>
    <col min="15369" max="15369" width="14.7109375" customWidth="1"/>
    <col min="15370" max="15370" width="14.5703125" customWidth="1"/>
    <col min="15617" max="15617" width="11.28515625" customWidth="1"/>
    <col min="15618" max="15618" width="34.7109375" bestFit="1" customWidth="1"/>
    <col min="15619" max="15619" width="13" customWidth="1"/>
    <col min="15620" max="15620" width="12.5703125" customWidth="1"/>
    <col min="15621" max="15622" width="12.7109375" customWidth="1"/>
    <col min="15623" max="15623" width="15" customWidth="1"/>
    <col min="15624" max="15624" width="14.28515625" customWidth="1"/>
    <col min="15625" max="15625" width="14.7109375" customWidth="1"/>
    <col min="15626" max="15626" width="14.5703125" customWidth="1"/>
    <col min="15873" max="15873" width="11.28515625" customWidth="1"/>
    <col min="15874" max="15874" width="34.7109375" bestFit="1" customWidth="1"/>
    <col min="15875" max="15875" width="13" customWidth="1"/>
    <col min="15876" max="15876" width="12.5703125" customWidth="1"/>
    <col min="15877" max="15878" width="12.7109375" customWidth="1"/>
    <col min="15879" max="15879" width="15" customWidth="1"/>
    <col min="15880" max="15880" width="14.28515625" customWidth="1"/>
    <col min="15881" max="15881" width="14.7109375" customWidth="1"/>
    <col min="15882" max="15882" width="14.5703125" customWidth="1"/>
    <col min="16129" max="16129" width="11.28515625" customWidth="1"/>
    <col min="16130" max="16130" width="34.7109375" bestFit="1" customWidth="1"/>
    <col min="16131" max="16131" width="13" customWidth="1"/>
    <col min="16132" max="16132" width="12.5703125" customWidth="1"/>
    <col min="16133" max="16134" width="12.7109375" customWidth="1"/>
    <col min="16135" max="16135" width="15" customWidth="1"/>
    <col min="16136" max="16136" width="14.28515625" customWidth="1"/>
    <col min="16137" max="16137" width="14.7109375" customWidth="1"/>
    <col min="16138" max="16138" width="14.5703125" customWidth="1"/>
  </cols>
  <sheetData>
    <row r="1" spans="1:10" ht="15.75" x14ac:dyDescent="0.25">
      <c r="A1" s="198" t="s">
        <v>729</v>
      </c>
    </row>
    <row r="2" spans="1:10" x14ac:dyDescent="0.25">
      <c r="A2" s="394" t="s">
        <v>81</v>
      </c>
    </row>
    <row r="3" spans="1:10" ht="7.5" customHeight="1" x14ac:dyDescent="0.25">
      <c r="A3" s="199"/>
    </row>
    <row r="4" spans="1:10" ht="22.5" x14ac:dyDescent="0.25">
      <c r="A4" s="395"/>
      <c r="B4" s="396" t="s">
        <v>730</v>
      </c>
      <c r="C4" s="393" t="s">
        <v>731</v>
      </c>
      <c r="D4" s="393" t="s">
        <v>732</v>
      </c>
      <c r="E4" s="393" t="s">
        <v>733</v>
      </c>
      <c r="F4" s="393" t="s">
        <v>734</v>
      </c>
      <c r="G4" s="393" t="s">
        <v>735</v>
      </c>
      <c r="H4" s="393" t="s">
        <v>736</v>
      </c>
      <c r="I4" s="393" t="s">
        <v>737</v>
      </c>
      <c r="J4" s="393" t="s">
        <v>738</v>
      </c>
    </row>
    <row r="5" spans="1:10" x14ac:dyDescent="0.25">
      <c r="A5" s="393" t="s">
        <v>320</v>
      </c>
      <c r="B5" s="396" t="s">
        <v>321</v>
      </c>
      <c r="C5" s="393" t="s">
        <v>322</v>
      </c>
      <c r="D5" s="393" t="s">
        <v>322</v>
      </c>
      <c r="E5" s="393" t="s">
        <v>322</v>
      </c>
      <c r="F5" s="393" t="s">
        <v>322</v>
      </c>
      <c r="G5" s="393" t="s">
        <v>739</v>
      </c>
      <c r="H5" s="393" t="s">
        <v>740</v>
      </c>
      <c r="I5" s="393" t="s">
        <v>740</v>
      </c>
      <c r="J5" s="393" t="s">
        <v>740</v>
      </c>
    </row>
    <row r="6" spans="1:10" x14ac:dyDescent="0.25">
      <c r="A6" s="393" t="s">
        <v>323</v>
      </c>
      <c r="B6" s="393" t="s">
        <v>324</v>
      </c>
      <c r="C6" s="227">
        <v>187513972584.89001</v>
      </c>
      <c r="D6" s="227">
        <v>208524126345.57999</v>
      </c>
      <c r="E6" s="227">
        <v>220382076829.75</v>
      </c>
      <c r="F6" s="227">
        <v>233114923546.09</v>
      </c>
      <c r="G6" s="227">
        <v>251548160895</v>
      </c>
      <c r="H6" s="227">
        <v>253444070766</v>
      </c>
      <c r="I6" s="227">
        <v>255164380761</v>
      </c>
      <c r="J6" s="227">
        <v>254620380761</v>
      </c>
    </row>
    <row r="7" spans="1:10" x14ac:dyDescent="0.25">
      <c r="A7" s="393" t="s">
        <v>325</v>
      </c>
      <c r="B7" s="393" t="s">
        <v>326</v>
      </c>
      <c r="C7" s="228"/>
      <c r="D7" s="228"/>
      <c r="E7" s="228"/>
      <c r="F7" s="227">
        <v>2611769.91</v>
      </c>
      <c r="G7" s="228"/>
      <c r="H7" s="228"/>
      <c r="I7" s="228"/>
      <c r="J7" s="228"/>
    </row>
    <row r="8" spans="1:10" x14ac:dyDescent="0.25">
      <c r="A8" s="393" t="s">
        <v>364</v>
      </c>
      <c r="B8" s="393" t="s">
        <v>365</v>
      </c>
      <c r="C8" s="227">
        <v>0</v>
      </c>
      <c r="D8" s="227">
        <v>809246.25</v>
      </c>
      <c r="E8" s="227">
        <v>750000</v>
      </c>
      <c r="F8" s="227">
        <v>0</v>
      </c>
      <c r="G8" s="227">
        <v>0</v>
      </c>
      <c r="H8" s="227">
        <v>0</v>
      </c>
      <c r="I8" s="227">
        <v>0</v>
      </c>
      <c r="J8" s="228"/>
    </row>
    <row r="9" spans="1:10" x14ac:dyDescent="0.25">
      <c r="A9" s="393" t="s">
        <v>366</v>
      </c>
      <c r="B9" s="393" t="s">
        <v>367</v>
      </c>
      <c r="C9" s="227">
        <v>1031282.5</v>
      </c>
      <c r="D9" s="227">
        <v>8422272.6400000006</v>
      </c>
      <c r="E9" s="227">
        <v>8433932.0099999998</v>
      </c>
      <c r="F9" s="227">
        <v>1555219.6</v>
      </c>
      <c r="G9" s="227">
        <v>1376194</v>
      </c>
      <c r="H9" s="227">
        <v>256709</v>
      </c>
      <c r="I9" s="228"/>
      <c r="J9" s="228"/>
    </row>
    <row r="10" spans="1:10" x14ac:dyDescent="0.25">
      <c r="A10" s="393" t="s">
        <v>741</v>
      </c>
      <c r="B10" s="393" t="s">
        <v>742</v>
      </c>
      <c r="C10" s="228"/>
      <c r="D10" s="228"/>
      <c r="E10" s="228"/>
      <c r="F10" s="228"/>
      <c r="G10" s="228"/>
      <c r="H10" s="227">
        <v>5500000</v>
      </c>
      <c r="I10" s="228"/>
      <c r="J10" s="228"/>
    </row>
    <row r="11" spans="1:10" x14ac:dyDescent="0.25">
      <c r="A11" s="393" t="s">
        <v>329</v>
      </c>
      <c r="B11" s="393" t="s">
        <v>330</v>
      </c>
      <c r="C11" s="227">
        <v>1777092454.6600001</v>
      </c>
      <c r="D11" s="227">
        <v>1432297565.75</v>
      </c>
      <c r="E11" s="227">
        <v>2117345930.52</v>
      </c>
      <c r="F11" s="227">
        <v>906041188.14999998</v>
      </c>
      <c r="G11" s="227">
        <v>30000000</v>
      </c>
      <c r="H11" s="228"/>
      <c r="I11" s="228"/>
      <c r="J11" s="228"/>
    </row>
    <row r="12" spans="1:10" x14ac:dyDescent="0.25">
      <c r="A12" s="393" t="s">
        <v>368</v>
      </c>
      <c r="B12" s="393" t="s">
        <v>369</v>
      </c>
      <c r="C12" s="227">
        <v>7607521.8899999997</v>
      </c>
      <c r="D12" s="227">
        <v>6927103.1699999999</v>
      </c>
      <c r="E12" s="227">
        <v>10373542.890000001</v>
      </c>
      <c r="F12" s="227">
        <v>9175006.5500000007</v>
      </c>
      <c r="G12" s="227">
        <v>1869906</v>
      </c>
      <c r="H12" s="228"/>
      <c r="I12" s="228"/>
      <c r="J12" s="228"/>
    </row>
    <row r="13" spans="1:10" x14ac:dyDescent="0.25">
      <c r="A13" s="393" t="s">
        <v>370</v>
      </c>
      <c r="B13" s="393" t="s">
        <v>371</v>
      </c>
      <c r="C13" s="228"/>
      <c r="D13" s="228"/>
      <c r="E13" s="228"/>
      <c r="F13" s="227">
        <v>2499539.25</v>
      </c>
      <c r="G13" s="227">
        <v>2416180</v>
      </c>
      <c r="H13" s="228"/>
      <c r="I13" s="228"/>
      <c r="J13" s="228"/>
    </row>
    <row r="14" spans="1:10" ht="22.5" x14ac:dyDescent="0.25">
      <c r="A14" s="393" t="s">
        <v>372</v>
      </c>
      <c r="B14" s="393" t="s">
        <v>373</v>
      </c>
      <c r="C14" s="228"/>
      <c r="D14" s="228"/>
      <c r="E14" s="228"/>
      <c r="F14" s="227">
        <v>0</v>
      </c>
      <c r="G14" s="228"/>
      <c r="H14" s="228"/>
      <c r="I14" s="228"/>
      <c r="J14" s="228"/>
    </row>
    <row r="15" spans="1:10" x14ac:dyDescent="0.25">
      <c r="A15" s="393" t="s">
        <v>374</v>
      </c>
      <c r="B15" s="393" t="s">
        <v>375</v>
      </c>
      <c r="C15" s="227">
        <v>3861000</v>
      </c>
      <c r="D15" s="227">
        <v>11917781.84</v>
      </c>
      <c r="E15" s="227">
        <v>12840197.210000001</v>
      </c>
      <c r="F15" s="227">
        <v>17325249.620000001</v>
      </c>
      <c r="G15" s="227">
        <v>11000000</v>
      </c>
      <c r="H15" s="227">
        <v>8500000</v>
      </c>
      <c r="I15" s="227">
        <v>4750323</v>
      </c>
      <c r="J15" s="227">
        <v>4750323</v>
      </c>
    </row>
    <row r="16" spans="1:10" x14ac:dyDescent="0.25">
      <c r="A16" s="393" t="s">
        <v>376</v>
      </c>
      <c r="B16" s="393" t="s">
        <v>377</v>
      </c>
      <c r="C16" s="227">
        <v>0</v>
      </c>
      <c r="D16" s="228"/>
      <c r="E16" s="227">
        <v>785106.01</v>
      </c>
      <c r="F16" s="227">
        <v>508368.02</v>
      </c>
      <c r="G16" s="228"/>
      <c r="H16" s="228"/>
      <c r="I16" s="228"/>
      <c r="J16" s="228"/>
    </row>
    <row r="17" spans="1:10" x14ac:dyDescent="0.25">
      <c r="A17" s="393" t="s">
        <v>378</v>
      </c>
      <c r="B17" s="393" t="s">
        <v>379</v>
      </c>
      <c r="C17" s="228"/>
      <c r="D17" s="228"/>
      <c r="E17" s="228"/>
      <c r="F17" s="227">
        <v>741993465.47000003</v>
      </c>
      <c r="G17" s="227">
        <v>3127479732</v>
      </c>
      <c r="H17" s="227">
        <v>2317732748</v>
      </c>
      <c r="I17" s="227">
        <v>2874829139</v>
      </c>
      <c r="J17" s="227">
        <v>2874829139</v>
      </c>
    </row>
    <row r="18" spans="1:10" x14ac:dyDescent="0.25">
      <c r="A18" s="393" t="s">
        <v>441</v>
      </c>
      <c r="B18" s="393" t="s">
        <v>442</v>
      </c>
      <c r="C18" s="228"/>
      <c r="D18" s="228"/>
      <c r="E18" s="228"/>
      <c r="F18" s="228"/>
      <c r="G18" s="227">
        <v>18750000</v>
      </c>
      <c r="H18" s="227">
        <v>18000000</v>
      </c>
      <c r="I18" s="227">
        <v>25000000</v>
      </c>
      <c r="J18" s="227">
        <v>25000000</v>
      </c>
    </row>
    <row r="19" spans="1:10" ht="22.5" x14ac:dyDescent="0.25">
      <c r="A19" s="393" t="s">
        <v>743</v>
      </c>
      <c r="B19" s="393" t="s">
        <v>744</v>
      </c>
      <c r="C19" s="228"/>
      <c r="D19" s="228"/>
      <c r="E19" s="228"/>
      <c r="F19" s="228"/>
      <c r="G19" s="228"/>
      <c r="H19" s="227">
        <v>186900000</v>
      </c>
      <c r="I19" s="228"/>
      <c r="J19" s="228"/>
    </row>
    <row r="20" spans="1:10" x14ac:dyDescent="0.25">
      <c r="A20" s="393" t="s">
        <v>335</v>
      </c>
      <c r="B20" s="393" t="s">
        <v>336</v>
      </c>
      <c r="C20" s="227">
        <v>0</v>
      </c>
      <c r="D20" s="227">
        <v>269748.75</v>
      </c>
      <c r="E20" s="227">
        <v>250000</v>
      </c>
      <c r="F20" s="227">
        <v>0</v>
      </c>
      <c r="G20" s="227">
        <v>0</v>
      </c>
      <c r="H20" s="228"/>
      <c r="I20" s="228"/>
      <c r="J20" s="228"/>
    </row>
    <row r="21" spans="1:10" x14ac:dyDescent="0.25">
      <c r="A21" s="393" t="s">
        <v>380</v>
      </c>
      <c r="B21" s="393" t="s">
        <v>381</v>
      </c>
      <c r="C21" s="228"/>
      <c r="D21" s="228"/>
      <c r="E21" s="227">
        <v>210754902</v>
      </c>
      <c r="F21" s="227">
        <v>4844750</v>
      </c>
      <c r="G21" s="228"/>
      <c r="H21" s="228"/>
      <c r="I21" s="228"/>
      <c r="J21" s="228"/>
    </row>
    <row r="22" spans="1:10" x14ac:dyDescent="0.25">
      <c r="A22" s="393" t="s">
        <v>337</v>
      </c>
      <c r="B22" s="393" t="s">
        <v>338</v>
      </c>
      <c r="C22" s="227">
        <v>0</v>
      </c>
      <c r="D22" s="227">
        <v>60115956.149999999</v>
      </c>
      <c r="E22" s="227">
        <v>48684781.990000002</v>
      </c>
      <c r="F22" s="227">
        <v>21063171.399999999</v>
      </c>
      <c r="G22" s="227">
        <v>7798428</v>
      </c>
      <c r="H22" s="227">
        <v>1508648</v>
      </c>
      <c r="I22" s="228"/>
      <c r="J22" s="228"/>
    </row>
    <row r="23" spans="1:10" x14ac:dyDescent="0.25">
      <c r="A23" s="393" t="s">
        <v>745</v>
      </c>
      <c r="B23" s="393" t="s">
        <v>746</v>
      </c>
      <c r="C23" s="228"/>
      <c r="D23" s="228"/>
      <c r="E23" s="228"/>
      <c r="F23" s="228"/>
      <c r="G23" s="228"/>
      <c r="H23" s="227">
        <v>31200000</v>
      </c>
      <c r="I23" s="228"/>
      <c r="J23" s="228"/>
    </row>
    <row r="24" spans="1:10" x14ac:dyDescent="0.25">
      <c r="A24" s="393" t="s">
        <v>339</v>
      </c>
      <c r="B24" s="393" t="s">
        <v>340</v>
      </c>
      <c r="C24" s="227">
        <v>13210815241.059999</v>
      </c>
      <c r="D24" s="227">
        <v>10396044255.639999</v>
      </c>
      <c r="E24" s="227">
        <v>9596659782</v>
      </c>
      <c r="F24" s="227">
        <v>2892750035.5</v>
      </c>
      <c r="G24" s="227">
        <v>65000000</v>
      </c>
      <c r="H24" s="228"/>
      <c r="I24" s="228"/>
      <c r="J24" s="228"/>
    </row>
    <row r="25" spans="1:10" x14ac:dyDescent="0.25">
      <c r="A25" s="393" t="s">
        <v>341</v>
      </c>
      <c r="B25" s="393" t="s">
        <v>342</v>
      </c>
      <c r="C25" s="227">
        <v>32365676.66</v>
      </c>
      <c r="D25" s="227">
        <v>42804274.469999999</v>
      </c>
      <c r="E25" s="227">
        <v>40783544.57</v>
      </c>
      <c r="F25" s="227">
        <v>43283106.350000001</v>
      </c>
      <c r="G25" s="227">
        <v>8716911</v>
      </c>
      <c r="H25" s="228"/>
      <c r="I25" s="228"/>
      <c r="J25" s="228"/>
    </row>
    <row r="26" spans="1:10" x14ac:dyDescent="0.25">
      <c r="A26" s="393" t="s">
        <v>343</v>
      </c>
      <c r="B26" s="393" t="s">
        <v>344</v>
      </c>
      <c r="C26" s="228"/>
      <c r="D26" s="228"/>
      <c r="E26" s="228"/>
      <c r="F26" s="227">
        <v>4427492.08</v>
      </c>
      <c r="G26" s="227">
        <v>3705945</v>
      </c>
      <c r="H26" s="228"/>
      <c r="I26" s="228"/>
      <c r="J26" s="228"/>
    </row>
    <row r="27" spans="1:10" ht="22.5" x14ac:dyDescent="0.25">
      <c r="A27" s="393" t="s">
        <v>345</v>
      </c>
      <c r="B27" s="393" t="s">
        <v>346</v>
      </c>
      <c r="C27" s="228"/>
      <c r="D27" s="228"/>
      <c r="E27" s="227">
        <v>2053987.28</v>
      </c>
      <c r="F27" s="227">
        <v>0</v>
      </c>
      <c r="G27" s="228"/>
      <c r="H27" s="228"/>
      <c r="I27" s="228"/>
      <c r="J27" s="228"/>
    </row>
    <row r="28" spans="1:10" x14ac:dyDescent="0.25">
      <c r="A28" s="393" t="s">
        <v>347</v>
      </c>
      <c r="B28" s="393" t="s">
        <v>348</v>
      </c>
      <c r="C28" s="228"/>
      <c r="D28" s="228"/>
      <c r="E28" s="227">
        <v>5045949.6100000003</v>
      </c>
      <c r="F28" s="227">
        <v>7286455.2400000002</v>
      </c>
      <c r="G28" s="227">
        <v>7000000</v>
      </c>
      <c r="H28" s="227">
        <v>8500000</v>
      </c>
      <c r="I28" s="228"/>
      <c r="J28" s="228"/>
    </row>
    <row r="29" spans="1:10" x14ac:dyDescent="0.25">
      <c r="A29" s="393" t="s">
        <v>349</v>
      </c>
      <c r="B29" s="393" t="s">
        <v>350</v>
      </c>
      <c r="C29" s="227">
        <v>0</v>
      </c>
      <c r="D29" s="228"/>
      <c r="E29" s="228"/>
      <c r="F29" s="228"/>
      <c r="G29" s="228"/>
      <c r="H29" s="228"/>
      <c r="I29" s="228"/>
      <c r="J29" s="228"/>
    </row>
    <row r="30" spans="1:10" x14ac:dyDescent="0.25">
      <c r="A30" s="393" t="s">
        <v>351</v>
      </c>
      <c r="B30" s="393" t="s">
        <v>352</v>
      </c>
      <c r="C30" s="228"/>
      <c r="D30" s="228"/>
      <c r="E30" s="228"/>
      <c r="F30" s="227">
        <v>2429778176.04</v>
      </c>
      <c r="G30" s="227">
        <v>5000000000</v>
      </c>
      <c r="H30" s="227">
        <v>6540848899</v>
      </c>
      <c r="I30" s="228"/>
      <c r="J30" s="228"/>
    </row>
    <row r="31" spans="1:10" x14ac:dyDescent="0.25">
      <c r="A31" s="393" t="s">
        <v>439</v>
      </c>
      <c r="B31" s="393" t="s">
        <v>440</v>
      </c>
      <c r="C31" s="228"/>
      <c r="D31" s="228"/>
      <c r="E31" s="228"/>
      <c r="F31" s="228"/>
      <c r="G31" s="227">
        <v>6250000</v>
      </c>
      <c r="H31" s="227">
        <v>6000000</v>
      </c>
      <c r="I31" s="228"/>
      <c r="J31" s="228"/>
    </row>
    <row r="32" spans="1:10" ht="22.5" x14ac:dyDescent="0.25">
      <c r="A32" s="393" t="s">
        <v>353</v>
      </c>
      <c r="B32" s="393" t="s">
        <v>354</v>
      </c>
      <c r="C32" s="228"/>
      <c r="D32" s="228"/>
      <c r="E32" s="228"/>
      <c r="F32" s="227">
        <v>1552052767.8</v>
      </c>
      <c r="G32" s="227">
        <v>1477150000</v>
      </c>
      <c r="H32" s="227">
        <v>727250000</v>
      </c>
      <c r="I32" s="228"/>
      <c r="J32" s="228"/>
    </row>
    <row r="33" spans="1:10" ht="22.5" x14ac:dyDescent="0.25">
      <c r="A33" s="393" t="s">
        <v>355</v>
      </c>
      <c r="B33" s="393" t="s">
        <v>356</v>
      </c>
      <c r="C33" s="228"/>
      <c r="D33" s="228"/>
      <c r="E33" s="228"/>
      <c r="F33" s="227">
        <v>1632894162.4000001</v>
      </c>
      <c r="G33" s="227">
        <v>2000000000</v>
      </c>
      <c r="H33" s="227">
        <v>4440000000</v>
      </c>
      <c r="I33" s="228"/>
      <c r="J33" s="228"/>
    </row>
    <row r="34" spans="1:10" ht="22.5" x14ac:dyDescent="0.25">
      <c r="A34" s="393" t="s">
        <v>747</v>
      </c>
      <c r="B34" s="393" t="s">
        <v>748</v>
      </c>
      <c r="C34" s="228"/>
      <c r="D34" s="228"/>
      <c r="E34" s="228"/>
      <c r="F34" s="228"/>
      <c r="G34" s="228"/>
      <c r="H34" s="227">
        <v>39120039</v>
      </c>
      <c r="I34" s="228"/>
      <c r="J34" s="228"/>
    </row>
    <row r="35" spans="1:10" ht="22.5" x14ac:dyDescent="0.25">
      <c r="A35" s="393" t="s">
        <v>357</v>
      </c>
      <c r="B35" s="393" t="s">
        <v>749</v>
      </c>
      <c r="C35" s="228"/>
      <c r="D35" s="228"/>
      <c r="E35" s="228"/>
      <c r="F35" s="227">
        <v>673256160.80999994</v>
      </c>
      <c r="G35" s="227">
        <v>1706358000</v>
      </c>
      <c r="H35" s="227">
        <v>1193582000</v>
      </c>
      <c r="I35" s="228"/>
      <c r="J35" s="228"/>
    </row>
    <row r="36" spans="1:10" x14ac:dyDescent="0.25">
      <c r="A36" s="393" t="s">
        <v>750</v>
      </c>
      <c r="B36" s="393" t="s">
        <v>751</v>
      </c>
      <c r="C36" s="228"/>
      <c r="D36" s="228"/>
      <c r="E36" s="228"/>
      <c r="F36" s="227">
        <v>259220</v>
      </c>
      <c r="G36" s="228"/>
      <c r="H36" s="228"/>
      <c r="I36" s="228"/>
      <c r="J36" s="228"/>
    </row>
    <row r="37" spans="1:10" x14ac:dyDescent="0.25">
      <c r="A37" s="393" t="s">
        <v>358</v>
      </c>
      <c r="B37" s="393" t="s">
        <v>359</v>
      </c>
      <c r="C37" s="228"/>
      <c r="D37" s="227">
        <v>5058993.49</v>
      </c>
      <c r="E37" s="227">
        <v>1222283.33</v>
      </c>
      <c r="F37" s="227">
        <v>0</v>
      </c>
      <c r="G37" s="228"/>
      <c r="H37" s="228"/>
      <c r="I37" s="228"/>
      <c r="J37" s="228"/>
    </row>
    <row r="38" spans="1:10" x14ac:dyDescent="0.25">
      <c r="A38" s="393" t="s">
        <v>360</v>
      </c>
      <c r="B38" s="393" t="s">
        <v>361</v>
      </c>
      <c r="C38" s="227">
        <v>0</v>
      </c>
      <c r="D38" s="228"/>
      <c r="E38" s="227">
        <v>2355318.0099999998</v>
      </c>
      <c r="F38" s="227">
        <v>2317524.67</v>
      </c>
      <c r="G38" s="228"/>
      <c r="H38" s="228"/>
      <c r="I38" s="228"/>
      <c r="J38" s="228"/>
    </row>
    <row r="39" spans="1:10" ht="22.5" x14ac:dyDescent="0.25">
      <c r="A39" s="393" t="s">
        <v>382</v>
      </c>
      <c r="B39" s="393" t="s">
        <v>383</v>
      </c>
      <c r="C39" s="227">
        <v>3308413860.5300002</v>
      </c>
      <c r="D39" s="227">
        <v>3777824116.8499999</v>
      </c>
      <c r="E39" s="227">
        <v>5940806780.5200005</v>
      </c>
      <c r="F39" s="227">
        <v>2940269722.5300002</v>
      </c>
      <c r="G39" s="228"/>
      <c r="H39" s="228"/>
      <c r="I39" s="228"/>
      <c r="J39" s="228"/>
    </row>
    <row r="40" spans="1:10" x14ac:dyDescent="0.25">
      <c r="A40" s="393" t="s">
        <v>384</v>
      </c>
      <c r="B40" s="393" t="s">
        <v>385</v>
      </c>
      <c r="C40" s="227">
        <v>25541468.620000001</v>
      </c>
      <c r="D40" s="227">
        <v>23783095.5</v>
      </c>
      <c r="E40" s="227">
        <v>23292039.75</v>
      </c>
      <c r="F40" s="227">
        <v>15337830.210000001</v>
      </c>
      <c r="G40" s="228"/>
      <c r="H40" s="228"/>
      <c r="I40" s="228"/>
      <c r="J40" s="228"/>
    </row>
    <row r="41" spans="1:10" x14ac:dyDescent="0.25">
      <c r="A41" s="393" t="s">
        <v>386</v>
      </c>
      <c r="B41" s="393" t="s">
        <v>387</v>
      </c>
      <c r="C41" s="227">
        <v>4000540.55</v>
      </c>
      <c r="D41" s="227">
        <v>2028925.5</v>
      </c>
      <c r="E41" s="227">
        <v>510973</v>
      </c>
      <c r="F41" s="227">
        <v>510973</v>
      </c>
      <c r="G41" s="228"/>
      <c r="H41" s="228"/>
      <c r="I41" s="228"/>
      <c r="J41" s="228"/>
    </row>
    <row r="42" spans="1:10" ht="22.5" x14ac:dyDescent="0.25">
      <c r="A42" s="393" t="s">
        <v>388</v>
      </c>
      <c r="B42" s="393" t="s">
        <v>389</v>
      </c>
      <c r="C42" s="227">
        <v>1439004435.3699999</v>
      </c>
      <c r="D42" s="227">
        <v>986696821.34000003</v>
      </c>
      <c r="E42" s="227">
        <v>333722723.00999999</v>
      </c>
      <c r="F42" s="227">
        <v>232327874.66999999</v>
      </c>
      <c r="G42" s="228"/>
      <c r="H42" s="228"/>
      <c r="I42" s="228"/>
      <c r="J42" s="228"/>
    </row>
    <row r="43" spans="1:10" x14ac:dyDescent="0.25">
      <c r="A43" s="393" t="s">
        <v>390</v>
      </c>
      <c r="B43" s="393" t="s">
        <v>391</v>
      </c>
      <c r="C43" s="227">
        <v>892960.5</v>
      </c>
      <c r="D43" s="227">
        <v>3392555.34</v>
      </c>
      <c r="E43" s="227">
        <v>6015333.8700000001</v>
      </c>
      <c r="F43" s="227">
        <v>620068.6</v>
      </c>
      <c r="G43" s="228"/>
      <c r="H43" s="228"/>
      <c r="I43" s="228"/>
      <c r="J43" s="228"/>
    </row>
    <row r="44" spans="1:10" x14ac:dyDescent="0.25">
      <c r="A44" s="393" t="s">
        <v>752</v>
      </c>
      <c r="B44" s="393" t="s">
        <v>753</v>
      </c>
      <c r="C44" s="228"/>
      <c r="D44" s="228"/>
      <c r="E44" s="228"/>
      <c r="F44" s="228"/>
      <c r="G44" s="228"/>
      <c r="H44" s="228"/>
      <c r="I44" s="228"/>
      <c r="J44" s="228"/>
    </row>
    <row r="45" spans="1:10" x14ac:dyDescent="0.25">
      <c r="A45" s="393" t="s">
        <v>443</v>
      </c>
      <c r="B45" s="393" t="s">
        <v>444</v>
      </c>
      <c r="C45" s="228"/>
      <c r="D45" s="228"/>
      <c r="E45" s="228"/>
      <c r="F45" s="227">
        <v>3749338.22</v>
      </c>
      <c r="G45" s="228"/>
      <c r="H45" s="228"/>
      <c r="I45" s="228"/>
      <c r="J45" s="228"/>
    </row>
    <row r="46" spans="1:10" ht="22.5" x14ac:dyDescent="0.25">
      <c r="A46" s="393" t="s">
        <v>392</v>
      </c>
      <c r="B46" s="393" t="s">
        <v>393</v>
      </c>
      <c r="C46" s="227">
        <v>0</v>
      </c>
      <c r="D46" s="228"/>
      <c r="E46" s="227">
        <v>362468.45</v>
      </c>
      <c r="F46" s="227">
        <v>9400637.0500000007</v>
      </c>
      <c r="G46" s="228"/>
      <c r="H46" s="228"/>
      <c r="I46" s="228"/>
      <c r="J46" s="228"/>
    </row>
    <row r="47" spans="1:10" x14ac:dyDescent="0.25">
      <c r="A47" s="393" t="s">
        <v>394</v>
      </c>
      <c r="B47" s="393" t="s">
        <v>395</v>
      </c>
      <c r="C47" s="227">
        <v>253000</v>
      </c>
      <c r="D47" s="227">
        <v>125000</v>
      </c>
      <c r="E47" s="227">
        <v>181976.54</v>
      </c>
      <c r="F47" s="227">
        <v>0</v>
      </c>
      <c r="G47" s="228"/>
      <c r="H47" s="228"/>
      <c r="I47" s="228"/>
      <c r="J47" s="228"/>
    </row>
    <row r="48" spans="1:10" x14ac:dyDescent="0.25">
      <c r="A48" s="393" t="s">
        <v>396</v>
      </c>
      <c r="B48" s="393" t="s">
        <v>397</v>
      </c>
      <c r="C48" s="227">
        <v>0</v>
      </c>
      <c r="D48" s="228"/>
      <c r="E48" s="228"/>
      <c r="F48" s="228"/>
      <c r="G48" s="228"/>
      <c r="H48" s="228"/>
      <c r="I48" s="228"/>
      <c r="J48" s="228"/>
    </row>
    <row r="49" spans="1:10" x14ac:dyDescent="0.25">
      <c r="A49" s="393" t="s">
        <v>754</v>
      </c>
      <c r="B49" s="393" t="s">
        <v>755</v>
      </c>
      <c r="C49" s="228"/>
      <c r="D49" s="228"/>
      <c r="E49" s="228"/>
      <c r="F49" s="228"/>
      <c r="G49" s="228"/>
      <c r="H49" s="228"/>
      <c r="I49" s="228"/>
      <c r="J49" s="228"/>
    </row>
    <row r="50" spans="1:10" x14ac:dyDescent="0.25">
      <c r="A50" s="393" t="s">
        <v>398</v>
      </c>
      <c r="B50" s="393" t="s">
        <v>399</v>
      </c>
      <c r="C50" s="227">
        <v>8513822.8800000008</v>
      </c>
      <c r="D50" s="227">
        <v>7927698.5</v>
      </c>
      <c r="E50" s="227">
        <v>7764013.25</v>
      </c>
      <c r="F50" s="227">
        <v>5112610.08</v>
      </c>
      <c r="G50" s="228"/>
      <c r="H50" s="228"/>
      <c r="I50" s="228"/>
      <c r="J50" s="228"/>
    </row>
    <row r="51" spans="1:10" x14ac:dyDescent="0.25">
      <c r="A51" s="393" t="s">
        <v>445</v>
      </c>
      <c r="B51" s="393" t="s">
        <v>446</v>
      </c>
      <c r="C51" s="228"/>
      <c r="D51" s="228"/>
      <c r="E51" s="228"/>
      <c r="F51" s="227">
        <v>220066980.80000001</v>
      </c>
      <c r="G51" s="228"/>
      <c r="H51" s="228"/>
      <c r="I51" s="228"/>
      <c r="J51" s="228"/>
    </row>
    <row r="52" spans="1:10" x14ac:dyDescent="0.25">
      <c r="A52" s="393" t="s">
        <v>400</v>
      </c>
      <c r="B52" s="393" t="s">
        <v>401</v>
      </c>
      <c r="C52" s="227">
        <v>29406163.949999999</v>
      </c>
      <c r="D52" s="227">
        <v>0</v>
      </c>
      <c r="E52" s="227">
        <v>2003013</v>
      </c>
      <c r="F52" s="227">
        <v>2003013</v>
      </c>
      <c r="G52" s="228"/>
      <c r="H52" s="228"/>
      <c r="I52" s="228"/>
      <c r="J52" s="228"/>
    </row>
    <row r="53" spans="1:10" ht="22.5" x14ac:dyDescent="0.25">
      <c r="A53" s="393" t="s">
        <v>402</v>
      </c>
      <c r="B53" s="393" t="s">
        <v>403</v>
      </c>
      <c r="C53" s="227">
        <v>3166442754.5500002</v>
      </c>
      <c r="D53" s="227">
        <v>2127924716.8</v>
      </c>
      <c r="E53" s="227">
        <v>2861040091.6599998</v>
      </c>
      <c r="F53" s="227">
        <v>2936393823.23</v>
      </c>
      <c r="G53" s="228"/>
      <c r="H53" s="228"/>
      <c r="I53" s="228"/>
      <c r="J53" s="228"/>
    </row>
    <row r="54" spans="1:10" x14ac:dyDescent="0.25">
      <c r="A54" s="393" t="s">
        <v>404</v>
      </c>
      <c r="B54" s="393" t="s">
        <v>405</v>
      </c>
      <c r="C54" s="227">
        <v>2007726.15</v>
      </c>
      <c r="D54" s="227">
        <v>3625692.06</v>
      </c>
      <c r="E54" s="227">
        <v>34809872.740000002</v>
      </c>
      <c r="F54" s="227">
        <v>1924964.44</v>
      </c>
      <c r="G54" s="228"/>
      <c r="H54" s="228"/>
      <c r="I54" s="228"/>
      <c r="J54" s="228"/>
    </row>
    <row r="55" spans="1:10" x14ac:dyDescent="0.25">
      <c r="A55" s="393" t="s">
        <v>756</v>
      </c>
      <c r="B55" s="393" t="s">
        <v>757</v>
      </c>
      <c r="C55" s="228"/>
      <c r="D55" s="228"/>
      <c r="E55" s="228"/>
      <c r="F55" s="228"/>
      <c r="G55" s="228"/>
      <c r="H55" s="228"/>
      <c r="I55" s="228"/>
      <c r="J55" s="228"/>
    </row>
    <row r="56" spans="1:10" x14ac:dyDescent="0.25">
      <c r="A56" s="393" t="s">
        <v>447</v>
      </c>
      <c r="B56" s="393" t="s">
        <v>448</v>
      </c>
      <c r="C56" s="228"/>
      <c r="D56" s="228"/>
      <c r="E56" s="228"/>
      <c r="F56" s="227">
        <v>1073882.25</v>
      </c>
      <c r="G56" s="228"/>
      <c r="H56" s="228"/>
      <c r="I56" s="228"/>
      <c r="J56" s="228"/>
    </row>
    <row r="57" spans="1:10" ht="22.5" x14ac:dyDescent="0.25">
      <c r="A57" s="393" t="s">
        <v>406</v>
      </c>
      <c r="B57" s="393" t="s">
        <v>407</v>
      </c>
      <c r="C57" s="227">
        <v>0</v>
      </c>
      <c r="D57" s="228"/>
      <c r="E57" s="227">
        <v>0.62</v>
      </c>
      <c r="F57" s="227">
        <v>53270276.630000003</v>
      </c>
      <c r="G57" s="228"/>
      <c r="H57" s="228"/>
      <c r="I57" s="228"/>
      <c r="J57" s="228"/>
    </row>
    <row r="58" spans="1:10" x14ac:dyDescent="0.25">
      <c r="A58" s="393" t="s">
        <v>408</v>
      </c>
      <c r="B58" s="393" t="s">
        <v>409</v>
      </c>
      <c r="C58" s="227">
        <v>584000</v>
      </c>
      <c r="D58" s="227">
        <v>584000</v>
      </c>
      <c r="E58" s="227">
        <v>0</v>
      </c>
      <c r="F58" s="228"/>
      <c r="G58" s="228"/>
      <c r="H58" s="228"/>
      <c r="I58" s="228"/>
      <c r="J58" s="228"/>
    </row>
    <row r="59" spans="1:10" x14ac:dyDescent="0.25">
      <c r="A59" s="393" t="s">
        <v>410</v>
      </c>
      <c r="B59" s="393" t="s">
        <v>411</v>
      </c>
      <c r="C59" s="227">
        <v>0</v>
      </c>
      <c r="D59" s="228"/>
      <c r="E59" s="228"/>
      <c r="F59" s="227">
        <v>1285000</v>
      </c>
      <c r="G59" s="228"/>
      <c r="H59" s="228"/>
      <c r="I59" s="228"/>
      <c r="J59" s="228"/>
    </row>
    <row r="60" spans="1:10" x14ac:dyDescent="0.25">
      <c r="A60" s="393" t="s">
        <v>758</v>
      </c>
      <c r="B60" s="393" t="s">
        <v>759</v>
      </c>
      <c r="C60" s="228"/>
      <c r="D60" s="228"/>
      <c r="E60" s="228"/>
      <c r="F60" s="228"/>
      <c r="G60" s="228"/>
      <c r="H60" s="228"/>
      <c r="I60" s="228"/>
      <c r="J60" s="228"/>
    </row>
    <row r="61" spans="1:10" ht="22.5" x14ac:dyDescent="0.25">
      <c r="A61" s="393" t="s">
        <v>760</v>
      </c>
      <c r="B61" s="393" t="s">
        <v>761</v>
      </c>
      <c r="C61" s="228"/>
      <c r="D61" s="228"/>
      <c r="E61" s="228"/>
      <c r="F61" s="228"/>
      <c r="G61" s="228"/>
      <c r="H61" s="228"/>
      <c r="I61" s="228"/>
      <c r="J61" s="228"/>
    </row>
    <row r="62" spans="1:10" ht="22.5" x14ac:dyDescent="0.25">
      <c r="A62" s="393" t="s">
        <v>762</v>
      </c>
      <c r="B62" s="393" t="s">
        <v>763</v>
      </c>
      <c r="C62" s="228"/>
      <c r="D62" s="228"/>
      <c r="E62" s="228"/>
      <c r="F62" s="228"/>
      <c r="G62" s="228"/>
      <c r="H62" s="228"/>
      <c r="I62" s="228"/>
      <c r="J62" s="228"/>
    </row>
    <row r="63" spans="1:10" x14ac:dyDescent="0.25">
      <c r="A63" s="476" t="s">
        <v>714</v>
      </c>
      <c r="B63" s="476"/>
      <c r="C63" s="397">
        <v>210531806494.76001</v>
      </c>
      <c r="D63" s="397">
        <v>227422706165.62</v>
      </c>
      <c r="E63" s="397">
        <v>241650925373.59</v>
      </c>
      <c r="F63" s="397">
        <v>250484193369.66</v>
      </c>
      <c r="G63" s="397">
        <v>265023032191</v>
      </c>
      <c r="H63" s="397">
        <v>268968969809</v>
      </c>
      <c r="I63" s="397">
        <v>258068960223</v>
      </c>
      <c r="J63" s="397">
        <v>257524960223</v>
      </c>
    </row>
    <row r="64" spans="1:10" x14ac:dyDescent="0.25">
      <c r="A64" s="199"/>
    </row>
  </sheetData>
  <mergeCells count="1">
    <mergeCell ref="A63:B6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&amp;R&amp;"-,Tučné"Příloha č. I.6.výdaje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6BE7-EABF-497F-9D52-E3F3FC175EF0}">
  <sheetPr>
    <tabColor rgb="FF92D050"/>
    <pageSetUpPr fitToPage="1"/>
  </sheetPr>
  <dimension ref="A1:F29"/>
  <sheetViews>
    <sheetView showWhiteSpace="0" topLeftCell="A5" zoomScale="80" zoomScaleNormal="80" workbookViewId="0">
      <selection activeCell="I28" sqref="I28"/>
    </sheetView>
  </sheetViews>
  <sheetFormatPr defaultRowHeight="15" x14ac:dyDescent="0.25"/>
  <cols>
    <col min="1" max="1" width="46" customWidth="1"/>
    <col min="2" max="6" width="21.7109375" customWidth="1"/>
    <col min="9" max="11" width="17" bestFit="1" customWidth="1"/>
  </cols>
  <sheetData>
    <row r="1" spans="1:6" ht="20.25" x14ac:dyDescent="0.25">
      <c r="A1" s="267" t="s">
        <v>780</v>
      </c>
      <c r="B1" s="268"/>
      <c r="C1" s="268"/>
      <c r="D1" s="268"/>
      <c r="E1" s="269"/>
      <c r="F1" s="270"/>
    </row>
    <row r="2" spans="1:6" ht="18" x14ac:dyDescent="0.25">
      <c r="A2" s="271" t="s">
        <v>790</v>
      </c>
      <c r="B2" s="272"/>
      <c r="C2" s="273"/>
      <c r="D2" s="274"/>
      <c r="E2" s="272"/>
      <c r="F2" s="270"/>
    </row>
    <row r="3" spans="1:6" ht="18" x14ac:dyDescent="0.25">
      <c r="A3" s="275" t="s">
        <v>43</v>
      </c>
      <c r="B3" s="272"/>
      <c r="C3" s="273"/>
      <c r="D3" s="274"/>
      <c r="E3" s="272"/>
      <c r="F3" s="270"/>
    </row>
    <row r="4" spans="1:6" ht="18" x14ac:dyDescent="0.25">
      <c r="A4" s="275"/>
      <c r="B4" s="276"/>
      <c r="C4" s="277"/>
      <c r="D4" s="278" t="s">
        <v>781</v>
      </c>
      <c r="E4" s="272"/>
      <c r="F4" s="279"/>
    </row>
    <row r="5" spans="1:6" ht="15.75" x14ac:dyDescent="0.25">
      <c r="A5" s="280"/>
      <c r="B5" s="281" t="s">
        <v>412</v>
      </c>
      <c r="C5" s="281" t="s">
        <v>412</v>
      </c>
      <c r="D5" s="281" t="s">
        <v>413</v>
      </c>
      <c r="E5" s="282" t="s">
        <v>414</v>
      </c>
      <c r="F5" s="282" t="s">
        <v>415</v>
      </c>
    </row>
    <row r="6" spans="1:6" ht="31.5" x14ac:dyDescent="0.25">
      <c r="A6" s="283"/>
      <c r="B6" s="284" t="s">
        <v>416</v>
      </c>
      <c r="C6" s="284" t="s">
        <v>449</v>
      </c>
      <c r="D6" s="284" t="s">
        <v>782</v>
      </c>
      <c r="E6" s="284" t="s">
        <v>783</v>
      </c>
      <c r="F6" s="284" t="s">
        <v>784</v>
      </c>
    </row>
    <row r="7" spans="1:6" ht="15.75" x14ac:dyDescent="0.25">
      <c r="A7" s="285"/>
      <c r="B7" s="286">
        <v>2</v>
      </c>
      <c r="C7" s="286">
        <v>2</v>
      </c>
      <c r="D7" s="286">
        <v>3</v>
      </c>
      <c r="E7" s="287">
        <v>4</v>
      </c>
      <c r="F7" s="287">
        <v>5</v>
      </c>
    </row>
    <row r="8" spans="1:6" ht="15.75" x14ac:dyDescent="0.25">
      <c r="A8" s="288" t="s">
        <v>417</v>
      </c>
      <c r="B8" s="289">
        <f>SUM(B9:B16)</f>
        <v>239115782713</v>
      </c>
      <c r="C8" s="289">
        <f>SUM(C9:C16)</f>
        <v>254741052907</v>
      </c>
      <c r="D8" s="289">
        <f>SUM(D9:D16)</f>
        <v>255980960223</v>
      </c>
      <c r="E8" s="289">
        <f>SUM(E9:E16)</f>
        <v>1239907316</v>
      </c>
      <c r="F8" s="290">
        <f>E8/C8*100</f>
        <v>0.4867324295988763</v>
      </c>
    </row>
    <row r="9" spans="1:6" ht="15.75" x14ac:dyDescent="0.25">
      <c r="A9" s="298" t="s">
        <v>418</v>
      </c>
      <c r="B9" s="291">
        <v>28601676980</v>
      </c>
      <c r="C9" s="291">
        <v>30915030749</v>
      </c>
      <c r="D9" s="291">
        <v>30902824689</v>
      </c>
      <c r="E9" s="291">
        <f>D9-C9</f>
        <v>-12206060</v>
      </c>
      <c r="F9" s="292">
        <f>E9/C9*100</f>
        <v>-3.9482606694139638E-2</v>
      </c>
    </row>
    <row r="10" spans="1:6" ht="15.75" x14ac:dyDescent="0.25">
      <c r="A10" s="298" t="s">
        <v>419</v>
      </c>
      <c r="B10" s="291">
        <v>15662370901</v>
      </c>
      <c r="C10" s="291">
        <v>16085870901</v>
      </c>
      <c r="D10" s="291">
        <v>16847975525</v>
      </c>
      <c r="E10" s="291">
        <f t="shared" ref="E10:E16" si="0">D10-C10</f>
        <v>762104624</v>
      </c>
      <c r="F10" s="292">
        <f t="shared" ref="F10:F16" si="1">E10/C10*100</f>
        <v>4.7377268454431194</v>
      </c>
    </row>
    <row r="11" spans="1:6" ht="31.5" x14ac:dyDescent="0.25">
      <c r="A11" s="298" t="s">
        <v>420</v>
      </c>
      <c r="B11" s="291">
        <v>190255220027</v>
      </c>
      <c r="C11" s="291">
        <v>202600678681</v>
      </c>
      <c r="D11" s="291">
        <v>204077517697</v>
      </c>
      <c r="E11" s="291">
        <f t="shared" si="0"/>
        <v>1476839016</v>
      </c>
      <c r="F11" s="292">
        <f t="shared" si="1"/>
        <v>0.72894080395718763</v>
      </c>
    </row>
    <row r="12" spans="1:6" ht="15.75" x14ac:dyDescent="0.25">
      <c r="A12" s="298" t="s">
        <v>421</v>
      </c>
      <c r="B12" s="291">
        <v>381266938</v>
      </c>
      <c r="C12" s="291">
        <v>294573938</v>
      </c>
      <c r="D12" s="291">
        <v>267589252</v>
      </c>
      <c r="E12" s="291">
        <f t="shared" si="0"/>
        <v>-26984686</v>
      </c>
      <c r="F12" s="292">
        <f t="shared" si="1"/>
        <v>-9.1605816126204616</v>
      </c>
    </row>
    <row r="13" spans="1:6" ht="15.75" x14ac:dyDescent="0.25">
      <c r="A13" s="298" t="s">
        <v>422</v>
      </c>
      <c r="B13" s="291">
        <v>334291031</v>
      </c>
      <c r="C13" s="291">
        <v>339451351</v>
      </c>
      <c r="D13" s="291">
        <v>329545548</v>
      </c>
      <c r="E13" s="291">
        <f t="shared" si="0"/>
        <v>-9905803</v>
      </c>
      <c r="F13" s="292">
        <f t="shared" si="1"/>
        <v>-2.9181804611524438</v>
      </c>
    </row>
    <row r="14" spans="1:6" ht="31.5" x14ac:dyDescent="0.25">
      <c r="A14" s="298" t="s">
        <v>423</v>
      </c>
      <c r="B14" s="291">
        <v>1593027873</v>
      </c>
      <c r="C14" s="291">
        <v>2135708836</v>
      </c>
      <c r="D14" s="291">
        <v>1210764221</v>
      </c>
      <c r="E14" s="291">
        <f t="shared" si="0"/>
        <v>-924944615</v>
      </c>
      <c r="F14" s="292">
        <f t="shared" si="1"/>
        <v>-43.308554022389224</v>
      </c>
    </row>
    <row r="15" spans="1:6" ht="15.75" x14ac:dyDescent="0.25">
      <c r="A15" s="298" t="s">
        <v>424</v>
      </c>
      <c r="B15" s="291">
        <v>7369040</v>
      </c>
      <c r="C15" s="291">
        <v>651840</v>
      </c>
      <c r="D15" s="291">
        <v>0</v>
      </c>
      <c r="E15" s="291">
        <f t="shared" si="0"/>
        <v>-651840</v>
      </c>
      <c r="F15" s="292">
        <f t="shared" si="1"/>
        <v>-100</v>
      </c>
    </row>
    <row r="16" spans="1:6" ht="15.75" x14ac:dyDescent="0.25">
      <c r="A16" s="298" t="s">
        <v>425</v>
      </c>
      <c r="B16" s="291">
        <v>2280559923</v>
      </c>
      <c r="C16" s="291">
        <v>2369086611</v>
      </c>
      <c r="D16" s="291">
        <v>2344743291</v>
      </c>
      <c r="E16" s="291">
        <f t="shared" si="0"/>
        <v>-24343320</v>
      </c>
      <c r="F16" s="292">
        <f t="shared" si="1"/>
        <v>-1.0275403139324062</v>
      </c>
    </row>
    <row r="17" spans="1:6" ht="15.75" x14ac:dyDescent="0.25">
      <c r="A17" s="293"/>
      <c r="B17" s="294"/>
      <c r="C17" s="294"/>
      <c r="D17" s="270"/>
      <c r="E17" s="295"/>
      <c r="F17" s="296"/>
    </row>
    <row r="18" spans="1:6" ht="15.75" x14ac:dyDescent="0.25">
      <c r="A18" s="280"/>
      <c r="B18" s="281" t="s">
        <v>412</v>
      </c>
      <c r="C18" s="281" t="s">
        <v>412</v>
      </c>
      <c r="D18" s="281" t="s">
        <v>413</v>
      </c>
      <c r="E18" s="282" t="s">
        <v>414</v>
      </c>
      <c r="F18" s="282" t="s">
        <v>415</v>
      </c>
    </row>
    <row r="19" spans="1:6" ht="31.5" x14ac:dyDescent="0.25">
      <c r="A19" s="283"/>
      <c r="B19" s="284" t="s">
        <v>426</v>
      </c>
      <c r="C19" s="284" t="s">
        <v>450</v>
      </c>
      <c r="D19" s="284" t="s">
        <v>785</v>
      </c>
      <c r="E19" s="284" t="s">
        <v>786</v>
      </c>
      <c r="F19" s="284" t="s">
        <v>787</v>
      </c>
    </row>
    <row r="20" spans="1:6" ht="15.75" x14ac:dyDescent="0.25">
      <c r="A20" s="297"/>
      <c r="B20" s="286">
        <v>2</v>
      </c>
      <c r="C20" s="286">
        <v>2</v>
      </c>
      <c r="D20" s="286">
        <v>3</v>
      </c>
      <c r="E20" s="286">
        <v>4</v>
      </c>
      <c r="F20" s="287">
        <v>5</v>
      </c>
    </row>
    <row r="21" spans="1:6" ht="15.75" x14ac:dyDescent="0.25">
      <c r="A21" s="288" t="s">
        <v>427</v>
      </c>
      <c r="B21" s="289">
        <f>SUM(B22:B29)</f>
        <v>251937602949</v>
      </c>
      <c r="C21" s="289">
        <f>SUM(C22:C29)</f>
        <v>265023032191</v>
      </c>
      <c r="D21" s="289">
        <f>SUM(D22:D29)</f>
        <v>268968969809</v>
      </c>
      <c r="E21" s="289">
        <f>SUM(E22:E29)</f>
        <v>3945937618</v>
      </c>
      <c r="F21" s="290">
        <f>E21/C21*100</f>
        <v>1.4889036569305396</v>
      </c>
    </row>
    <row r="22" spans="1:6" ht="15.75" x14ac:dyDescent="0.25">
      <c r="A22" s="298" t="s">
        <v>418</v>
      </c>
      <c r="B22" s="291">
        <v>28601676980</v>
      </c>
      <c r="C22" s="291">
        <v>30915030749</v>
      </c>
      <c r="D22" s="291">
        <v>30902824689</v>
      </c>
      <c r="E22" s="291">
        <f>D22-C22</f>
        <v>-12206060</v>
      </c>
      <c r="F22" s="292">
        <f>E22/C22*100</f>
        <v>-3.9482606694139638E-2</v>
      </c>
    </row>
    <row r="23" spans="1:6" ht="15.75" x14ac:dyDescent="0.25">
      <c r="A23" s="298" t="s">
        <v>428</v>
      </c>
      <c r="B23" s="291">
        <v>19671870901</v>
      </c>
      <c r="C23" s="291">
        <v>20305478901</v>
      </c>
      <c r="D23" s="291">
        <v>20497257525</v>
      </c>
      <c r="E23" s="291">
        <f t="shared" ref="E23:E29" si="2">D23-C23</f>
        <v>191778624</v>
      </c>
      <c r="F23" s="292">
        <f t="shared" ref="F23:F29" si="3">E23/C23*100</f>
        <v>0.94446737717944362</v>
      </c>
    </row>
    <row r="24" spans="1:6" ht="31.5" x14ac:dyDescent="0.25">
      <c r="A24" s="298" t="s">
        <v>420</v>
      </c>
      <c r="B24" s="291">
        <v>190255220027</v>
      </c>
      <c r="C24" s="291">
        <v>202600678681</v>
      </c>
      <c r="D24" s="291">
        <v>204077517697</v>
      </c>
      <c r="E24" s="291">
        <f t="shared" si="2"/>
        <v>1476839016</v>
      </c>
      <c r="F24" s="292">
        <f t="shared" si="3"/>
        <v>0.72894080395718763</v>
      </c>
    </row>
    <row r="25" spans="1:6" ht="15.75" x14ac:dyDescent="0.25">
      <c r="A25" s="298" t="s">
        <v>421</v>
      </c>
      <c r="B25" s="291">
        <v>381266938</v>
      </c>
      <c r="C25" s="291">
        <v>294573938</v>
      </c>
      <c r="D25" s="291">
        <v>267589252</v>
      </c>
      <c r="E25" s="291">
        <f t="shared" si="2"/>
        <v>-26984686</v>
      </c>
      <c r="F25" s="292">
        <f t="shared" si="3"/>
        <v>-9.1605816126204616</v>
      </c>
    </row>
    <row r="26" spans="1:6" ht="15.75" x14ac:dyDescent="0.25">
      <c r="A26" s="298" t="s">
        <v>429</v>
      </c>
      <c r="B26" s="291">
        <v>334291031</v>
      </c>
      <c r="C26" s="291">
        <v>339451351</v>
      </c>
      <c r="D26" s="291">
        <v>329545548</v>
      </c>
      <c r="E26" s="291">
        <f t="shared" si="2"/>
        <v>-9905803</v>
      </c>
      <c r="F26" s="292">
        <f t="shared" si="3"/>
        <v>-2.9181804611524438</v>
      </c>
    </row>
    <row r="27" spans="1:6" ht="31.5" x14ac:dyDescent="0.25">
      <c r="A27" s="298" t="s">
        <v>430</v>
      </c>
      <c r="B27" s="291">
        <v>10405348109</v>
      </c>
      <c r="C27" s="291">
        <v>8198080120</v>
      </c>
      <c r="D27" s="291">
        <v>10549491807</v>
      </c>
      <c r="E27" s="291">
        <f t="shared" si="2"/>
        <v>2351411687</v>
      </c>
      <c r="F27" s="292">
        <f t="shared" si="3"/>
        <v>28.6824677556335</v>
      </c>
    </row>
    <row r="28" spans="1:6" ht="15.75" x14ac:dyDescent="0.25">
      <c r="A28" s="298" t="s">
        <v>424</v>
      </c>
      <c r="B28" s="291">
        <v>7369040</v>
      </c>
      <c r="C28" s="291">
        <v>651840</v>
      </c>
      <c r="D28" s="291">
        <v>0</v>
      </c>
      <c r="E28" s="291">
        <f t="shared" si="2"/>
        <v>-651840</v>
      </c>
      <c r="F28" s="292">
        <f t="shared" si="3"/>
        <v>-100</v>
      </c>
    </row>
    <row r="29" spans="1:6" ht="15.75" x14ac:dyDescent="0.25">
      <c r="A29" s="298" t="s">
        <v>425</v>
      </c>
      <c r="B29" s="291">
        <v>2280559923</v>
      </c>
      <c r="C29" s="291">
        <v>2369086611</v>
      </c>
      <c r="D29" s="291">
        <v>2344743291</v>
      </c>
      <c r="E29" s="291">
        <f t="shared" si="2"/>
        <v>-24343320</v>
      </c>
      <c r="F29" s="292">
        <f t="shared" si="3"/>
        <v>-1.0275403139324062</v>
      </c>
    </row>
  </sheetData>
  <pageMargins left="0.7" right="0.7" top="0.78740157499999996" bottom="0.78740157499999996" header="0.3" footer="0.3"/>
  <pageSetup paperSize="9" scale="84" orientation="landscape" r:id="rId1"/>
  <headerFooter>
    <oddHeader>&amp;R&amp;"-,Tučné"Příloha č. I.7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407FD-4997-404A-9F17-DE7EDA835136}">
  <sheetPr>
    <tabColor rgb="FF92D050"/>
  </sheetPr>
  <dimension ref="A1:CL49"/>
  <sheetViews>
    <sheetView workbookViewId="0">
      <selection activeCell="F26" sqref="F26"/>
    </sheetView>
  </sheetViews>
  <sheetFormatPr defaultRowHeight="15" x14ac:dyDescent="0.25"/>
  <cols>
    <col min="2" max="2" width="44.5703125" customWidth="1"/>
    <col min="3" max="3" width="6.5703125" bestFit="1" customWidth="1"/>
    <col min="4" max="4" width="4.7109375" bestFit="1" customWidth="1"/>
    <col min="5" max="5" width="7.7109375" bestFit="1" customWidth="1"/>
    <col min="6" max="7" width="4.42578125" bestFit="1" customWidth="1"/>
    <col min="8" max="8" width="4.7109375" bestFit="1" customWidth="1"/>
    <col min="9" max="10" width="8.7109375" bestFit="1" customWidth="1"/>
    <col min="11" max="11" width="6.5703125" bestFit="1" customWidth="1"/>
    <col min="12" max="12" width="8.7109375" bestFit="1" customWidth="1"/>
    <col min="13" max="13" width="10.7109375" bestFit="1" customWidth="1"/>
    <col min="14" max="14" width="7.7109375" bestFit="1" customWidth="1"/>
    <col min="15" max="15" width="10.7109375" bestFit="1" customWidth="1"/>
    <col min="16" max="16" width="7.7109375" bestFit="1" customWidth="1"/>
    <col min="17" max="17" width="11.7109375" bestFit="1" customWidth="1"/>
    <col min="18" max="19" width="9.5703125" bestFit="1" customWidth="1"/>
    <col min="20" max="20" width="8.7109375" bestFit="1" customWidth="1"/>
    <col min="21" max="22" width="7.7109375" bestFit="1" customWidth="1"/>
    <col min="23" max="23" width="6.5703125" bestFit="1" customWidth="1"/>
    <col min="24" max="24" width="9.5703125" bestFit="1" customWidth="1"/>
    <col min="25" max="25" width="8.7109375" bestFit="1" customWidth="1"/>
    <col min="26" max="26" width="7.7109375" bestFit="1" customWidth="1"/>
    <col min="27" max="28" width="5.7109375" bestFit="1" customWidth="1"/>
    <col min="29" max="29" width="7.7109375" bestFit="1" customWidth="1"/>
    <col min="30" max="30" width="6.5703125" bestFit="1" customWidth="1"/>
    <col min="31" max="32" width="8.7109375" bestFit="1" customWidth="1"/>
    <col min="33" max="33" width="6.5703125" bestFit="1" customWidth="1"/>
    <col min="34" max="35" width="7.7109375" bestFit="1" customWidth="1"/>
    <col min="36" max="37" width="8.7109375" bestFit="1" customWidth="1"/>
    <col min="38" max="38" width="7.7109375" bestFit="1" customWidth="1"/>
    <col min="39" max="39" width="6.5703125" bestFit="1" customWidth="1"/>
    <col min="40" max="40" width="5.7109375" bestFit="1" customWidth="1"/>
    <col min="41" max="43" width="7.7109375" bestFit="1" customWidth="1"/>
    <col min="44" max="44" width="8.7109375" bestFit="1" customWidth="1"/>
    <col min="45" max="46" width="7.7109375" bestFit="1" customWidth="1"/>
    <col min="47" max="47" width="8.7109375" bestFit="1" customWidth="1"/>
    <col min="48" max="48" width="9.5703125" bestFit="1" customWidth="1"/>
    <col min="49" max="49" width="8.7109375" bestFit="1" customWidth="1"/>
    <col min="50" max="50" width="6.5703125" bestFit="1" customWidth="1"/>
    <col min="51" max="51" width="8.7109375" bestFit="1" customWidth="1"/>
    <col min="52" max="52" width="7.7109375" bestFit="1" customWidth="1"/>
    <col min="53" max="53" width="6.5703125" bestFit="1" customWidth="1"/>
    <col min="54" max="54" width="5.7109375" bestFit="1" customWidth="1"/>
    <col min="55" max="58" width="6.5703125" bestFit="1" customWidth="1"/>
    <col min="59" max="59" width="5.7109375" bestFit="1" customWidth="1"/>
    <col min="60" max="60" width="8.7109375" bestFit="1" customWidth="1"/>
    <col min="61" max="61" width="9.5703125" bestFit="1" customWidth="1"/>
    <col min="62" max="62" width="8.7109375" bestFit="1" customWidth="1"/>
    <col min="63" max="63" width="10.7109375" bestFit="1" customWidth="1"/>
    <col min="64" max="64" width="11.7109375" bestFit="1" customWidth="1"/>
    <col min="65" max="65" width="12.5703125" bestFit="1" customWidth="1"/>
    <col min="66" max="66" width="10.7109375" bestFit="1" customWidth="1"/>
    <col min="67" max="67" width="11.7109375" bestFit="1" customWidth="1"/>
    <col min="68" max="68" width="8.7109375" bestFit="1" customWidth="1"/>
    <col min="69" max="70" width="10.7109375" bestFit="1" customWidth="1"/>
    <col min="71" max="71" width="8.7109375" bestFit="1" customWidth="1"/>
    <col min="72" max="72" width="5.7109375" bestFit="1" customWidth="1"/>
    <col min="73" max="73" width="6.5703125" bestFit="1" customWidth="1"/>
    <col min="74" max="74" width="7.7109375" bestFit="1" customWidth="1"/>
    <col min="75" max="75" width="8.7109375" bestFit="1" customWidth="1"/>
    <col min="76" max="76" width="6.5703125" bestFit="1" customWidth="1"/>
    <col min="77" max="78" width="8.7109375" bestFit="1" customWidth="1"/>
    <col min="79" max="79" width="10.7109375" bestFit="1" customWidth="1"/>
    <col min="80" max="80" width="9.5703125" bestFit="1" customWidth="1"/>
    <col min="81" max="82" width="7.7109375" bestFit="1" customWidth="1"/>
    <col min="83" max="85" width="8.7109375" bestFit="1" customWidth="1"/>
    <col min="86" max="86" width="10.7109375" bestFit="1" customWidth="1"/>
    <col min="87" max="87" width="7.7109375" bestFit="1" customWidth="1"/>
    <col min="88" max="88" width="8.7109375" bestFit="1" customWidth="1"/>
    <col min="89" max="89" width="10.7109375" bestFit="1" customWidth="1"/>
    <col min="90" max="90" width="12.5703125" bestFit="1" customWidth="1"/>
  </cols>
  <sheetData>
    <row r="1" spans="1:90" ht="18" x14ac:dyDescent="0.25">
      <c r="A1" s="373" t="s">
        <v>451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</row>
    <row r="2" spans="1:90" ht="15.75" x14ac:dyDescent="0.25">
      <c r="A2" s="391" t="s">
        <v>716</v>
      </c>
      <c r="B2" s="392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</row>
    <row r="3" spans="1:90" x14ac:dyDescent="0.25">
      <c r="A3" s="374" t="s">
        <v>43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</row>
    <row r="4" spans="1:90" ht="241.5" x14ac:dyDescent="0.25">
      <c r="A4" s="376" t="s">
        <v>452</v>
      </c>
      <c r="B4" s="376"/>
      <c r="C4" s="377" t="s">
        <v>453</v>
      </c>
      <c r="D4" s="377" t="s">
        <v>454</v>
      </c>
      <c r="E4" s="377" t="s">
        <v>455</v>
      </c>
      <c r="F4" s="377" t="s">
        <v>456</v>
      </c>
      <c r="G4" s="377" t="s">
        <v>457</v>
      </c>
      <c r="H4" s="377" t="s">
        <v>458</v>
      </c>
      <c r="I4" s="377" t="s">
        <v>459</v>
      </c>
      <c r="J4" s="377" t="s">
        <v>460</v>
      </c>
      <c r="K4" s="377" t="s">
        <v>461</v>
      </c>
      <c r="L4" s="377" t="s">
        <v>462</v>
      </c>
      <c r="M4" s="377" t="s">
        <v>463</v>
      </c>
      <c r="N4" s="377" t="s">
        <v>464</v>
      </c>
      <c r="O4" s="377" t="s">
        <v>465</v>
      </c>
      <c r="P4" s="377" t="s">
        <v>466</v>
      </c>
      <c r="Q4" s="378"/>
      <c r="R4" s="377" t="s">
        <v>468</v>
      </c>
      <c r="S4" s="377" t="s">
        <v>469</v>
      </c>
      <c r="T4" s="377" t="s">
        <v>470</v>
      </c>
      <c r="U4" s="377" t="s">
        <v>471</v>
      </c>
      <c r="V4" s="377" t="s">
        <v>472</v>
      </c>
      <c r="W4" s="377" t="s">
        <v>473</v>
      </c>
      <c r="X4" s="377" t="s">
        <v>474</v>
      </c>
      <c r="Y4" s="377" t="s">
        <v>475</v>
      </c>
      <c r="Z4" s="377" t="s">
        <v>476</v>
      </c>
      <c r="AA4" s="377" t="s">
        <v>477</v>
      </c>
      <c r="AB4" s="377" t="s">
        <v>478</v>
      </c>
      <c r="AC4" s="377" t="s">
        <v>479</v>
      </c>
      <c r="AD4" s="377" t="s">
        <v>480</v>
      </c>
      <c r="AE4" s="377" t="s">
        <v>481</v>
      </c>
      <c r="AF4" s="377" t="s">
        <v>482</v>
      </c>
      <c r="AG4" s="377" t="s">
        <v>483</v>
      </c>
      <c r="AH4" s="377" t="s">
        <v>484</v>
      </c>
      <c r="AI4" s="377" t="s">
        <v>485</v>
      </c>
      <c r="AJ4" s="377" t="s">
        <v>486</v>
      </c>
      <c r="AK4" s="377" t="s">
        <v>487</v>
      </c>
      <c r="AL4" s="377" t="s">
        <v>488</v>
      </c>
      <c r="AM4" s="377" t="s">
        <v>489</v>
      </c>
      <c r="AN4" s="377" t="s">
        <v>490</v>
      </c>
      <c r="AO4" s="377" t="s">
        <v>491</v>
      </c>
      <c r="AP4" s="377" t="s">
        <v>492</v>
      </c>
      <c r="AQ4" s="377" t="s">
        <v>493</v>
      </c>
      <c r="AR4" s="377" t="s">
        <v>494</v>
      </c>
      <c r="AS4" s="377" t="s">
        <v>495</v>
      </c>
      <c r="AT4" s="377" t="s">
        <v>496</v>
      </c>
      <c r="AU4" s="377" t="s">
        <v>497</v>
      </c>
      <c r="AV4" s="377" t="s">
        <v>498</v>
      </c>
      <c r="AW4" s="377" t="s">
        <v>106</v>
      </c>
      <c r="AX4" s="377" t="s">
        <v>499</v>
      </c>
      <c r="AY4" s="377" t="s">
        <v>108</v>
      </c>
      <c r="AZ4" s="377" t="s">
        <v>500</v>
      </c>
      <c r="BA4" s="377" t="s">
        <v>501</v>
      </c>
      <c r="BB4" s="377" t="s">
        <v>502</v>
      </c>
      <c r="BC4" s="377" t="s">
        <v>503</v>
      </c>
      <c r="BD4" s="377" t="s">
        <v>504</v>
      </c>
      <c r="BE4" s="377" t="s">
        <v>505</v>
      </c>
      <c r="BF4" s="377" t="s">
        <v>506</v>
      </c>
      <c r="BG4" s="377" t="s">
        <v>507</v>
      </c>
      <c r="BH4" s="377" t="s">
        <v>508</v>
      </c>
      <c r="BI4" s="377" t="s">
        <v>509</v>
      </c>
      <c r="BJ4" s="377" t="s">
        <v>510</v>
      </c>
      <c r="BK4" s="377" t="s">
        <v>511</v>
      </c>
      <c r="BL4" s="377" t="s">
        <v>512</v>
      </c>
      <c r="BM4" s="377" t="s">
        <v>513</v>
      </c>
      <c r="BN4" s="377" t="s">
        <v>514</v>
      </c>
      <c r="BO4" s="377" t="s">
        <v>515</v>
      </c>
      <c r="BP4" s="377" t="s">
        <v>516</v>
      </c>
      <c r="BQ4" s="377" t="s">
        <v>517</v>
      </c>
      <c r="BR4" s="377" t="s">
        <v>518</v>
      </c>
      <c r="BS4" s="377" t="s">
        <v>519</v>
      </c>
      <c r="BT4" s="377" t="s">
        <v>520</v>
      </c>
      <c r="BU4" s="377" t="s">
        <v>521</v>
      </c>
      <c r="BV4" s="377" t="s">
        <v>522</v>
      </c>
      <c r="BW4" s="377" t="s">
        <v>523</v>
      </c>
      <c r="BX4" s="377" t="s">
        <v>524</v>
      </c>
      <c r="BY4" s="377" t="s">
        <v>525</v>
      </c>
      <c r="BZ4" s="377" t="s">
        <v>526</v>
      </c>
      <c r="CA4" s="377" t="s">
        <v>527</v>
      </c>
      <c r="CB4" s="377" t="s">
        <v>528</v>
      </c>
      <c r="CC4" s="377" t="s">
        <v>529</v>
      </c>
      <c r="CD4" s="377" t="s">
        <v>530</v>
      </c>
      <c r="CE4" s="377" t="s">
        <v>531</v>
      </c>
      <c r="CF4" s="377" t="s">
        <v>532</v>
      </c>
      <c r="CG4" s="377" t="s">
        <v>534</v>
      </c>
      <c r="CH4" s="377" t="s">
        <v>535</v>
      </c>
      <c r="CI4" s="377" t="s">
        <v>717</v>
      </c>
      <c r="CJ4" s="377" t="s">
        <v>536</v>
      </c>
      <c r="CK4" s="377" t="s">
        <v>537</v>
      </c>
      <c r="CL4" s="421"/>
    </row>
    <row r="5" spans="1:90" ht="23.1" customHeight="1" x14ac:dyDescent="0.25">
      <c r="A5" s="376"/>
      <c r="B5" s="380" t="s">
        <v>540</v>
      </c>
      <c r="C5" s="381" t="s">
        <v>541</v>
      </c>
      <c r="D5" s="381" t="s">
        <v>542</v>
      </c>
      <c r="E5" s="381" t="s">
        <v>543</v>
      </c>
      <c r="F5" s="381" t="s">
        <v>544</v>
      </c>
      <c r="G5" s="381" t="s">
        <v>545</v>
      </c>
      <c r="H5" s="381" t="s">
        <v>546</v>
      </c>
      <c r="I5" s="381" t="s">
        <v>547</v>
      </c>
      <c r="J5" s="381" t="s">
        <v>548</v>
      </c>
      <c r="K5" s="381" t="s">
        <v>549</v>
      </c>
      <c r="L5" s="381" t="s">
        <v>550</v>
      </c>
      <c r="M5" s="381" t="s">
        <v>551</v>
      </c>
      <c r="N5" s="381" t="s">
        <v>552</v>
      </c>
      <c r="O5" s="381" t="s">
        <v>553</v>
      </c>
      <c r="P5" s="381" t="s">
        <v>554</v>
      </c>
      <c r="Q5" s="382" t="s">
        <v>556</v>
      </c>
      <c r="R5" s="381" t="s">
        <v>557</v>
      </c>
      <c r="S5" s="381" t="s">
        <v>558</v>
      </c>
      <c r="T5" s="381" t="s">
        <v>559</v>
      </c>
      <c r="U5" s="381" t="s">
        <v>560</v>
      </c>
      <c r="V5" s="381" t="s">
        <v>561</v>
      </c>
      <c r="W5" s="381" t="s">
        <v>562</v>
      </c>
      <c r="X5" s="381" t="s">
        <v>563</v>
      </c>
      <c r="Y5" s="381" t="s">
        <v>564</v>
      </c>
      <c r="Z5" s="381" t="s">
        <v>565</v>
      </c>
      <c r="AA5" s="381" t="s">
        <v>566</v>
      </c>
      <c r="AB5" s="381" t="s">
        <v>567</v>
      </c>
      <c r="AC5" s="381" t="s">
        <v>568</v>
      </c>
      <c r="AD5" s="381" t="s">
        <v>569</v>
      </c>
      <c r="AE5" s="381" t="s">
        <v>570</v>
      </c>
      <c r="AF5" s="381" t="s">
        <v>571</v>
      </c>
      <c r="AG5" s="381" t="s">
        <v>572</v>
      </c>
      <c r="AH5" s="381" t="s">
        <v>573</v>
      </c>
      <c r="AI5" s="381" t="s">
        <v>574</v>
      </c>
      <c r="AJ5" s="381" t="s">
        <v>575</v>
      </c>
      <c r="AK5" s="381" t="s">
        <v>576</v>
      </c>
      <c r="AL5" s="381" t="s">
        <v>577</v>
      </c>
      <c r="AM5" s="381" t="s">
        <v>578</v>
      </c>
      <c r="AN5" s="381" t="s">
        <v>579</v>
      </c>
      <c r="AO5" s="381" t="s">
        <v>580</v>
      </c>
      <c r="AP5" s="381" t="s">
        <v>581</v>
      </c>
      <c r="AQ5" s="381" t="s">
        <v>582</v>
      </c>
      <c r="AR5" s="381" t="s">
        <v>583</v>
      </c>
      <c r="AS5" s="381" t="s">
        <v>584</v>
      </c>
      <c r="AT5" s="381" t="s">
        <v>585</v>
      </c>
      <c r="AU5" s="381" t="s">
        <v>586</v>
      </c>
      <c r="AV5" s="381" t="s">
        <v>587</v>
      </c>
      <c r="AW5" s="381" t="s">
        <v>588</v>
      </c>
      <c r="AX5" s="381" t="s">
        <v>589</v>
      </c>
      <c r="AY5" s="381" t="s">
        <v>590</v>
      </c>
      <c r="AZ5" s="381" t="s">
        <v>591</v>
      </c>
      <c r="BA5" s="381" t="s">
        <v>592</v>
      </c>
      <c r="BB5" s="381" t="s">
        <v>593</v>
      </c>
      <c r="BC5" s="381" t="s">
        <v>594</v>
      </c>
      <c r="BD5" s="381" t="s">
        <v>595</v>
      </c>
      <c r="BE5" s="381" t="s">
        <v>596</v>
      </c>
      <c r="BF5" s="381" t="s">
        <v>597</v>
      </c>
      <c r="BG5" s="381" t="s">
        <v>598</v>
      </c>
      <c r="BH5" s="381" t="s">
        <v>599</v>
      </c>
      <c r="BI5" s="381" t="s">
        <v>600</v>
      </c>
      <c r="BJ5" s="381" t="s">
        <v>601</v>
      </c>
      <c r="BK5" s="381" t="s">
        <v>602</v>
      </c>
      <c r="BL5" s="381" t="s">
        <v>603</v>
      </c>
      <c r="BM5" s="381" t="s">
        <v>604</v>
      </c>
      <c r="BN5" s="381" t="s">
        <v>605</v>
      </c>
      <c r="BO5" s="381" t="s">
        <v>606</v>
      </c>
      <c r="BP5" s="381" t="s">
        <v>607</v>
      </c>
      <c r="BQ5" s="381" t="s">
        <v>608</v>
      </c>
      <c r="BR5" s="381" t="s">
        <v>609</v>
      </c>
      <c r="BS5" s="381" t="s">
        <v>610</v>
      </c>
      <c r="BT5" s="381" t="s">
        <v>611</v>
      </c>
      <c r="BU5" s="381" t="s">
        <v>612</v>
      </c>
      <c r="BV5" s="381" t="s">
        <v>613</v>
      </c>
      <c r="BW5" s="381" t="s">
        <v>614</v>
      </c>
      <c r="BX5" s="381" t="s">
        <v>615</v>
      </c>
      <c r="BY5" s="381" t="s">
        <v>616</v>
      </c>
      <c r="BZ5" s="381" t="s">
        <v>617</v>
      </c>
      <c r="CA5" s="381" t="s">
        <v>618</v>
      </c>
      <c r="CB5" s="381" t="s">
        <v>619</v>
      </c>
      <c r="CC5" s="381" t="s">
        <v>620</v>
      </c>
      <c r="CD5" s="381" t="s">
        <v>621</v>
      </c>
      <c r="CE5" s="381" t="s">
        <v>622</v>
      </c>
      <c r="CF5" s="381" t="s">
        <v>623</v>
      </c>
      <c r="CG5" s="381" t="s">
        <v>625</v>
      </c>
      <c r="CH5" s="381" t="s">
        <v>626</v>
      </c>
      <c r="CI5" s="381" t="s">
        <v>719</v>
      </c>
      <c r="CJ5" s="381" t="s">
        <v>627</v>
      </c>
      <c r="CK5" s="381" t="s">
        <v>628</v>
      </c>
      <c r="CL5" s="422"/>
    </row>
    <row r="6" spans="1:90" x14ac:dyDescent="0.25">
      <c r="A6" s="376" t="s">
        <v>630</v>
      </c>
      <c r="B6" s="376" t="s">
        <v>631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5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  <c r="AK6" s="384"/>
      <c r="AL6" s="384"/>
      <c r="AM6" s="384"/>
      <c r="AN6" s="384"/>
      <c r="AO6" s="384"/>
      <c r="AP6" s="384"/>
      <c r="AQ6" s="384"/>
      <c r="AR6" s="384"/>
      <c r="AS6" s="384"/>
      <c r="AT6" s="384"/>
      <c r="AU6" s="384"/>
      <c r="AV6" s="384"/>
      <c r="AW6" s="384"/>
      <c r="AX6" s="384"/>
      <c r="AY6" s="384"/>
      <c r="AZ6" s="384"/>
      <c r="BA6" s="384"/>
      <c r="BB6" s="384"/>
      <c r="BC6" s="384"/>
      <c r="BD6" s="384"/>
      <c r="BE6" s="384"/>
      <c r="BF6" s="384"/>
      <c r="BG6" s="384"/>
      <c r="BH6" s="384"/>
      <c r="BI6" s="384"/>
      <c r="BJ6" s="384"/>
      <c r="BK6" s="384">
        <v>0</v>
      </c>
      <c r="BL6" s="384"/>
      <c r="BM6" s="384"/>
      <c r="BN6" s="384">
        <v>33655890</v>
      </c>
      <c r="BO6" s="384"/>
      <c r="BP6" s="384"/>
      <c r="BQ6" s="384"/>
      <c r="BR6" s="384"/>
      <c r="BS6" s="384"/>
      <c r="BT6" s="384"/>
      <c r="BU6" s="384"/>
      <c r="BV6" s="384"/>
      <c r="BW6" s="384"/>
      <c r="BX6" s="384"/>
      <c r="BY6" s="384"/>
      <c r="BZ6" s="384"/>
      <c r="CA6" s="384"/>
      <c r="CB6" s="384"/>
      <c r="CC6" s="384"/>
      <c r="CD6" s="384"/>
      <c r="CE6" s="384"/>
      <c r="CF6" s="384"/>
      <c r="CG6" s="384"/>
      <c r="CH6" s="384"/>
      <c r="CI6" s="384"/>
      <c r="CJ6" s="384"/>
      <c r="CK6" s="384"/>
      <c r="CL6" s="386">
        <v>33655890</v>
      </c>
    </row>
    <row r="7" spans="1:90" x14ac:dyDescent="0.25">
      <c r="A7" s="376" t="s">
        <v>632</v>
      </c>
      <c r="B7" s="376" t="s">
        <v>633</v>
      </c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  <c r="AT7" s="384"/>
      <c r="AU7" s="384"/>
      <c r="AV7" s="384"/>
      <c r="AW7" s="384"/>
      <c r="AX7" s="384"/>
      <c r="AY7" s="384"/>
      <c r="AZ7" s="384"/>
      <c r="BA7" s="384"/>
      <c r="BB7" s="384"/>
      <c r="BC7" s="384"/>
      <c r="BD7" s="384"/>
      <c r="BE7" s="384"/>
      <c r="BF7" s="384"/>
      <c r="BG7" s="384"/>
      <c r="BH7" s="384"/>
      <c r="BI7" s="384"/>
      <c r="BJ7" s="384"/>
      <c r="BK7" s="384">
        <v>0</v>
      </c>
      <c r="BL7" s="384"/>
      <c r="BM7" s="384"/>
      <c r="BN7" s="384">
        <v>482267116</v>
      </c>
      <c r="BO7" s="384"/>
      <c r="BP7" s="384"/>
      <c r="BQ7" s="384"/>
      <c r="BR7" s="384"/>
      <c r="BS7" s="384"/>
      <c r="BT7" s="384"/>
      <c r="BU7" s="384"/>
      <c r="BV7" s="384"/>
      <c r="BW7" s="384"/>
      <c r="BX7" s="384"/>
      <c r="BY7" s="384"/>
      <c r="BZ7" s="384"/>
      <c r="CA7" s="384"/>
      <c r="CB7" s="384"/>
      <c r="CC7" s="384"/>
      <c r="CD7" s="384"/>
      <c r="CE7" s="384"/>
      <c r="CF7" s="384"/>
      <c r="CG7" s="384"/>
      <c r="CH7" s="384"/>
      <c r="CI7" s="384"/>
      <c r="CJ7" s="384"/>
      <c r="CK7" s="384"/>
      <c r="CL7" s="386">
        <v>482267116</v>
      </c>
    </row>
    <row r="8" spans="1:90" x14ac:dyDescent="0.25">
      <c r="A8" s="376" t="s">
        <v>634</v>
      </c>
      <c r="B8" s="376" t="s">
        <v>635</v>
      </c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  <c r="AT8" s="384"/>
      <c r="AU8" s="384"/>
      <c r="AV8" s="384"/>
      <c r="AW8" s="384"/>
      <c r="AX8" s="384"/>
      <c r="AY8" s="384"/>
      <c r="AZ8" s="384"/>
      <c r="BA8" s="384"/>
      <c r="BB8" s="384"/>
      <c r="BC8" s="384"/>
      <c r="BD8" s="384"/>
      <c r="BE8" s="384"/>
      <c r="BF8" s="384"/>
      <c r="BG8" s="384"/>
      <c r="BH8" s="384"/>
      <c r="BI8" s="384"/>
      <c r="BJ8" s="384"/>
      <c r="BK8" s="384">
        <v>0</v>
      </c>
      <c r="BL8" s="384"/>
      <c r="BM8" s="384"/>
      <c r="BN8" s="384">
        <v>343190405</v>
      </c>
      <c r="BO8" s="384"/>
      <c r="BP8" s="384"/>
      <c r="BQ8" s="384"/>
      <c r="BR8" s="384"/>
      <c r="BS8" s="384"/>
      <c r="BT8" s="384"/>
      <c r="BU8" s="384"/>
      <c r="BV8" s="384"/>
      <c r="BW8" s="384"/>
      <c r="BX8" s="384"/>
      <c r="BY8" s="384"/>
      <c r="BZ8" s="384"/>
      <c r="CA8" s="384"/>
      <c r="CB8" s="384"/>
      <c r="CC8" s="384"/>
      <c r="CD8" s="384"/>
      <c r="CE8" s="384"/>
      <c r="CF8" s="384"/>
      <c r="CG8" s="384"/>
      <c r="CH8" s="384"/>
      <c r="CI8" s="384"/>
      <c r="CJ8" s="384"/>
      <c r="CK8" s="384"/>
      <c r="CL8" s="386">
        <v>343190405</v>
      </c>
    </row>
    <row r="9" spans="1:90" x14ac:dyDescent="0.25">
      <c r="A9" s="376" t="s">
        <v>636</v>
      </c>
      <c r="B9" s="376" t="s">
        <v>637</v>
      </c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384"/>
      <c r="S9" s="384"/>
      <c r="T9" s="384"/>
      <c r="U9" s="384"/>
      <c r="V9" s="384"/>
      <c r="W9" s="384"/>
      <c r="X9" s="384"/>
      <c r="Y9" s="384"/>
      <c r="Z9" s="384"/>
      <c r="AA9" s="384"/>
      <c r="AB9" s="384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4"/>
      <c r="AR9" s="384"/>
      <c r="AS9" s="384"/>
      <c r="AT9" s="384"/>
      <c r="AU9" s="384"/>
      <c r="AV9" s="384"/>
      <c r="AW9" s="384"/>
      <c r="AX9" s="384"/>
      <c r="AY9" s="384"/>
      <c r="AZ9" s="384"/>
      <c r="BA9" s="384"/>
      <c r="BB9" s="384"/>
      <c r="BC9" s="384"/>
      <c r="BD9" s="384"/>
      <c r="BE9" s="384"/>
      <c r="BF9" s="384"/>
      <c r="BG9" s="384"/>
      <c r="BH9" s="384"/>
      <c r="BI9" s="384"/>
      <c r="BJ9" s="384"/>
      <c r="BK9" s="384"/>
      <c r="BL9" s="384"/>
      <c r="BM9" s="384"/>
      <c r="BN9" s="384">
        <v>1250761187</v>
      </c>
      <c r="BO9" s="384"/>
      <c r="BP9" s="384"/>
      <c r="BQ9" s="384"/>
      <c r="BR9" s="384"/>
      <c r="BS9" s="384"/>
      <c r="BT9" s="384"/>
      <c r="BU9" s="384"/>
      <c r="BV9" s="384"/>
      <c r="BW9" s="384"/>
      <c r="BX9" s="384"/>
      <c r="BY9" s="384"/>
      <c r="BZ9" s="384"/>
      <c r="CA9" s="384"/>
      <c r="CB9" s="384"/>
      <c r="CC9" s="384"/>
      <c r="CD9" s="384"/>
      <c r="CE9" s="384"/>
      <c r="CF9" s="384"/>
      <c r="CG9" s="384"/>
      <c r="CH9" s="384"/>
      <c r="CI9" s="384"/>
      <c r="CJ9" s="384">
        <v>48128635</v>
      </c>
      <c r="CK9" s="384"/>
      <c r="CL9" s="386">
        <v>1298889822</v>
      </c>
    </row>
    <row r="10" spans="1:90" x14ac:dyDescent="0.25">
      <c r="A10" s="376" t="s">
        <v>638</v>
      </c>
      <c r="B10" s="376" t="s">
        <v>639</v>
      </c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4"/>
      <c r="BH10" s="384"/>
      <c r="BI10" s="384"/>
      <c r="BJ10" s="384"/>
      <c r="BK10" s="384"/>
      <c r="BL10" s="384"/>
      <c r="BM10" s="384"/>
      <c r="BN10" s="384">
        <v>448575582</v>
      </c>
      <c r="BO10" s="384"/>
      <c r="BP10" s="384"/>
      <c r="BQ10" s="384"/>
      <c r="BR10" s="384"/>
      <c r="BS10" s="384"/>
      <c r="BT10" s="384"/>
      <c r="BU10" s="384"/>
      <c r="BV10" s="384"/>
      <c r="BW10" s="384"/>
      <c r="BX10" s="384"/>
      <c r="BY10" s="384"/>
      <c r="BZ10" s="384"/>
      <c r="CA10" s="384"/>
      <c r="CB10" s="384"/>
      <c r="CC10" s="384"/>
      <c r="CD10" s="384"/>
      <c r="CE10" s="384"/>
      <c r="CF10" s="384"/>
      <c r="CG10" s="384"/>
      <c r="CH10" s="384"/>
      <c r="CI10" s="384"/>
      <c r="CJ10" s="384"/>
      <c r="CK10" s="384"/>
      <c r="CL10" s="386">
        <v>448575582</v>
      </c>
    </row>
    <row r="11" spans="1:90" x14ac:dyDescent="0.25">
      <c r="A11" s="376" t="s">
        <v>640</v>
      </c>
      <c r="B11" s="376" t="s">
        <v>641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  <c r="AT11" s="384"/>
      <c r="AU11" s="384"/>
      <c r="AV11" s="384"/>
      <c r="AW11" s="384"/>
      <c r="AX11" s="384"/>
      <c r="AY11" s="384"/>
      <c r="AZ11" s="384"/>
      <c r="BA11" s="384"/>
      <c r="BB11" s="384"/>
      <c r="BC11" s="384"/>
      <c r="BD11" s="384"/>
      <c r="BE11" s="384"/>
      <c r="BF11" s="384"/>
      <c r="BG11" s="384"/>
      <c r="BH11" s="384"/>
      <c r="BI11" s="384"/>
      <c r="BJ11" s="384"/>
      <c r="BK11" s="384">
        <v>0</v>
      </c>
      <c r="BL11" s="384"/>
      <c r="BM11" s="384"/>
      <c r="BN11" s="384">
        <v>6908222</v>
      </c>
      <c r="BO11" s="384"/>
      <c r="BP11" s="384"/>
      <c r="BQ11" s="384"/>
      <c r="BR11" s="384"/>
      <c r="BS11" s="384"/>
      <c r="BT11" s="384"/>
      <c r="BU11" s="384"/>
      <c r="BV11" s="384"/>
      <c r="BW11" s="384"/>
      <c r="BX11" s="384"/>
      <c r="BY11" s="384"/>
      <c r="BZ11" s="384"/>
      <c r="CA11" s="384"/>
      <c r="CB11" s="384"/>
      <c r="CC11" s="384"/>
      <c r="CD11" s="384"/>
      <c r="CE11" s="384"/>
      <c r="CF11" s="384"/>
      <c r="CG11" s="384"/>
      <c r="CH11" s="384"/>
      <c r="CI11" s="384"/>
      <c r="CJ11" s="384"/>
      <c r="CK11" s="384"/>
      <c r="CL11" s="386">
        <v>6908222</v>
      </c>
    </row>
    <row r="12" spans="1:90" x14ac:dyDescent="0.25">
      <c r="A12" s="376" t="s">
        <v>642</v>
      </c>
      <c r="B12" s="376" t="s">
        <v>643</v>
      </c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5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  <c r="AT12" s="384"/>
      <c r="AU12" s="384"/>
      <c r="AV12" s="384"/>
      <c r="AW12" s="384"/>
      <c r="AX12" s="384"/>
      <c r="AY12" s="384"/>
      <c r="AZ12" s="384"/>
      <c r="BA12" s="384"/>
      <c r="BB12" s="384"/>
      <c r="BC12" s="384"/>
      <c r="BD12" s="384"/>
      <c r="BE12" s="384"/>
      <c r="BF12" s="384"/>
      <c r="BG12" s="384"/>
      <c r="BH12" s="384"/>
      <c r="BI12" s="384"/>
      <c r="BJ12" s="384"/>
      <c r="BK12" s="384"/>
      <c r="BL12" s="384"/>
      <c r="BM12" s="384"/>
      <c r="BN12" s="384">
        <v>180962684</v>
      </c>
      <c r="BO12" s="384"/>
      <c r="BP12" s="384"/>
      <c r="BQ12" s="384"/>
      <c r="BR12" s="384"/>
      <c r="BS12" s="384"/>
      <c r="BT12" s="384"/>
      <c r="BU12" s="384"/>
      <c r="BV12" s="384"/>
      <c r="BW12" s="384"/>
      <c r="BX12" s="384"/>
      <c r="BY12" s="384"/>
      <c r="BZ12" s="384"/>
      <c r="CA12" s="384"/>
      <c r="CB12" s="384"/>
      <c r="CC12" s="384"/>
      <c r="CD12" s="384"/>
      <c r="CE12" s="384"/>
      <c r="CF12" s="384"/>
      <c r="CG12" s="384"/>
      <c r="CH12" s="384"/>
      <c r="CI12" s="384"/>
      <c r="CJ12" s="384"/>
      <c r="CK12" s="384"/>
      <c r="CL12" s="386">
        <v>180962684</v>
      </c>
    </row>
    <row r="13" spans="1:90" x14ac:dyDescent="0.25">
      <c r="A13" s="376" t="s">
        <v>644</v>
      </c>
      <c r="B13" s="376" t="s">
        <v>645</v>
      </c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5"/>
      <c r="R13" s="384"/>
      <c r="S13" s="384"/>
      <c r="T13" s="384"/>
      <c r="U13" s="384"/>
      <c r="V13" s="384"/>
      <c r="W13" s="384"/>
      <c r="X13" s="384"/>
      <c r="Y13" s="384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  <c r="AT13" s="384"/>
      <c r="AU13" s="384"/>
      <c r="AV13" s="384"/>
      <c r="AW13" s="384"/>
      <c r="AX13" s="384"/>
      <c r="AY13" s="384"/>
      <c r="AZ13" s="384"/>
      <c r="BA13" s="384"/>
      <c r="BB13" s="384"/>
      <c r="BC13" s="384"/>
      <c r="BD13" s="384"/>
      <c r="BE13" s="384"/>
      <c r="BF13" s="384"/>
      <c r="BG13" s="384"/>
      <c r="BH13" s="384"/>
      <c r="BI13" s="384"/>
      <c r="BJ13" s="384"/>
      <c r="BK13" s="384">
        <v>0</v>
      </c>
      <c r="BL13" s="384"/>
      <c r="BM13" s="384"/>
      <c r="BN13" s="384">
        <v>162188991</v>
      </c>
      <c r="BO13" s="384"/>
      <c r="BP13" s="384"/>
      <c r="BQ13" s="384"/>
      <c r="BR13" s="384"/>
      <c r="BS13" s="384"/>
      <c r="BT13" s="384"/>
      <c r="BU13" s="384"/>
      <c r="BV13" s="384"/>
      <c r="BW13" s="384"/>
      <c r="BX13" s="384"/>
      <c r="BY13" s="384"/>
      <c r="BZ13" s="384"/>
      <c r="CA13" s="384"/>
      <c r="CB13" s="384"/>
      <c r="CC13" s="384"/>
      <c r="CD13" s="384"/>
      <c r="CE13" s="384"/>
      <c r="CF13" s="384"/>
      <c r="CG13" s="384"/>
      <c r="CH13" s="384"/>
      <c r="CI13" s="384"/>
      <c r="CJ13" s="384"/>
      <c r="CK13" s="384"/>
      <c r="CL13" s="386">
        <v>162188991</v>
      </c>
    </row>
    <row r="14" spans="1:90" x14ac:dyDescent="0.25">
      <c r="A14" s="376" t="s">
        <v>646</v>
      </c>
      <c r="B14" s="376" t="s">
        <v>647</v>
      </c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5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4"/>
      <c r="BE14" s="384"/>
      <c r="BF14" s="384"/>
      <c r="BG14" s="384"/>
      <c r="BH14" s="384"/>
      <c r="BI14" s="384"/>
      <c r="BJ14" s="384"/>
      <c r="BK14" s="384">
        <v>0</v>
      </c>
      <c r="BL14" s="384"/>
      <c r="BM14" s="384"/>
      <c r="BN14" s="384">
        <v>24418118</v>
      </c>
      <c r="BO14" s="384"/>
      <c r="BP14" s="384"/>
      <c r="BQ14" s="384"/>
      <c r="BR14" s="384"/>
      <c r="BS14" s="384"/>
      <c r="BT14" s="384"/>
      <c r="BU14" s="384"/>
      <c r="BV14" s="384"/>
      <c r="BW14" s="384"/>
      <c r="BX14" s="384"/>
      <c r="BY14" s="384"/>
      <c r="BZ14" s="384"/>
      <c r="CA14" s="384"/>
      <c r="CB14" s="384"/>
      <c r="CC14" s="384"/>
      <c r="CD14" s="384"/>
      <c r="CE14" s="384"/>
      <c r="CF14" s="384"/>
      <c r="CG14" s="384"/>
      <c r="CH14" s="384"/>
      <c r="CI14" s="384"/>
      <c r="CJ14" s="384"/>
      <c r="CK14" s="384"/>
      <c r="CL14" s="386">
        <v>24418118</v>
      </c>
    </row>
    <row r="15" spans="1:90" x14ac:dyDescent="0.25">
      <c r="A15" s="376" t="s">
        <v>648</v>
      </c>
      <c r="B15" s="376" t="s">
        <v>649</v>
      </c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5"/>
      <c r="R15" s="384"/>
      <c r="S15" s="384"/>
      <c r="T15" s="384"/>
      <c r="U15" s="384"/>
      <c r="V15" s="384"/>
      <c r="W15" s="384"/>
      <c r="X15" s="384"/>
      <c r="Y15" s="384"/>
      <c r="Z15" s="384"/>
      <c r="AA15" s="384"/>
      <c r="AB15" s="384"/>
      <c r="AC15" s="384"/>
      <c r="AD15" s="384"/>
      <c r="AE15" s="384"/>
      <c r="AF15" s="384"/>
      <c r="AG15" s="384"/>
      <c r="AH15" s="384"/>
      <c r="AI15" s="384"/>
      <c r="AJ15" s="384"/>
      <c r="AK15" s="384"/>
      <c r="AL15" s="384"/>
      <c r="AM15" s="384"/>
      <c r="AN15" s="384"/>
      <c r="AO15" s="384"/>
      <c r="AP15" s="384"/>
      <c r="AQ15" s="384"/>
      <c r="AR15" s="384"/>
      <c r="AS15" s="384"/>
      <c r="AT15" s="384"/>
      <c r="AU15" s="384"/>
      <c r="AV15" s="384"/>
      <c r="AW15" s="384"/>
      <c r="AX15" s="384"/>
      <c r="AY15" s="384"/>
      <c r="AZ15" s="384"/>
      <c r="BA15" s="384"/>
      <c r="BB15" s="384"/>
      <c r="BC15" s="384"/>
      <c r="BD15" s="384"/>
      <c r="BE15" s="384"/>
      <c r="BF15" s="384"/>
      <c r="BG15" s="384"/>
      <c r="BH15" s="384"/>
      <c r="BI15" s="384"/>
      <c r="BJ15" s="384"/>
      <c r="BK15" s="384">
        <v>0</v>
      </c>
      <c r="BL15" s="384"/>
      <c r="BM15" s="384"/>
      <c r="BN15" s="384">
        <v>85547637</v>
      </c>
      <c r="BO15" s="384"/>
      <c r="BP15" s="384"/>
      <c r="BQ15" s="384"/>
      <c r="BR15" s="384"/>
      <c r="BS15" s="384"/>
      <c r="BT15" s="384"/>
      <c r="BU15" s="384"/>
      <c r="BV15" s="384"/>
      <c r="BW15" s="384"/>
      <c r="BX15" s="384"/>
      <c r="BY15" s="384"/>
      <c r="BZ15" s="384"/>
      <c r="CA15" s="384"/>
      <c r="CB15" s="384"/>
      <c r="CC15" s="384"/>
      <c r="CD15" s="384"/>
      <c r="CE15" s="384"/>
      <c r="CF15" s="384"/>
      <c r="CG15" s="384"/>
      <c r="CH15" s="384"/>
      <c r="CI15" s="384"/>
      <c r="CJ15" s="384"/>
      <c r="CK15" s="384"/>
      <c r="CL15" s="386">
        <v>85547637</v>
      </c>
    </row>
    <row r="16" spans="1:90" x14ac:dyDescent="0.25">
      <c r="A16" s="376" t="s">
        <v>650</v>
      </c>
      <c r="B16" s="376" t="s">
        <v>651</v>
      </c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5"/>
      <c r="R16" s="384"/>
      <c r="S16" s="384"/>
      <c r="T16" s="384"/>
      <c r="U16" s="384"/>
      <c r="V16" s="384"/>
      <c r="W16" s="384"/>
      <c r="X16" s="384"/>
      <c r="Y16" s="384"/>
      <c r="Z16" s="384"/>
      <c r="AA16" s="384"/>
      <c r="AB16" s="384"/>
      <c r="AC16" s="384"/>
      <c r="AD16" s="384"/>
      <c r="AE16" s="384"/>
      <c r="AF16" s="384"/>
      <c r="AG16" s="384"/>
      <c r="AH16" s="384"/>
      <c r="AI16" s="384"/>
      <c r="AJ16" s="384"/>
      <c r="AK16" s="384"/>
      <c r="AL16" s="384"/>
      <c r="AM16" s="384"/>
      <c r="AN16" s="384"/>
      <c r="AO16" s="384"/>
      <c r="AP16" s="384"/>
      <c r="AQ16" s="384"/>
      <c r="AR16" s="384"/>
      <c r="AS16" s="384"/>
      <c r="AT16" s="384"/>
      <c r="AU16" s="384"/>
      <c r="AV16" s="384"/>
      <c r="AW16" s="384"/>
      <c r="AX16" s="384"/>
      <c r="AY16" s="384"/>
      <c r="AZ16" s="384"/>
      <c r="BA16" s="384"/>
      <c r="BB16" s="384"/>
      <c r="BC16" s="384"/>
      <c r="BD16" s="384"/>
      <c r="BE16" s="384"/>
      <c r="BF16" s="384"/>
      <c r="BG16" s="384"/>
      <c r="BH16" s="384"/>
      <c r="BI16" s="384"/>
      <c r="BJ16" s="384"/>
      <c r="BK16" s="384">
        <v>0</v>
      </c>
      <c r="BL16" s="384"/>
      <c r="BM16" s="384"/>
      <c r="BN16" s="384">
        <v>55909227</v>
      </c>
      <c r="BO16" s="384"/>
      <c r="BP16" s="384"/>
      <c r="BQ16" s="384"/>
      <c r="BR16" s="384"/>
      <c r="BS16" s="384"/>
      <c r="BT16" s="384"/>
      <c r="BU16" s="384"/>
      <c r="BV16" s="384"/>
      <c r="BW16" s="384"/>
      <c r="BX16" s="384"/>
      <c r="BY16" s="384"/>
      <c r="BZ16" s="384"/>
      <c r="CA16" s="384"/>
      <c r="CB16" s="384"/>
      <c r="CC16" s="384"/>
      <c r="CD16" s="384"/>
      <c r="CE16" s="384"/>
      <c r="CF16" s="384"/>
      <c r="CG16" s="384"/>
      <c r="CH16" s="384"/>
      <c r="CI16" s="384"/>
      <c r="CJ16" s="384"/>
      <c r="CK16" s="384"/>
      <c r="CL16" s="386">
        <v>55909227</v>
      </c>
    </row>
    <row r="17" spans="1:90" x14ac:dyDescent="0.25">
      <c r="A17" s="376" t="s">
        <v>652</v>
      </c>
      <c r="B17" s="376" t="s">
        <v>653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5"/>
      <c r="R17" s="384"/>
      <c r="S17" s="384"/>
      <c r="T17" s="384"/>
      <c r="U17" s="384"/>
      <c r="V17" s="384"/>
      <c r="W17" s="384"/>
      <c r="X17" s="384"/>
      <c r="Y17" s="384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4"/>
      <c r="AR17" s="384"/>
      <c r="AS17" s="384"/>
      <c r="AT17" s="384"/>
      <c r="AU17" s="384"/>
      <c r="AV17" s="384"/>
      <c r="AW17" s="384"/>
      <c r="AX17" s="384"/>
      <c r="AY17" s="384"/>
      <c r="AZ17" s="384"/>
      <c r="BA17" s="384"/>
      <c r="BB17" s="384"/>
      <c r="BC17" s="384"/>
      <c r="BD17" s="384"/>
      <c r="BE17" s="384"/>
      <c r="BF17" s="384"/>
      <c r="BG17" s="384"/>
      <c r="BH17" s="384"/>
      <c r="BI17" s="384"/>
      <c r="BJ17" s="384"/>
      <c r="BK17" s="384"/>
      <c r="BL17" s="384"/>
      <c r="BM17" s="384"/>
      <c r="BN17" s="384">
        <v>350247345</v>
      </c>
      <c r="BO17" s="384"/>
      <c r="BP17" s="384"/>
      <c r="BQ17" s="384"/>
      <c r="BR17" s="384"/>
      <c r="BS17" s="384"/>
      <c r="BT17" s="384"/>
      <c r="BU17" s="384"/>
      <c r="BV17" s="384"/>
      <c r="BW17" s="384"/>
      <c r="BX17" s="384"/>
      <c r="BY17" s="384"/>
      <c r="BZ17" s="384"/>
      <c r="CA17" s="384"/>
      <c r="CB17" s="384"/>
      <c r="CC17" s="384"/>
      <c r="CD17" s="384"/>
      <c r="CE17" s="384"/>
      <c r="CF17" s="384"/>
      <c r="CG17" s="384"/>
      <c r="CH17" s="384"/>
      <c r="CI17" s="384"/>
      <c r="CJ17" s="384"/>
      <c r="CK17" s="384"/>
      <c r="CL17" s="386">
        <v>350247345</v>
      </c>
    </row>
    <row r="18" spans="1:90" x14ac:dyDescent="0.25">
      <c r="A18" s="376" t="s">
        <v>654</v>
      </c>
      <c r="B18" s="376" t="s">
        <v>655</v>
      </c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5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  <c r="AT18" s="384"/>
      <c r="AU18" s="384"/>
      <c r="AV18" s="384"/>
      <c r="AW18" s="384"/>
      <c r="AX18" s="384"/>
      <c r="AY18" s="384"/>
      <c r="AZ18" s="384"/>
      <c r="BA18" s="384"/>
      <c r="BB18" s="384"/>
      <c r="BC18" s="384"/>
      <c r="BD18" s="384"/>
      <c r="BE18" s="384"/>
      <c r="BF18" s="384"/>
      <c r="BG18" s="384"/>
      <c r="BH18" s="384"/>
      <c r="BI18" s="384"/>
      <c r="BJ18" s="384"/>
      <c r="BK18" s="384"/>
      <c r="BL18" s="384"/>
      <c r="BM18" s="384"/>
      <c r="BN18" s="384"/>
      <c r="BO18" s="384">
        <v>29361259024</v>
      </c>
      <c r="BP18" s="384"/>
      <c r="BQ18" s="384"/>
      <c r="BR18" s="384"/>
      <c r="BS18" s="384"/>
      <c r="BT18" s="384"/>
      <c r="BU18" s="384"/>
      <c r="BV18" s="384"/>
      <c r="BW18" s="384"/>
      <c r="BX18" s="384"/>
      <c r="BY18" s="384"/>
      <c r="BZ18" s="384"/>
      <c r="CA18" s="384"/>
      <c r="CB18" s="384"/>
      <c r="CC18" s="384"/>
      <c r="CD18" s="384"/>
      <c r="CE18" s="384">
        <v>0</v>
      </c>
      <c r="CF18" s="384"/>
      <c r="CG18" s="384"/>
      <c r="CH18" s="384"/>
      <c r="CI18" s="384"/>
      <c r="CJ18" s="384"/>
      <c r="CK18" s="384">
        <v>2683771725</v>
      </c>
      <c r="CL18" s="386">
        <v>32045030749</v>
      </c>
    </row>
    <row r="19" spans="1:90" x14ac:dyDescent="0.25">
      <c r="A19" s="376" t="s">
        <v>656</v>
      </c>
      <c r="B19" s="376" t="s">
        <v>657</v>
      </c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5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>
        <v>2434716850</v>
      </c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84"/>
      <c r="CJ19" s="384"/>
      <c r="CK19" s="384"/>
      <c r="CL19" s="386">
        <v>2434716850</v>
      </c>
    </row>
    <row r="20" spans="1:90" ht="22.5" x14ac:dyDescent="0.25">
      <c r="A20" s="376" t="s">
        <v>658</v>
      </c>
      <c r="B20" s="376" t="s">
        <v>659</v>
      </c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384"/>
      <c r="O20" s="384"/>
      <c r="P20" s="384"/>
      <c r="Q20" s="385"/>
      <c r="R20" s="384"/>
      <c r="S20" s="384"/>
      <c r="T20" s="384"/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384"/>
      <c r="AL20" s="384"/>
      <c r="AM20" s="384"/>
      <c r="AN20" s="384"/>
      <c r="AO20" s="384"/>
      <c r="AP20" s="384"/>
      <c r="AQ20" s="384"/>
      <c r="AR20" s="384"/>
      <c r="AS20" s="384"/>
      <c r="AT20" s="384"/>
      <c r="AU20" s="384"/>
      <c r="AV20" s="384"/>
      <c r="AW20" s="384"/>
      <c r="AX20" s="384"/>
      <c r="AY20" s="384"/>
      <c r="AZ20" s="384"/>
      <c r="BA20" s="384"/>
      <c r="BB20" s="384"/>
      <c r="BC20" s="384"/>
      <c r="BD20" s="384"/>
      <c r="BE20" s="384"/>
      <c r="BF20" s="384"/>
      <c r="BG20" s="384"/>
      <c r="BH20" s="384"/>
      <c r="BI20" s="384"/>
      <c r="BJ20" s="384"/>
      <c r="BK20" s="384"/>
      <c r="BL20" s="384"/>
      <c r="BM20" s="384"/>
      <c r="BN20" s="384"/>
      <c r="BO20" s="384">
        <v>8814823965</v>
      </c>
      <c r="BP20" s="384"/>
      <c r="BQ20" s="384"/>
      <c r="BR20" s="384"/>
      <c r="BS20" s="384"/>
      <c r="BT20" s="384"/>
      <c r="BU20" s="384"/>
      <c r="BV20" s="384"/>
      <c r="BW20" s="384"/>
      <c r="BX20" s="384"/>
      <c r="BY20" s="384"/>
      <c r="BZ20" s="384"/>
      <c r="CA20" s="384"/>
      <c r="CB20" s="384"/>
      <c r="CC20" s="384"/>
      <c r="CD20" s="384"/>
      <c r="CE20" s="384"/>
      <c r="CF20" s="384"/>
      <c r="CG20" s="384"/>
      <c r="CH20" s="384"/>
      <c r="CI20" s="384"/>
      <c r="CJ20" s="384"/>
      <c r="CK20" s="384">
        <v>0</v>
      </c>
      <c r="CL20" s="386">
        <v>8814823965</v>
      </c>
    </row>
    <row r="21" spans="1:90" ht="22.5" x14ac:dyDescent="0.25">
      <c r="A21" s="376" t="s">
        <v>660</v>
      </c>
      <c r="B21" s="376" t="s">
        <v>661</v>
      </c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5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>
        <v>286761610</v>
      </c>
      <c r="BP21" s="384"/>
      <c r="BQ21" s="384"/>
      <c r="BR21" s="384"/>
      <c r="BS21" s="384"/>
      <c r="BT21" s="384"/>
      <c r="BU21" s="384"/>
      <c r="BV21" s="384"/>
      <c r="BW21" s="384"/>
      <c r="BX21" s="384"/>
      <c r="BY21" s="384"/>
      <c r="BZ21" s="384"/>
      <c r="CA21" s="384"/>
      <c r="CB21" s="384"/>
      <c r="CC21" s="384"/>
      <c r="CD21" s="384"/>
      <c r="CE21" s="384"/>
      <c r="CF21" s="384"/>
      <c r="CG21" s="384"/>
      <c r="CH21" s="384"/>
      <c r="CI21" s="384"/>
      <c r="CJ21" s="384"/>
      <c r="CK21" s="384"/>
      <c r="CL21" s="386">
        <v>286761610</v>
      </c>
    </row>
    <row r="22" spans="1:90" ht="22.5" x14ac:dyDescent="0.25">
      <c r="A22" s="376" t="s">
        <v>662</v>
      </c>
      <c r="B22" s="376" t="s">
        <v>663</v>
      </c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5"/>
      <c r="R22" s="384"/>
      <c r="S22" s="384"/>
      <c r="T22" s="384"/>
      <c r="U22" s="384"/>
      <c r="V22" s="384"/>
      <c r="W22" s="384"/>
      <c r="X22" s="384"/>
      <c r="Y22" s="384"/>
      <c r="Z22" s="384"/>
      <c r="AA22" s="384"/>
      <c r="AB22" s="384"/>
      <c r="AC22" s="384"/>
      <c r="AD22" s="384"/>
      <c r="AE22" s="384"/>
      <c r="AF22" s="384"/>
      <c r="AG22" s="384"/>
      <c r="AH22" s="384"/>
      <c r="AI22" s="384"/>
      <c r="AJ22" s="384"/>
      <c r="AK22" s="384"/>
      <c r="AL22" s="384"/>
      <c r="AM22" s="384"/>
      <c r="AN22" s="384"/>
      <c r="AO22" s="384"/>
      <c r="AP22" s="384"/>
      <c r="AQ22" s="384"/>
      <c r="AR22" s="384"/>
      <c r="AS22" s="384"/>
      <c r="AT22" s="384"/>
      <c r="AU22" s="384"/>
      <c r="AV22" s="384"/>
      <c r="AW22" s="384"/>
      <c r="AX22" s="384"/>
      <c r="AY22" s="384"/>
      <c r="AZ22" s="384"/>
      <c r="BA22" s="384"/>
      <c r="BB22" s="384"/>
      <c r="BC22" s="384"/>
      <c r="BD22" s="384"/>
      <c r="BE22" s="384"/>
      <c r="BF22" s="384"/>
      <c r="BG22" s="384"/>
      <c r="BH22" s="384"/>
      <c r="BI22" s="384"/>
      <c r="BJ22" s="384"/>
      <c r="BK22" s="384"/>
      <c r="BL22" s="384"/>
      <c r="BM22" s="384"/>
      <c r="BN22" s="384"/>
      <c r="BO22" s="384">
        <v>999053226</v>
      </c>
      <c r="BP22" s="384"/>
      <c r="BQ22" s="384"/>
      <c r="BR22" s="384"/>
      <c r="BS22" s="384"/>
      <c r="BT22" s="384"/>
      <c r="BU22" s="384"/>
      <c r="BV22" s="384"/>
      <c r="BW22" s="384"/>
      <c r="BX22" s="384"/>
      <c r="BY22" s="384"/>
      <c r="BZ22" s="384"/>
      <c r="CA22" s="384"/>
      <c r="CB22" s="384"/>
      <c r="CC22" s="384"/>
      <c r="CD22" s="384"/>
      <c r="CE22" s="384"/>
      <c r="CF22" s="384"/>
      <c r="CG22" s="384"/>
      <c r="CH22" s="384"/>
      <c r="CI22" s="384"/>
      <c r="CJ22" s="384"/>
      <c r="CK22" s="384">
        <v>0</v>
      </c>
      <c r="CL22" s="386">
        <v>999053226</v>
      </c>
    </row>
    <row r="23" spans="1:90" ht="22.5" x14ac:dyDescent="0.25">
      <c r="A23" s="376" t="s">
        <v>664</v>
      </c>
      <c r="B23" s="376" t="s">
        <v>665</v>
      </c>
      <c r="C23" s="384"/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5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384"/>
      <c r="AP23" s="384"/>
      <c r="AQ23" s="384"/>
      <c r="AR23" s="384"/>
      <c r="AS23" s="384"/>
      <c r="AT23" s="384"/>
      <c r="AU23" s="384"/>
      <c r="AV23" s="384"/>
      <c r="AW23" s="384"/>
      <c r="AX23" s="384"/>
      <c r="AY23" s="384"/>
      <c r="AZ23" s="384"/>
      <c r="BA23" s="384"/>
      <c r="BB23" s="384"/>
      <c r="BC23" s="384"/>
      <c r="BD23" s="384"/>
      <c r="BE23" s="384"/>
      <c r="BF23" s="384"/>
      <c r="BG23" s="384"/>
      <c r="BH23" s="384"/>
      <c r="BI23" s="384"/>
      <c r="BJ23" s="384"/>
      <c r="BK23" s="384"/>
      <c r="BL23" s="384"/>
      <c r="BM23" s="384"/>
      <c r="BN23" s="384"/>
      <c r="BO23" s="384">
        <v>692318734</v>
      </c>
      <c r="BP23" s="384"/>
      <c r="BQ23" s="384"/>
      <c r="BR23" s="384"/>
      <c r="BS23" s="384"/>
      <c r="BT23" s="384"/>
      <c r="BU23" s="384"/>
      <c r="BV23" s="384"/>
      <c r="BW23" s="384"/>
      <c r="BX23" s="384"/>
      <c r="BY23" s="384"/>
      <c r="BZ23" s="384"/>
      <c r="CA23" s="384"/>
      <c r="CB23" s="384"/>
      <c r="CC23" s="384"/>
      <c r="CD23" s="384"/>
      <c r="CE23" s="384"/>
      <c r="CF23" s="384"/>
      <c r="CG23" s="384"/>
      <c r="CH23" s="384"/>
      <c r="CI23" s="384"/>
      <c r="CJ23" s="384"/>
      <c r="CK23" s="384">
        <v>0</v>
      </c>
      <c r="CL23" s="386">
        <v>692318734</v>
      </c>
    </row>
    <row r="24" spans="1:90" ht="22.5" x14ac:dyDescent="0.25">
      <c r="A24" s="376" t="s">
        <v>666</v>
      </c>
      <c r="B24" s="376" t="s">
        <v>667</v>
      </c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/>
      <c r="Q24" s="385"/>
      <c r="R24" s="384"/>
      <c r="S24" s="384"/>
      <c r="T24" s="384"/>
      <c r="U24" s="384"/>
      <c r="V24" s="384"/>
      <c r="W24" s="384"/>
      <c r="X24" s="384"/>
      <c r="Y24" s="384"/>
      <c r="Z24" s="384"/>
      <c r="AA24" s="384"/>
      <c r="AB24" s="384"/>
      <c r="AC24" s="384"/>
      <c r="AD24" s="384"/>
      <c r="AE24" s="384"/>
      <c r="AF24" s="384"/>
      <c r="AG24" s="384"/>
      <c r="AH24" s="384"/>
      <c r="AI24" s="384"/>
      <c r="AJ24" s="384"/>
      <c r="AK24" s="384"/>
      <c r="AL24" s="384"/>
      <c r="AM24" s="384"/>
      <c r="AN24" s="384"/>
      <c r="AO24" s="384"/>
      <c r="AP24" s="384"/>
      <c r="AQ24" s="384"/>
      <c r="AR24" s="384"/>
      <c r="AS24" s="384"/>
      <c r="AT24" s="384"/>
      <c r="AU24" s="384"/>
      <c r="AV24" s="384"/>
      <c r="AW24" s="384"/>
      <c r="AX24" s="384"/>
      <c r="AY24" s="384"/>
      <c r="AZ24" s="384"/>
      <c r="BA24" s="384"/>
      <c r="BB24" s="384"/>
      <c r="BC24" s="384"/>
      <c r="BD24" s="384"/>
      <c r="BE24" s="384"/>
      <c r="BF24" s="384"/>
      <c r="BG24" s="384"/>
      <c r="BH24" s="384"/>
      <c r="BI24" s="384"/>
      <c r="BJ24" s="384"/>
      <c r="BK24" s="384"/>
      <c r="BL24" s="384"/>
      <c r="BM24" s="384"/>
      <c r="BN24" s="384"/>
      <c r="BO24" s="384">
        <v>1165308000</v>
      </c>
      <c r="BP24" s="384"/>
      <c r="BQ24" s="384"/>
      <c r="BR24" s="384"/>
      <c r="BS24" s="384"/>
      <c r="BT24" s="384"/>
      <c r="BU24" s="384"/>
      <c r="BV24" s="384"/>
      <c r="BW24" s="384"/>
      <c r="BX24" s="384"/>
      <c r="BY24" s="384"/>
      <c r="BZ24" s="384"/>
      <c r="CA24" s="384"/>
      <c r="CB24" s="384"/>
      <c r="CC24" s="384"/>
      <c r="CD24" s="384"/>
      <c r="CE24" s="384"/>
      <c r="CF24" s="384"/>
      <c r="CG24" s="384"/>
      <c r="CH24" s="384"/>
      <c r="CI24" s="384"/>
      <c r="CJ24" s="384"/>
      <c r="CK24" s="384"/>
      <c r="CL24" s="386">
        <v>1165308000</v>
      </c>
    </row>
    <row r="25" spans="1:90" ht="22.5" x14ac:dyDescent="0.25">
      <c r="A25" s="376" t="s">
        <v>668</v>
      </c>
      <c r="B25" s="376" t="s">
        <v>669</v>
      </c>
      <c r="C25" s="384"/>
      <c r="D25" s="384"/>
      <c r="E25" s="384"/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5"/>
      <c r="R25" s="384"/>
      <c r="S25" s="384"/>
      <c r="T25" s="384"/>
      <c r="U25" s="384"/>
      <c r="V25" s="384"/>
      <c r="W25" s="384"/>
      <c r="X25" s="384"/>
      <c r="Y25" s="384"/>
      <c r="Z25" s="384"/>
      <c r="AA25" s="384"/>
      <c r="AB25" s="384"/>
      <c r="AC25" s="384"/>
      <c r="AD25" s="384"/>
      <c r="AE25" s="384"/>
      <c r="AF25" s="384"/>
      <c r="AG25" s="384"/>
      <c r="AH25" s="384"/>
      <c r="AI25" s="384"/>
      <c r="AJ25" s="384"/>
      <c r="AK25" s="384"/>
      <c r="AL25" s="384"/>
      <c r="AM25" s="384"/>
      <c r="AN25" s="384"/>
      <c r="AO25" s="384"/>
      <c r="AP25" s="384"/>
      <c r="AQ25" s="384"/>
      <c r="AR25" s="384"/>
      <c r="AS25" s="384"/>
      <c r="AT25" s="384"/>
      <c r="AU25" s="384"/>
      <c r="AV25" s="384"/>
      <c r="AW25" s="384"/>
      <c r="AX25" s="384"/>
      <c r="AY25" s="384"/>
      <c r="AZ25" s="384"/>
      <c r="BA25" s="384"/>
      <c r="BB25" s="384"/>
      <c r="BC25" s="384"/>
      <c r="BD25" s="384"/>
      <c r="BE25" s="384"/>
      <c r="BF25" s="384"/>
      <c r="BG25" s="384"/>
      <c r="BH25" s="384"/>
      <c r="BI25" s="384"/>
      <c r="BJ25" s="384"/>
      <c r="BK25" s="384"/>
      <c r="BL25" s="384"/>
      <c r="BM25" s="384"/>
      <c r="BN25" s="384"/>
      <c r="BO25" s="384">
        <v>1720000000</v>
      </c>
      <c r="BP25" s="384"/>
      <c r="BQ25" s="384"/>
      <c r="BR25" s="384"/>
      <c r="BS25" s="384"/>
      <c r="BT25" s="384"/>
      <c r="BU25" s="384"/>
      <c r="BV25" s="384"/>
      <c r="BW25" s="384"/>
      <c r="BX25" s="384"/>
      <c r="BY25" s="384"/>
      <c r="BZ25" s="384"/>
      <c r="CA25" s="384"/>
      <c r="CB25" s="384"/>
      <c r="CC25" s="384"/>
      <c r="CD25" s="384"/>
      <c r="CE25" s="384"/>
      <c r="CF25" s="384"/>
      <c r="CG25" s="384"/>
      <c r="CH25" s="384"/>
      <c r="CI25" s="384"/>
      <c r="CJ25" s="384"/>
      <c r="CK25" s="384">
        <v>0</v>
      </c>
      <c r="CL25" s="386">
        <v>1720000000</v>
      </c>
    </row>
    <row r="26" spans="1:90" x14ac:dyDescent="0.25">
      <c r="A26" s="376" t="s">
        <v>670</v>
      </c>
      <c r="B26" s="376" t="s">
        <v>671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  <c r="O26" s="384"/>
      <c r="P26" s="384"/>
      <c r="Q26" s="385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384"/>
      <c r="AI26" s="384"/>
      <c r="AJ26" s="384"/>
      <c r="AK26" s="384"/>
      <c r="AL26" s="384"/>
      <c r="AM26" s="384"/>
      <c r="AN26" s="384"/>
      <c r="AO26" s="384"/>
      <c r="AP26" s="384"/>
      <c r="AQ26" s="384"/>
      <c r="AR26" s="384"/>
      <c r="AS26" s="384"/>
      <c r="AT26" s="384"/>
      <c r="AU26" s="384"/>
      <c r="AV26" s="384"/>
      <c r="AW26" s="384"/>
      <c r="AX26" s="384"/>
      <c r="AY26" s="384"/>
      <c r="AZ26" s="384"/>
      <c r="BA26" s="384"/>
      <c r="BB26" s="384"/>
      <c r="BC26" s="384"/>
      <c r="BD26" s="384"/>
      <c r="BE26" s="384"/>
      <c r="BF26" s="384"/>
      <c r="BG26" s="384"/>
      <c r="BH26" s="384"/>
      <c r="BI26" s="384"/>
      <c r="BJ26" s="384"/>
      <c r="BK26" s="384">
        <v>0</v>
      </c>
      <c r="BL26" s="384"/>
      <c r="BM26" s="384"/>
      <c r="BN26" s="384">
        <v>3494623</v>
      </c>
      <c r="BO26" s="384"/>
      <c r="BP26" s="384"/>
      <c r="BQ26" s="384"/>
      <c r="BR26" s="384"/>
      <c r="BS26" s="384"/>
      <c r="BT26" s="384"/>
      <c r="BU26" s="384"/>
      <c r="BV26" s="384"/>
      <c r="BW26" s="384"/>
      <c r="BX26" s="384"/>
      <c r="BY26" s="384"/>
      <c r="BZ26" s="384"/>
      <c r="CA26" s="384"/>
      <c r="CB26" s="384"/>
      <c r="CC26" s="384"/>
      <c r="CD26" s="384"/>
      <c r="CE26" s="384"/>
      <c r="CF26" s="384"/>
      <c r="CG26" s="384"/>
      <c r="CH26" s="384"/>
      <c r="CI26" s="384"/>
      <c r="CJ26" s="384"/>
      <c r="CK26" s="384"/>
      <c r="CL26" s="386">
        <v>3494623</v>
      </c>
    </row>
    <row r="27" spans="1:90" x14ac:dyDescent="0.25">
      <c r="A27" s="376" t="s">
        <v>672</v>
      </c>
      <c r="B27" s="376" t="s">
        <v>673</v>
      </c>
      <c r="C27" s="384"/>
      <c r="D27" s="384"/>
      <c r="E27" s="384"/>
      <c r="F27" s="384"/>
      <c r="G27" s="384"/>
      <c r="H27" s="384"/>
      <c r="I27" s="384"/>
      <c r="J27" s="384"/>
      <c r="K27" s="384"/>
      <c r="L27" s="384"/>
      <c r="M27" s="384"/>
      <c r="N27" s="384"/>
      <c r="O27" s="384"/>
      <c r="P27" s="384"/>
      <c r="Q27" s="385"/>
      <c r="R27" s="384"/>
      <c r="S27" s="384"/>
      <c r="T27" s="384"/>
      <c r="U27" s="384"/>
      <c r="V27" s="384"/>
      <c r="W27" s="384"/>
      <c r="X27" s="384"/>
      <c r="Y27" s="384"/>
      <c r="Z27" s="384"/>
      <c r="AA27" s="384"/>
      <c r="AB27" s="384"/>
      <c r="AC27" s="384"/>
      <c r="AD27" s="384"/>
      <c r="AE27" s="384"/>
      <c r="AF27" s="384"/>
      <c r="AG27" s="384"/>
      <c r="AH27" s="384"/>
      <c r="AI27" s="384"/>
      <c r="AJ27" s="384"/>
      <c r="AK27" s="384"/>
      <c r="AL27" s="384"/>
      <c r="AM27" s="384"/>
      <c r="AN27" s="384"/>
      <c r="AO27" s="384"/>
      <c r="AP27" s="384"/>
      <c r="AQ27" s="384"/>
      <c r="AR27" s="384"/>
      <c r="AS27" s="384"/>
      <c r="AT27" s="384"/>
      <c r="AU27" s="384"/>
      <c r="AV27" s="384"/>
      <c r="AW27" s="384"/>
      <c r="AX27" s="384"/>
      <c r="AY27" s="384"/>
      <c r="AZ27" s="384"/>
      <c r="BA27" s="384"/>
      <c r="BB27" s="384"/>
      <c r="BC27" s="384"/>
      <c r="BD27" s="384"/>
      <c r="BE27" s="384"/>
      <c r="BF27" s="384"/>
      <c r="BG27" s="384"/>
      <c r="BH27" s="384"/>
      <c r="BI27" s="384"/>
      <c r="BJ27" s="384"/>
      <c r="BK27" s="384">
        <v>0</v>
      </c>
      <c r="BL27" s="384"/>
      <c r="BM27" s="384"/>
      <c r="BN27" s="384">
        <v>1503913</v>
      </c>
      <c r="BO27" s="384"/>
      <c r="BP27" s="384"/>
      <c r="BQ27" s="384"/>
      <c r="BR27" s="384"/>
      <c r="BS27" s="384"/>
      <c r="BT27" s="384"/>
      <c r="BU27" s="384"/>
      <c r="BV27" s="384"/>
      <c r="BW27" s="384"/>
      <c r="BX27" s="384"/>
      <c r="BY27" s="384"/>
      <c r="BZ27" s="384"/>
      <c r="CA27" s="384"/>
      <c r="CB27" s="384"/>
      <c r="CC27" s="384"/>
      <c r="CD27" s="384"/>
      <c r="CE27" s="384"/>
      <c r="CF27" s="384"/>
      <c r="CG27" s="384"/>
      <c r="CH27" s="384"/>
      <c r="CI27" s="384"/>
      <c r="CJ27" s="384"/>
      <c r="CK27" s="384"/>
      <c r="CL27" s="386">
        <v>1503913</v>
      </c>
    </row>
    <row r="28" spans="1:90" x14ac:dyDescent="0.25">
      <c r="A28" s="376" t="s">
        <v>674</v>
      </c>
      <c r="B28" s="376" t="s">
        <v>675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5"/>
      <c r="R28" s="384">
        <v>38567024</v>
      </c>
      <c r="S28" s="384">
        <v>550477170</v>
      </c>
      <c r="T28" s="384">
        <v>60746936</v>
      </c>
      <c r="U28" s="384">
        <v>2343600</v>
      </c>
      <c r="V28" s="384">
        <v>1000000</v>
      </c>
      <c r="W28" s="384">
        <v>500000</v>
      </c>
      <c r="X28" s="384">
        <v>160035609</v>
      </c>
      <c r="Y28" s="384">
        <v>58095974</v>
      </c>
      <c r="Z28" s="384">
        <v>4178085</v>
      </c>
      <c r="AA28" s="384">
        <v>25000</v>
      </c>
      <c r="AB28" s="384">
        <v>10000</v>
      </c>
      <c r="AC28" s="384"/>
      <c r="AD28" s="384">
        <v>200000</v>
      </c>
      <c r="AE28" s="384">
        <v>6252577</v>
      </c>
      <c r="AF28" s="384">
        <v>2979000</v>
      </c>
      <c r="AG28" s="384">
        <v>165000</v>
      </c>
      <c r="AH28" s="384">
        <v>800000</v>
      </c>
      <c r="AI28" s="384"/>
      <c r="AJ28" s="384">
        <v>12072896</v>
      </c>
      <c r="AK28" s="384">
        <v>12996479</v>
      </c>
      <c r="AL28" s="384">
        <v>1511000</v>
      </c>
      <c r="AM28" s="384"/>
      <c r="AN28" s="384">
        <v>30000</v>
      </c>
      <c r="AO28" s="384">
        <v>1092000</v>
      </c>
      <c r="AP28" s="384">
        <v>2870000</v>
      </c>
      <c r="AQ28" s="384">
        <v>498000</v>
      </c>
      <c r="AR28" s="384">
        <v>1038316</v>
      </c>
      <c r="AS28" s="384">
        <v>776000</v>
      </c>
      <c r="AT28" s="384">
        <v>4000000</v>
      </c>
      <c r="AU28" s="384">
        <v>20703836</v>
      </c>
      <c r="AV28" s="384">
        <v>109132328</v>
      </c>
      <c r="AW28" s="384">
        <v>5014815</v>
      </c>
      <c r="AX28" s="384">
        <v>0</v>
      </c>
      <c r="AY28" s="384">
        <v>5818000</v>
      </c>
      <c r="AZ28" s="384">
        <v>1386400</v>
      </c>
      <c r="BA28" s="384">
        <v>105000</v>
      </c>
      <c r="BB28" s="384">
        <v>16000</v>
      </c>
      <c r="BC28" s="384">
        <v>430000</v>
      </c>
      <c r="BD28" s="384">
        <v>434000</v>
      </c>
      <c r="BE28" s="384">
        <v>750000</v>
      </c>
      <c r="BF28" s="384">
        <v>219600</v>
      </c>
      <c r="BG28" s="384"/>
      <c r="BH28" s="384"/>
      <c r="BI28" s="384"/>
      <c r="BJ28" s="384"/>
      <c r="BK28" s="384"/>
      <c r="BL28" s="384"/>
      <c r="BM28" s="384"/>
      <c r="BN28" s="384"/>
      <c r="BO28" s="384"/>
      <c r="BP28" s="384"/>
      <c r="BQ28" s="384"/>
      <c r="BR28" s="384"/>
      <c r="BS28" s="384">
        <v>11780886</v>
      </c>
      <c r="BT28" s="384"/>
      <c r="BU28" s="384">
        <v>52000</v>
      </c>
      <c r="BV28" s="384">
        <v>3959991</v>
      </c>
      <c r="BW28" s="384"/>
      <c r="BX28" s="384"/>
      <c r="BY28" s="384"/>
      <c r="BZ28" s="384"/>
      <c r="CA28" s="384"/>
      <c r="CB28" s="384">
        <v>2000000</v>
      </c>
      <c r="CC28" s="384">
        <v>7813343</v>
      </c>
      <c r="CD28" s="384">
        <v>6500000</v>
      </c>
      <c r="CE28" s="384">
        <v>86571631</v>
      </c>
      <c r="CF28" s="384"/>
      <c r="CG28" s="384"/>
      <c r="CH28" s="384"/>
      <c r="CI28" s="384"/>
      <c r="CJ28" s="384"/>
      <c r="CK28" s="384"/>
      <c r="CL28" s="386">
        <v>1185948496</v>
      </c>
    </row>
    <row r="29" spans="1:90" x14ac:dyDescent="0.25">
      <c r="A29" s="376" t="s">
        <v>676</v>
      </c>
      <c r="B29" s="376" t="s">
        <v>677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5"/>
      <c r="R29" s="384">
        <v>19384079</v>
      </c>
      <c r="S29" s="384">
        <v>279065205</v>
      </c>
      <c r="T29" s="384">
        <v>6616164</v>
      </c>
      <c r="U29" s="384"/>
      <c r="V29" s="384"/>
      <c r="W29" s="384"/>
      <c r="X29" s="384">
        <v>75656233</v>
      </c>
      <c r="Y29" s="384">
        <v>27455893</v>
      </c>
      <c r="Z29" s="384"/>
      <c r="AA29" s="384">
        <v>5000</v>
      </c>
      <c r="AB29" s="384">
        <v>5000</v>
      </c>
      <c r="AC29" s="384">
        <v>45000</v>
      </c>
      <c r="AD29" s="384">
        <v>125000</v>
      </c>
      <c r="AE29" s="384">
        <v>5167000</v>
      </c>
      <c r="AF29" s="384">
        <v>2545000</v>
      </c>
      <c r="AG29" s="384">
        <v>40000</v>
      </c>
      <c r="AH29" s="384">
        <v>600000</v>
      </c>
      <c r="AI29" s="384">
        <v>1345000</v>
      </c>
      <c r="AJ29" s="384">
        <v>1380000</v>
      </c>
      <c r="AK29" s="384">
        <v>1920000</v>
      </c>
      <c r="AL29" s="384">
        <v>2800000</v>
      </c>
      <c r="AM29" s="384">
        <v>170000</v>
      </c>
      <c r="AN29" s="384"/>
      <c r="AO29" s="384">
        <v>370000</v>
      </c>
      <c r="AP29" s="384">
        <v>4300000</v>
      </c>
      <c r="AQ29" s="384">
        <v>700000</v>
      </c>
      <c r="AR29" s="384">
        <v>2365000</v>
      </c>
      <c r="AS29" s="384">
        <v>100000</v>
      </c>
      <c r="AT29" s="384">
        <v>480000</v>
      </c>
      <c r="AU29" s="384">
        <v>1750000</v>
      </c>
      <c r="AV29" s="384">
        <v>6061759</v>
      </c>
      <c r="AW29" s="384">
        <v>3800000</v>
      </c>
      <c r="AX29" s="384">
        <v>60000</v>
      </c>
      <c r="AY29" s="384">
        <v>4814227</v>
      </c>
      <c r="AZ29" s="384">
        <v>300000</v>
      </c>
      <c r="BA29" s="384">
        <v>65000</v>
      </c>
      <c r="BB29" s="384"/>
      <c r="BC29" s="384">
        <v>50000</v>
      </c>
      <c r="BD29" s="384"/>
      <c r="BE29" s="384"/>
      <c r="BF29" s="384"/>
      <c r="BG29" s="384"/>
      <c r="BH29" s="384"/>
      <c r="BI29" s="384"/>
      <c r="BJ29" s="384"/>
      <c r="BK29" s="384"/>
      <c r="BL29" s="384"/>
      <c r="BM29" s="384"/>
      <c r="BN29" s="384"/>
      <c r="BO29" s="384"/>
      <c r="BP29" s="384"/>
      <c r="BQ29" s="384"/>
      <c r="BR29" s="384"/>
      <c r="BS29" s="384">
        <v>5968986</v>
      </c>
      <c r="BT29" s="384"/>
      <c r="BU29" s="384">
        <v>50000</v>
      </c>
      <c r="BV29" s="384">
        <v>900000</v>
      </c>
      <c r="BW29" s="384"/>
      <c r="BX29" s="384"/>
      <c r="BY29" s="384"/>
      <c r="BZ29" s="384"/>
      <c r="CA29" s="384"/>
      <c r="CB29" s="384"/>
      <c r="CC29" s="384"/>
      <c r="CD29" s="384">
        <v>0</v>
      </c>
      <c r="CE29" s="384"/>
      <c r="CF29" s="384"/>
      <c r="CG29" s="384"/>
      <c r="CH29" s="384"/>
      <c r="CI29" s="384"/>
      <c r="CJ29" s="384"/>
      <c r="CK29" s="384"/>
      <c r="CL29" s="386">
        <v>456459546</v>
      </c>
    </row>
    <row r="30" spans="1:90" x14ac:dyDescent="0.25">
      <c r="A30" s="376" t="s">
        <v>678</v>
      </c>
      <c r="B30" s="376" t="s">
        <v>679</v>
      </c>
      <c r="C30" s="384"/>
      <c r="D30" s="384"/>
      <c r="E30" s="384"/>
      <c r="F30" s="384"/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5"/>
      <c r="R30" s="384"/>
      <c r="S30" s="384"/>
      <c r="T30" s="384"/>
      <c r="U30" s="384"/>
      <c r="V30" s="384"/>
      <c r="W30" s="384"/>
      <c r="X30" s="384"/>
      <c r="Y30" s="384"/>
      <c r="Z30" s="384"/>
      <c r="AA30" s="384"/>
      <c r="AB30" s="384"/>
      <c r="AC30" s="384"/>
      <c r="AD30" s="384">
        <v>15000</v>
      </c>
      <c r="AE30" s="384"/>
      <c r="AF30" s="384">
        <v>5000</v>
      </c>
      <c r="AG30" s="384"/>
      <c r="AH30" s="384"/>
      <c r="AI30" s="384"/>
      <c r="AJ30" s="384"/>
      <c r="AK30" s="384"/>
      <c r="AL30" s="384"/>
      <c r="AM30" s="384"/>
      <c r="AN30" s="384"/>
      <c r="AO30" s="384"/>
      <c r="AP30" s="384"/>
      <c r="AQ30" s="384"/>
      <c r="AR30" s="384">
        <v>10000</v>
      </c>
      <c r="AS30" s="384"/>
      <c r="AT30" s="384"/>
      <c r="AU30" s="384"/>
      <c r="AV30" s="384">
        <v>952000</v>
      </c>
      <c r="AW30" s="384"/>
      <c r="AX30" s="384"/>
      <c r="AY30" s="384">
        <v>300000</v>
      </c>
      <c r="AZ30" s="384">
        <v>226000</v>
      </c>
      <c r="BA30" s="384"/>
      <c r="BB30" s="384"/>
      <c r="BC30" s="384"/>
      <c r="BD30" s="384"/>
      <c r="BE30" s="384"/>
      <c r="BF30" s="384"/>
      <c r="BG30" s="384"/>
      <c r="BH30" s="384"/>
      <c r="BI30" s="384"/>
      <c r="BJ30" s="384"/>
      <c r="BK30" s="384"/>
      <c r="BL30" s="384"/>
      <c r="BM30" s="384"/>
      <c r="BN30" s="384">
        <v>4068964</v>
      </c>
      <c r="BO30" s="384"/>
      <c r="BP30" s="384"/>
      <c r="BQ30" s="384"/>
      <c r="BR30" s="384"/>
      <c r="BS30" s="384"/>
      <c r="BT30" s="384">
        <v>30000</v>
      </c>
      <c r="BU30" s="384"/>
      <c r="BV30" s="384"/>
      <c r="BW30" s="384">
        <v>1993000</v>
      </c>
      <c r="BX30" s="384"/>
      <c r="BY30" s="384">
        <v>5660000</v>
      </c>
      <c r="BZ30" s="384">
        <v>3668666</v>
      </c>
      <c r="CA30" s="384">
        <v>1881500</v>
      </c>
      <c r="CB30" s="384">
        <v>7766437</v>
      </c>
      <c r="CC30" s="384"/>
      <c r="CD30" s="384"/>
      <c r="CE30" s="384"/>
      <c r="CF30" s="384"/>
      <c r="CG30" s="384"/>
      <c r="CH30" s="384"/>
      <c r="CI30" s="384"/>
      <c r="CJ30" s="384"/>
      <c r="CK30" s="384"/>
      <c r="CL30" s="386">
        <v>26576567</v>
      </c>
    </row>
    <row r="31" spans="1:90" x14ac:dyDescent="0.25">
      <c r="A31" s="376" t="s">
        <v>680</v>
      </c>
      <c r="B31" s="376" t="s">
        <v>681</v>
      </c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5"/>
      <c r="R31" s="384"/>
      <c r="S31" s="384"/>
      <c r="T31" s="384"/>
      <c r="U31" s="384"/>
      <c r="V31" s="384"/>
      <c r="W31" s="384"/>
      <c r="X31" s="384"/>
      <c r="Y31" s="384"/>
      <c r="Z31" s="384"/>
      <c r="AA31" s="384"/>
      <c r="AB31" s="384"/>
      <c r="AC31" s="384"/>
      <c r="AD31" s="384"/>
      <c r="AE31" s="384"/>
      <c r="AF31" s="384"/>
      <c r="AG31" s="384"/>
      <c r="AH31" s="384"/>
      <c r="AI31" s="384"/>
      <c r="AJ31" s="384"/>
      <c r="AK31" s="384"/>
      <c r="AL31" s="384"/>
      <c r="AM31" s="384"/>
      <c r="AN31" s="384"/>
      <c r="AO31" s="384"/>
      <c r="AP31" s="384"/>
      <c r="AQ31" s="384"/>
      <c r="AR31" s="384"/>
      <c r="AS31" s="384"/>
      <c r="AT31" s="384"/>
      <c r="AU31" s="384"/>
      <c r="AV31" s="384"/>
      <c r="AW31" s="384"/>
      <c r="AX31" s="384"/>
      <c r="AY31" s="384"/>
      <c r="AZ31" s="384"/>
      <c r="BA31" s="384"/>
      <c r="BB31" s="384"/>
      <c r="BC31" s="384"/>
      <c r="BD31" s="384"/>
      <c r="BE31" s="384"/>
      <c r="BF31" s="384"/>
      <c r="BG31" s="384"/>
      <c r="BH31" s="384"/>
      <c r="BI31" s="384">
        <v>4565592</v>
      </c>
      <c r="BJ31" s="384">
        <v>9013408</v>
      </c>
      <c r="BK31" s="384">
        <v>680000</v>
      </c>
      <c r="BL31" s="384"/>
      <c r="BM31" s="384">
        <v>450000</v>
      </c>
      <c r="BN31" s="384">
        <v>330000</v>
      </c>
      <c r="BO31" s="384"/>
      <c r="BP31" s="384"/>
      <c r="BQ31" s="384"/>
      <c r="BR31" s="384"/>
      <c r="BS31" s="384"/>
      <c r="BT31" s="384"/>
      <c r="BU31" s="384"/>
      <c r="BV31" s="384"/>
      <c r="BW31" s="384"/>
      <c r="BX31" s="384"/>
      <c r="BY31" s="384"/>
      <c r="BZ31" s="384"/>
      <c r="CA31" s="384"/>
      <c r="CB31" s="384"/>
      <c r="CC31" s="384"/>
      <c r="CD31" s="384"/>
      <c r="CE31" s="384"/>
      <c r="CF31" s="384"/>
      <c r="CG31" s="384"/>
      <c r="CH31" s="384"/>
      <c r="CI31" s="384"/>
      <c r="CJ31" s="384"/>
      <c r="CK31" s="384"/>
      <c r="CL31" s="386">
        <v>15039000</v>
      </c>
    </row>
    <row r="32" spans="1:90" ht="22.5" x14ac:dyDescent="0.25">
      <c r="A32" s="376" t="s">
        <v>682</v>
      </c>
      <c r="B32" s="376" t="s">
        <v>683</v>
      </c>
      <c r="C32" s="384"/>
      <c r="D32" s="384"/>
      <c r="E32" s="384"/>
      <c r="F32" s="384"/>
      <c r="G32" s="384"/>
      <c r="H32" s="384"/>
      <c r="I32" s="384"/>
      <c r="J32" s="384"/>
      <c r="K32" s="384"/>
      <c r="L32" s="384"/>
      <c r="M32" s="384"/>
      <c r="N32" s="384"/>
      <c r="O32" s="384"/>
      <c r="P32" s="384"/>
      <c r="Q32" s="385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384"/>
      <c r="AI32" s="384"/>
      <c r="AJ32" s="384"/>
      <c r="AK32" s="384"/>
      <c r="AL32" s="384"/>
      <c r="AM32" s="384"/>
      <c r="AN32" s="384"/>
      <c r="AO32" s="384"/>
      <c r="AP32" s="384"/>
      <c r="AQ32" s="384"/>
      <c r="AR32" s="384"/>
      <c r="AS32" s="384"/>
      <c r="AT32" s="384"/>
      <c r="AU32" s="384"/>
      <c r="AV32" s="384"/>
      <c r="AW32" s="384"/>
      <c r="AX32" s="384"/>
      <c r="AY32" s="384"/>
      <c r="AZ32" s="384"/>
      <c r="BA32" s="384"/>
      <c r="BB32" s="384"/>
      <c r="BC32" s="384"/>
      <c r="BD32" s="384"/>
      <c r="BE32" s="384"/>
      <c r="BF32" s="384"/>
      <c r="BG32" s="384">
        <v>28000</v>
      </c>
      <c r="BH32" s="384">
        <v>2518997</v>
      </c>
      <c r="BI32" s="384">
        <v>2989687</v>
      </c>
      <c r="BJ32" s="384">
        <v>8205922</v>
      </c>
      <c r="BK32" s="384">
        <v>1010842</v>
      </c>
      <c r="BL32" s="384">
        <v>37000</v>
      </c>
      <c r="BM32" s="384">
        <v>4542152</v>
      </c>
      <c r="BN32" s="384">
        <v>542400</v>
      </c>
      <c r="BO32" s="384"/>
      <c r="BP32" s="384"/>
      <c r="BQ32" s="384"/>
      <c r="BR32" s="384"/>
      <c r="BS32" s="384"/>
      <c r="BT32" s="384"/>
      <c r="BU32" s="384"/>
      <c r="BV32" s="384"/>
      <c r="BW32" s="384"/>
      <c r="BX32" s="384"/>
      <c r="BY32" s="384"/>
      <c r="BZ32" s="384"/>
      <c r="CA32" s="384"/>
      <c r="CB32" s="384"/>
      <c r="CC32" s="384"/>
      <c r="CD32" s="384"/>
      <c r="CE32" s="384"/>
      <c r="CF32" s="384"/>
      <c r="CG32" s="384"/>
      <c r="CH32" s="384"/>
      <c r="CI32" s="384"/>
      <c r="CJ32" s="384"/>
      <c r="CK32" s="384"/>
      <c r="CL32" s="386">
        <v>19875000</v>
      </c>
    </row>
    <row r="33" spans="1:90" x14ac:dyDescent="0.25">
      <c r="A33" s="376" t="s">
        <v>684</v>
      </c>
      <c r="B33" s="376" t="s">
        <v>685</v>
      </c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  <c r="Q33" s="385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>
        <v>226392383</v>
      </c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6">
        <v>226392383</v>
      </c>
    </row>
    <row r="34" spans="1:90" x14ac:dyDescent="0.25">
      <c r="A34" s="376" t="s">
        <v>686</v>
      </c>
      <c r="B34" s="376" t="s">
        <v>687</v>
      </c>
      <c r="C34" s="384"/>
      <c r="D34" s="384"/>
      <c r="E34" s="384"/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5"/>
      <c r="R34" s="384">
        <v>0</v>
      </c>
      <c r="S34" s="384">
        <v>0</v>
      </c>
      <c r="T34" s="384">
        <v>0</v>
      </c>
      <c r="U34" s="384"/>
      <c r="V34" s="384"/>
      <c r="W34" s="384"/>
      <c r="X34" s="384">
        <v>0</v>
      </c>
      <c r="Y34" s="384">
        <v>0</v>
      </c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>
        <v>0</v>
      </c>
      <c r="AV34" s="384">
        <v>4200000</v>
      </c>
      <c r="AW34" s="384"/>
      <c r="AX34" s="384">
        <v>0</v>
      </c>
      <c r="AY34" s="384"/>
      <c r="AZ34" s="384"/>
      <c r="BA34" s="384"/>
      <c r="BB34" s="384"/>
      <c r="BC34" s="384"/>
      <c r="BD34" s="384"/>
      <c r="BE34" s="384"/>
      <c r="BF34" s="384"/>
      <c r="BG34" s="384"/>
      <c r="BH34" s="384">
        <v>2230000</v>
      </c>
      <c r="BI34" s="384">
        <v>101124074</v>
      </c>
      <c r="BJ34" s="384">
        <v>2028744</v>
      </c>
      <c r="BK34" s="384">
        <v>2721593108</v>
      </c>
      <c r="BL34" s="384">
        <v>11684786775</v>
      </c>
      <c r="BM34" s="384">
        <v>189143357226</v>
      </c>
      <c r="BN34" s="384">
        <v>954686337</v>
      </c>
      <c r="BO34" s="384">
        <v>2500000</v>
      </c>
      <c r="BP34" s="384"/>
      <c r="BQ34" s="384">
        <v>354082243</v>
      </c>
      <c r="BR34" s="384"/>
      <c r="BS34" s="384">
        <v>0</v>
      </c>
      <c r="BT34" s="384"/>
      <c r="BU34" s="384"/>
      <c r="BV34" s="384">
        <v>0</v>
      </c>
      <c r="BW34" s="384"/>
      <c r="BX34" s="384"/>
      <c r="BY34" s="384">
        <v>6417038</v>
      </c>
      <c r="BZ34" s="384">
        <v>11980588</v>
      </c>
      <c r="CA34" s="384"/>
      <c r="CB34" s="384">
        <v>16318388</v>
      </c>
      <c r="CC34" s="384">
        <v>0</v>
      </c>
      <c r="CD34" s="384">
        <v>0</v>
      </c>
      <c r="CE34" s="384"/>
      <c r="CF34" s="384"/>
      <c r="CG34" s="384"/>
      <c r="CH34" s="384">
        <v>1235609817</v>
      </c>
      <c r="CI34" s="384">
        <v>4390183</v>
      </c>
      <c r="CJ34" s="384">
        <v>15799565</v>
      </c>
      <c r="CK34" s="384">
        <v>0</v>
      </c>
      <c r="CL34" s="386">
        <v>206261104086</v>
      </c>
    </row>
    <row r="35" spans="1:90" x14ac:dyDescent="0.25">
      <c r="A35" s="376" t="s">
        <v>688</v>
      </c>
      <c r="B35" s="376" t="s">
        <v>689</v>
      </c>
      <c r="C35" s="384"/>
      <c r="D35" s="384"/>
      <c r="E35" s="384"/>
      <c r="F35" s="384"/>
      <c r="G35" s="384"/>
      <c r="H35" s="384"/>
      <c r="I35" s="384"/>
      <c r="J35" s="384"/>
      <c r="K35" s="384"/>
      <c r="L35" s="384"/>
      <c r="M35" s="384"/>
      <c r="N35" s="384"/>
      <c r="O35" s="384"/>
      <c r="P35" s="384"/>
      <c r="Q35" s="385"/>
      <c r="R35" s="384"/>
      <c r="S35" s="384"/>
      <c r="T35" s="384"/>
      <c r="U35" s="384"/>
      <c r="V35" s="384"/>
      <c r="W35" s="384"/>
      <c r="X35" s="384"/>
      <c r="Y35" s="384"/>
      <c r="Z35" s="384"/>
      <c r="AA35" s="384"/>
      <c r="AB35" s="384"/>
      <c r="AC35" s="384"/>
      <c r="AD35" s="384"/>
      <c r="AE35" s="384"/>
      <c r="AF35" s="384"/>
      <c r="AG35" s="384"/>
      <c r="AH35" s="384"/>
      <c r="AI35" s="384"/>
      <c r="AJ35" s="384"/>
      <c r="AK35" s="384"/>
      <c r="AL35" s="384"/>
      <c r="AM35" s="384"/>
      <c r="AN35" s="384"/>
      <c r="AO35" s="384"/>
      <c r="AP35" s="384"/>
      <c r="AQ35" s="384"/>
      <c r="AR35" s="384"/>
      <c r="AS35" s="384"/>
      <c r="AT35" s="384"/>
      <c r="AU35" s="384"/>
      <c r="AV35" s="384"/>
      <c r="AW35" s="384"/>
      <c r="AX35" s="384"/>
      <c r="AY35" s="384"/>
      <c r="AZ35" s="384"/>
      <c r="BA35" s="384"/>
      <c r="BB35" s="384"/>
      <c r="BC35" s="384"/>
      <c r="BD35" s="384"/>
      <c r="BE35" s="384"/>
      <c r="BF35" s="384"/>
      <c r="BG35" s="384"/>
      <c r="BH35" s="384"/>
      <c r="BI35" s="384"/>
      <c r="BJ35" s="384"/>
      <c r="BK35" s="384"/>
      <c r="BL35" s="384"/>
      <c r="BM35" s="384"/>
      <c r="BN35" s="384">
        <v>174765926</v>
      </c>
      <c r="BO35" s="384"/>
      <c r="BP35" s="384"/>
      <c r="BQ35" s="384"/>
      <c r="BR35" s="384"/>
      <c r="BS35" s="384"/>
      <c r="BT35" s="384"/>
      <c r="BU35" s="384"/>
      <c r="BV35" s="384"/>
      <c r="BW35" s="384"/>
      <c r="BX35" s="384"/>
      <c r="BY35" s="384"/>
      <c r="BZ35" s="384"/>
      <c r="CA35" s="384"/>
      <c r="CB35" s="384"/>
      <c r="CC35" s="384"/>
      <c r="CD35" s="384"/>
      <c r="CE35" s="384"/>
      <c r="CF35" s="384"/>
      <c r="CG35" s="384"/>
      <c r="CH35" s="384"/>
      <c r="CI35" s="384"/>
      <c r="CJ35" s="384"/>
      <c r="CK35" s="384"/>
      <c r="CL35" s="386">
        <v>174765926</v>
      </c>
    </row>
    <row r="36" spans="1:90" x14ac:dyDescent="0.25">
      <c r="A36" s="376" t="s">
        <v>690</v>
      </c>
      <c r="B36" s="376" t="s">
        <v>691</v>
      </c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5"/>
      <c r="R36" s="384"/>
      <c r="S36" s="384"/>
      <c r="T36" s="384"/>
      <c r="U36" s="384"/>
      <c r="V36" s="384"/>
      <c r="W36" s="384"/>
      <c r="X36" s="384"/>
      <c r="Y36" s="384"/>
      <c r="Z36" s="384"/>
      <c r="AA36" s="384"/>
      <c r="AB36" s="384"/>
      <c r="AC36" s="384"/>
      <c r="AD36" s="384"/>
      <c r="AE36" s="384"/>
      <c r="AF36" s="384"/>
      <c r="AG36" s="384"/>
      <c r="AH36" s="384"/>
      <c r="AI36" s="384"/>
      <c r="AJ36" s="384"/>
      <c r="AK36" s="384"/>
      <c r="AL36" s="384"/>
      <c r="AM36" s="384"/>
      <c r="AN36" s="384"/>
      <c r="AO36" s="384"/>
      <c r="AP36" s="384"/>
      <c r="AQ36" s="384"/>
      <c r="AR36" s="384"/>
      <c r="AS36" s="384"/>
      <c r="AT36" s="384"/>
      <c r="AU36" s="384"/>
      <c r="AV36" s="384"/>
      <c r="AW36" s="384"/>
      <c r="AX36" s="384"/>
      <c r="AY36" s="384"/>
      <c r="AZ36" s="384"/>
      <c r="BA36" s="384"/>
      <c r="BB36" s="384"/>
      <c r="BC36" s="384"/>
      <c r="BD36" s="384"/>
      <c r="BE36" s="384"/>
      <c r="BF36" s="384"/>
      <c r="BG36" s="384"/>
      <c r="BH36" s="384"/>
      <c r="BI36" s="384"/>
      <c r="BJ36" s="384"/>
      <c r="BK36" s="384"/>
      <c r="BL36" s="384"/>
      <c r="BM36" s="384"/>
      <c r="BN36" s="384">
        <v>42386923</v>
      </c>
      <c r="BO36" s="384"/>
      <c r="BP36" s="384"/>
      <c r="BQ36" s="384"/>
      <c r="BR36" s="384"/>
      <c r="BS36" s="384"/>
      <c r="BT36" s="384"/>
      <c r="BU36" s="384"/>
      <c r="BV36" s="384"/>
      <c r="BW36" s="384"/>
      <c r="BX36" s="384"/>
      <c r="BY36" s="384"/>
      <c r="BZ36" s="384"/>
      <c r="CA36" s="384"/>
      <c r="CB36" s="384"/>
      <c r="CC36" s="384"/>
      <c r="CD36" s="384"/>
      <c r="CE36" s="384"/>
      <c r="CF36" s="384"/>
      <c r="CG36" s="384"/>
      <c r="CH36" s="384"/>
      <c r="CI36" s="384"/>
      <c r="CJ36" s="384"/>
      <c r="CK36" s="384"/>
      <c r="CL36" s="386">
        <v>42386923</v>
      </c>
    </row>
    <row r="37" spans="1:90" x14ac:dyDescent="0.25">
      <c r="A37" s="376" t="s">
        <v>692</v>
      </c>
      <c r="B37" s="376" t="s">
        <v>693</v>
      </c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5"/>
      <c r="R37" s="384">
        <v>67132294</v>
      </c>
      <c r="S37" s="384"/>
      <c r="T37" s="384">
        <v>12541811</v>
      </c>
      <c r="U37" s="384"/>
      <c r="V37" s="384"/>
      <c r="W37" s="384"/>
      <c r="X37" s="384">
        <v>18519179</v>
      </c>
      <c r="Y37" s="384">
        <v>6720670</v>
      </c>
      <c r="Z37" s="384"/>
      <c r="AA37" s="384"/>
      <c r="AB37" s="384"/>
      <c r="AC37" s="384">
        <v>5200000</v>
      </c>
      <c r="AD37" s="384">
        <v>50000</v>
      </c>
      <c r="AE37" s="384">
        <v>3000000</v>
      </c>
      <c r="AF37" s="384">
        <v>5000000</v>
      </c>
      <c r="AG37" s="384"/>
      <c r="AH37" s="384">
        <v>70000</v>
      </c>
      <c r="AI37" s="384">
        <v>500000</v>
      </c>
      <c r="AJ37" s="384"/>
      <c r="AK37" s="384">
        <v>200000</v>
      </c>
      <c r="AL37" s="384">
        <v>1500000</v>
      </c>
      <c r="AM37" s="384">
        <v>130000</v>
      </c>
      <c r="AN37" s="384"/>
      <c r="AO37" s="384">
        <v>30000</v>
      </c>
      <c r="AP37" s="384">
        <v>250000</v>
      </c>
      <c r="AQ37" s="384">
        <v>920000</v>
      </c>
      <c r="AR37" s="384">
        <v>20000000</v>
      </c>
      <c r="AS37" s="384"/>
      <c r="AT37" s="384">
        <v>600000</v>
      </c>
      <c r="AU37" s="384"/>
      <c r="AV37" s="384">
        <v>15000000</v>
      </c>
      <c r="AW37" s="384">
        <v>2500000</v>
      </c>
      <c r="AX37" s="384">
        <v>50000</v>
      </c>
      <c r="AY37" s="384">
        <v>33398815</v>
      </c>
      <c r="AZ37" s="384">
        <v>100000</v>
      </c>
      <c r="BA37" s="384"/>
      <c r="BB37" s="384">
        <v>50000</v>
      </c>
      <c r="BC37" s="384"/>
      <c r="BD37" s="384"/>
      <c r="BE37" s="384"/>
      <c r="BF37" s="384"/>
      <c r="BG37" s="384"/>
      <c r="BH37" s="384"/>
      <c r="BI37" s="384"/>
      <c r="BJ37" s="384"/>
      <c r="BK37" s="384"/>
      <c r="BL37" s="384"/>
      <c r="BM37" s="384"/>
      <c r="BN37" s="384"/>
      <c r="BO37" s="384"/>
      <c r="BP37" s="384"/>
      <c r="BQ37" s="384"/>
      <c r="BR37" s="384"/>
      <c r="BS37" s="384">
        <v>1342646</v>
      </c>
      <c r="BT37" s="384"/>
      <c r="BU37" s="384">
        <v>50000</v>
      </c>
      <c r="BV37" s="384">
        <v>50000</v>
      </c>
      <c r="BW37" s="384">
        <v>300000</v>
      </c>
      <c r="BX37" s="384"/>
      <c r="BY37" s="384"/>
      <c r="BZ37" s="384"/>
      <c r="CA37" s="384"/>
      <c r="CB37" s="384"/>
      <c r="CC37" s="384"/>
      <c r="CD37" s="384"/>
      <c r="CE37" s="384"/>
      <c r="CF37" s="384">
        <v>20000000</v>
      </c>
      <c r="CG37" s="384"/>
      <c r="CH37" s="384"/>
      <c r="CI37" s="384"/>
      <c r="CJ37" s="384"/>
      <c r="CK37" s="384"/>
      <c r="CL37" s="386">
        <v>215205415</v>
      </c>
    </row>
    <row r="38" spans="1:90" x14ac:dyDescent="0.25">
      <c r="A38" s="376" t="s">
        <v>694</v>
      </c>
      <c r="B38" s="376" t="s">
        <v>695</v>
      </c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  <c r="P38" s="384"/>
      <c r="Q38" s="385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4"/>
      <c r="AG38" s="384"/>
      <c r="AH38" s="384"/>
      <c r="AI38" s="384"/>
      <c r="AJ38" s="384"/>
      <c r="AK38" s="384"/>
      <c r="AL38" s="384"/>
      <c r="AM38" s="384"/>
      <c r="AN38" s="384"/>
      <c r="AO38" s="384"/>
      <c r="AP38" s="384"/>
      <c r="AQ38" s="384"/>
      <c r="AR38" s="384"/>
      <c r="AS38" s="384"/>
      <c r="AT38" s="384"/>
      <c r="AU38" s="384"/>
      <c r="AV38" s="384"/>
      <c r="AW38" s="384"/>
      <c r="AX38" s="384"/>
      <c r="AY38" s="384"/>
      <c r="AZ38" s="384"/>
      <c r="BA38" s="384"/>
      <c r="BB38" s="384"/>
      <c r="BC38" s="384"/>
      <c r="BD38" s="384"/>
      <c r="BE38" s="384"/>
      <c r="BF38" s="384"/>
      <c r="BG38" s="384"/>
      <c r="BH38" s="384"/>
      <c r="BI38" s="384"/>
      <c r="BJ38" s="384">
        <v>0</v>
      </c>
      <c r="BK38" s="384"/>
      <c r="BL38" s="384">
        <v>0</v>
      </c>
      <c r="BM38" s="384">
        <v>74245936</v>
      </c>
      <c r="BN38" s="384"/>
      <c r="BO38" s="384">
        <v>0</v>
      </c>
      <c r="BP38" s="384"/>
      <c r="BQ38" s="384"/>
      <c r="BR38" s="384"/>
      <c r="BS38" s="384"/>
      <c r="BT38" s="384"/>
      <c r="BU38" s="384"/>
      <c r="BV38" s="384"/>
      <c r="BW38" s="384">
        <v>50000000</v>
      </c>
      <c r="BX38" s="384"/>
      <c r="BY38" s="384"/>
      <c r="BZ38" s="384"/>
      <c r="CA38" s="384"/>
      <c r="CB38" s="384"/>
      <c r="CC38" s="384"/>
      <c r="CD38" s="384"/>
      <c r="CE38" s="384"/>
      <c r="CF38" s="384"/>
      <c r="CG38" s="384"/>
      <c r="CH38" s="384"/>
      <c r="CI38" s="384"/>
      <c r="CJ38" s="384"/>
      <c r="CK38" s="384"/>
      <c r="CL38" s="386">
        <v>124245936</v>
      </c>
    </row>
    <row r="39" spans="1:90" x14ac:dyDescent="0.25">
      <c r="A39" s="376" t="s">
        <v>696</v>
      </c>
      <c r="B39" s="376" t="s">
        <v>697</v>
      </c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5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384"/>
      <c r="AL39" s="384"/>
      <c r="AM39" s="384"/>
      <c r="AN39" s="384"/>
      <c r="AO39" s="384"/>
      <c r="AP39" s="384"/>
      <c r="AQ39" s="384"/>
      <c r="AR39" s="384"/>
      <c r="AS39" s="384"/>
      <c r="AT39" s="384"/>
      <c r="AU39" s="384"/>
      <c r="AV39" s="384"/>
      <c r="AW39" s="384"/>
      <c r="AX39" s="384"/>
      <c r="AY39" s="384"/>
      <c r="AZ39" s="384"/>
      <c r="BA39" s="384"/>
      <c r="BB39" s="384"/>
      <c r="BC39" s="384"/>
      <c r="BD39" s="384"/>
      <c r="BE39" s="384"/>
      <c r="BF39" s="384"/>
      <c r="BG39" s="384"/>
      <c r="BH39" s="384">
        <v>0</v>
      </c>
      <c r="BI39" s="384">
        <v>0</v>
      </c>
      <c r="BJ39" s="384">
        <v>0</v>
      </c>
      <c r="BK39" s="384">
        <v>0</v>
      </c>
      <c r="BL39" s="384">
        <v>0</v>
      </c>
      <c r="BM39" s="384">
        <v>267487980</v>
      </c>
      <c r="BN39" s="384">
        <v>1891858</v>
      </c>
      <c r="BO39" s="384">
        <v>0</v>
      </c>
      <c r="BP39" s="384">
        <v>0</v>
      </c>
      <c r="BQ39" s="384"/>
      <c r="BR39" s="384"/>
      <c r="BS39" s="384"/>
      <c r="BT39" s="384"/>
      <c r="BU39" s="384"/>
      <c r="BV39" s="384"/>
      <c r="BW39" s="384"/>
      <c r="BX39" s="384"/>
      <c r="BY39" s="384"/>
      <c r="BZ39" s="384"/>
      <c r="CA39" s="384"/>
      <c r="CB39" s="384"/>
      <c r="CC39" s="384"/>
      <c r="CD39" s="384"/>
      <c r="CE39" s="384"/>
      <c r="CF39" s="384"/>
      <c r="CG39" s="384">
        <v>25194100</v>
      </c>
      <c r="CH39" s="384"/>
      <c r="CI39" s="384"/>
      <c r="CJ39" s="384"/>
      <c r="CK39" s="384"/>
      <c r="CL39" s="386">
        <v>294573938</v>
      </c>
    </row>
    <row r="40" spans="1:90" ht="22.5" x14ac:dyDescent="0.25">
      <c r="A40" s="376" t="s">
        <v>698</v>
      </c>
      <c r="B40" s="376" t="s">
        <v>699</v>
      </c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N40" s="384"/>
      <c r="O40" s="384"/>
      <c r="P40" s="384"/>
      <c r="Q40" s="385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4"/>
      <c r="AE40" s="384"/>
      <c r="AF40" s="384"/>
      <c r="AG40" s="384"/>
      <c r="AH40" s="384"/>
      <c r="AI40" s="384"/>
      <c r="AJ40" s="384"/>
      <c r="AK40" s="384"/>
      <c r="AL40" s="384"/>
      <c r="AM40" s="384"/>
      <c r="AN40" s="384"/>
      <c r="AO40" s="384"/>
      <c r="AP40" s="384"/>
      <c r="AQ40" s="384"/>
      <c r="AR40" s="384"/>
      <c r="AS40" s="384"/>
      <c r="AT40" s="384"/>
      <c r="AU40" s="384"/>
      <c r="AV40" s="384"/>
      <c r="AW40" s="384"/>
      <c r="AX40" s="384"/>
      <c r="AY40" s="384"/>
      <c r="AZ40" s="384"/>
      <c r="BA40" s="384"/>
      <c r="BB40" s="384"/>
      <c r="BC40" s="384"/>
      <c r="BD40" s="384"/>
      <c r="BE40" s="384"/>
      <c r="BF40" s="384"/>
      <c r="BG40" s="384">
        <v>0</v>
      </c>
      <c r="BH40" s="384"/>
      <c r="BI40" s="384">
        <v>1027972</v>
      </c>
      <c r="BJ40" s="384">
        <v>1181512</v>
      </c>
      <c r="BK40" s="384">
        <v>0</v>
      </c>
      <c r="BL40" s="384">
        <v>909484</v>
      </c>
      <c r="BM40" s="384">
        <v>1599672</v>
      </c>
      <c r="BN40" s="384">
        <v>0</v>
      </c>
      <c r="BO40" s="384">
        <v>281360</v>
      </c>
      <c r="BP40" s="384"/>
      <c r="BQ40" s="384"/>
      <c r="BR40" s="384"/>
      <c r="BS40" s="384"/>
      <c r="BT40" s="384"/>
      <c r="BU40" s="384"/>
      <c r="BV40" s="384"/>
      <c r="BW40" s="384"/>
      <c r="BX40" s="384"/>
      <c r="BY40" s="384"/>
      <c r="BZ40" s="384"/>
      <c r="CA40" s="384"/>
      <c r="CB40" s="384"/>
      <c r="CC40" s="384"/>
      <c r="CD40" s="384"/>
      <c r="CE40" s="384"/>
      <c r="CF40" s="384"/>
      <c r="CG40" s="384"/>
      <c r="CH40" s="384"/>
      <c r="CI40" s="384"/>
      <c r="CJ40" s="384"/>
      <c r="CK40" s="384"/>
      <c r="CL40" s="386">
        <v>5000000</v>
      </c>
    </row>
    <row r="41" spans="1:90" x14ac:dyDescent="0.25">
      <c r="A41" s="376" t="s">
        <v>700</v>
      </c>
      <c r="B41" s="376" t="s">
        <v>701</v>
      </c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5"/>
      <c r="R41" s="384"/>
      <c r="S41" s="384"/>
      <c r="T41" s="384"/>
      <c r="U41" s="384"/>
      <c r="V41" s="384"/>
      <c r="W41" s="384"/>
      <c r="X41" s="384"/>
      <c r="Y41" s="384"/>
      <c r="Z41" s="384"/>
      <c r="AA41" s="384"/>
      <c r="AB41" s="384"/>
      <c r="AC41" s="384"/>
      <c r="AD41" s="384"/>
      <c r="AE41" s="384"/>
      <c r="AF41" s="384"/>
      <c r="AG41" s="384"/>
      <c r="AH41" s="384"/>
      <c r="AI41" s="384"/>
      <c r="AJ41" s="384"/>
      <c r="AK41" s="384"/>
      <c r="AL41" s="384"/>
      <c r="AM41" s="384"/>
      <c r="AN41" s="384"/>
      <c r="AO41" s="384"/>
      <c r="AP41" s="384"/>
      <c r="AQ41" s="384"/>
      <c r="AR41" s="384"/>
      <c r="AS41" s="384"/>
      <c r="AT41" s="384"/>
      <c r="AU41" s="384"/>
      <c r="AV41" s="384"/>
      <c r="AW41" s="384"/>
      <c r="AX41" s="384"/>
      <c r="AY41" s="384"/>
      <c r="AZ41" s="384"/>
      <c r="BA41" s="384"/>
      <c r="BB41" s="384"/>
      <c r="BC41" s="384"/>
      <c r="BD41" s="384"/>
      <c r="BE41" s="384"/>
      <c r="BF41" s="384"/>
      <c r="BG41" s="384"/>
      <c r="BH41" s="384">
        <v>6250000</v>
      </c>
      <c r="BI41" s="384"/>
      <c r="BJ41" s="384"/>
      <c r="BK41" s="384"/>
      <c r="BL41" s="384"/>
      <c r="BM41" s="384"/>
      <c r="BN41" s="384"/>
      <c r="BO41" s="384"/>
      <c r="BP41" s="384">
        <v>7000000</v>
      </c>
      <c r="BQ41" s="384">
        <v>65283150</v>
      </c>
      <c r="BR41" s="384">
        <v>1706358000</v>
      </c>
      <c r="BS41" s="384"/>
      <c r="BT41" s="384"/>
      <c r="BU41" s="384"/>
      <c r="BV41" s="384"/>
      <c r="BW41" s="384"/>
      <c r="BX41" s="384"/>
      <c r="BY41" s="384"/>
      <c r="BZ41" s="384"/>
      <c r="CA41" s="384"/>
      <c r="CB41" s="384"/>
      <c r="CC41" s="384"/>
      <c r="CD41" s="384"/>
      <c r="CE41" s="384"/>
      <c r="CF41" s="384"/>
      <c r="CG41" s="384"/>
      <c r="CH41" s="384"/>
      <c r="CI41" s="384"/>
      <c r="CJ41" s="384"/>
      <c r="CK41" s="384"/>
      <c r="CL41" s="386">
        <v>1784891150</v>
      </c>
    </row>
    <row r="42" spans="1:90" ht="22.5" x14ac:dyDescent="0.25">
      <c r="A42" s="376" t="s">
        <v>702</v>
      </c>
      <c r="B42" s="376" t="s">
        <v>703</v>
      </c>
      <c r="C42" s="384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384"/>
      <c r="P42" s="384"/>
      <c r="Q42" s="385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384"/>
      <c r="AL42" s="384"/>
      <c r="AM42" s="384"/>
      <c r="AN42" s="384"/>
      <c r="AO42" s="384"/>
      <c r="AP42" s="384"/>
      <c r="AQ42" s="384"/>
      <c r="AR42" s="384"/>
      <c r="AS42" s="384"/>
      <c r="AT42" s="384"/>
      <c r="AU42" s="384"/>
      <c r="AV42" s="384"/>
      <c r="AW42" s="384"/>
      <c r="AX42" s="384"/>
      <c r="AY42" s="384"/>
      <c r="AZ42" s="384"/>
      <c r="BA42" s="384"/>
      <c r="BB42" s="384"/>
      <c r="BC42" s="384"/>
      <c r="BD42" s="384"/>
      <c r="BE42" s="384"/>
      <c r="BF42" s="384"/>
      <c r="BG42" s="384"/>
      <c r="BH42" s="384">
        <v>18750000</v>
      </c>
      <c r="BI42" s="384">
        <v>0</v>
      </c>
      <c r="BJ42" s="384">
        <v>0</v>
      </c>
      <c r="BK42" s="384"/>
      <c r="BL42" s="384"/>
      <c r="BM42" s="384"/>
      <c r="BN42" s="384"/>
      <c r="BO42" s="384"/>
      <c r="BP42" s="384">
        <v>11000000</v>
      </c>
      <c r="BQ42" s="384">
        <v>0</v>
      </c>
      <c r="BR42" s="384">
        <v>0</v>
      </c>
      <c r="BS42" s="384"/>
      <c r="BT42" s="384"/>
      <c r="BU42" s="384"/>
      <c r="BV42" s="384"/>
      <c r="BW42" s="384"/>
      <c r="BX42" s="384"/>
      <c r="BY42" s="384"/>
      <c r="BZ42" s="384">
        <v>20000000</v>
      </c>
      <c r="CA42" s="384">
        <v>1016782785</v>
      </c>
      <c r="CB42" s="384">
        <v>701651274</v>
      </c>
      <c r="CC42" s="384">
        <v>0</v>
      </c>
      <c r="CD42" s="384"/>
      <c r="CE42" s="384"/>
      <c r="CF42" s="384"/>
      <c r="CG42" s="384"/>
      <c r="CH42" s="384"/>
      <c r="CI42" s="384"/>
      <c r="CJ42" s="384"/>
      <c r="CK42" s="384"/>
      <c r="CL42" s="386">
        <v>1768184059</v>
      </c>
    </row>
    <row r="43" spans="1:90" ht="22.5" x14ac:dyDescent="0.25">
      <c r="A43" s="376" t="s">
        <v>704</v>
      </c>
      <c r="B43" s="376" t="s">
        <v>705</v>
      </c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  <c r="O43" s="384"/>
      <c r="P43" s="384"/>
      <c r="Q43" s="385"/>
      <c r="R43" s="384"/>
      <c r="S43" s="384"/>
      <c r="T43" s="384">
        <v>5186540</v>
      </c>
      <c r="U43" s="384"/>
      <c r="V43" s="384"/>
      <c r="W43" s="384"/>
      <c r="X43" s="384">
        <v>1283000</v>
      </c>
      <c r="Y43" s="384">
        <v>458280</v>
      </c>
      <c r="Z43" s="384"/>
      <c r="AA43" s="384"/>
      <c r="AB43" s="384"/>
      <c r="AC43" s="384"/>
      <c r="AD43" s="384"/>
      <c r="AE43" s="384"/>
      <c r="AF43" s="384"/>
      <c r="AG43" s="384"/>
      <c r="AH43" s="384"/>
      <c r="AI43" s="384"/>
      <c r="AJ43" s="384"/>
      <c r="AK43" s="384"/>
      <c r="AL43" s="384"/>
      <c r="AM43" s="384"/>
      <c r="AN43" s="384"/>
      <c r="AO43" s="384"/>
      <c r="AP43" s="384"/>
      <c r="AQ43" s="384">
        <v>10000</v>
      </c>
      <c r="AR43" s="384"/>
      <c r="AS43" s="384">
        <v>6690000</v>
      </c>
      <c r="AT43" s="384"/>
      <c r="AU43" s="384"/>
      <c r="AV43" s="384">
        <v>6912180</v>
      </c>
      <c r="AW43" s="384"/>
      <c r="AX43" s="384"/>
      <c r="AY43" s="384">
        <v>4360000</v>
      </c>
      <c r="AZ43" s="384">
        <v>60000</v>
      </c>
      <c r="BA43" s="384">
        <v>20000</v>
      </c>
      <c r="BB43" s="384">
        <v>20000</v>
      </c>
      <c r="BC43" s="384"/>
      <c r="BD43" s="384"/>
      <c r="BE43" s="384"/>
      <c r="BF43" s="384"/>
      <c r="BG43" s="384"/>
      <c r="BH43" s="384"/>
      <c r="BI43" s="384"/>
      <c r="BJ43" s="384"/>
      <c r="BK43" s="384"/>
      <c r="BL43" s="384"/>
      <c r="BM43" s="384"/>
      <c r="BN43" s="384"/>
      <c r="BO43" s="384"/>
      <c r="BP43" s="384">
        <v>0</v>
      </c>
      <c r="BQ43" s="384">
        <v>28379950</v>
      </c>
      <c r="BR43" s="384"/>
      <c r="BS43" s="384"/>
      <c r="BT43" s="384"/>
      <c r="BU43" s="384"/>
      <c r="BV43" s="384"/>
      <c r="BW43" s="384"/>
      <c r="BX43" s="384">
        <v>900000</v>
      </c>
      <c r="BY43" s="384"/>
      <c r="BZ43" s="384"/>
      <c r="CA43" s="384"/>
      <c r="CB43" s="384"/>
      <c r="CC43" s="384">
        <v>0</v>
      </c>
      <c r="CD43" s="384"/>
      <c r="CE43" s="384"/>
      <c r="CF43" s="384"/>
      <c r="CG43" s="384"/>
      <c r="CH43" s="384"/>
      <c r="CI43" s="384"/>
      <c r="CJ43" s="384"/>
      <c r="CK43" s="384">
        <v>0</v>
      </c>
      <c r="CL43" s="386">
        <v>54279950</v>
      </c>
    </row>
    <row r="44" spans="1:90" ht="22.5" x14ac:dyDescent="0.25">
      <c r="A44" s="376" t="s">
        <v>706</v>
      </c>
      <c r="B44" s="376" t="s">
        <v>707</v>
      </c>
      <c r="C44" s="384"/>
      <c r="D44" s="384"/>
      <c r="E44" s="384"/>
      <c r="F44" s="384"/>
      <c r="G44" s="384"/>
      <c r="H44" s="384"/>
      <c r="I44" s="384"/>
      <c r="J44" s="384"/>
      <c r="K44" s="384"/>
      <c r="L44" s="384"/>
      <c r="M44" s="384"/>
      <c r="N44" s="384"/>
      <c r="O44" s="384"/>
      <c r="P44" s="384"/>
      <c r="Q44" s="385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  <c r="AK44" s="384"/>
      <c r="AL44" s="384"/>
      <c r="AM44" s="384"/>
      <c r="AN44" s="384"/>
      <c r="AO44" s="384"/>
      <c r="AP44" s="384"/>
      <c r="AQ44" s="384"/>
      <c r="AR44" s="384"/>
      <c r="AS44" s="384"/>
      <c r="AT44" s="384"/>
      <c r="AU44" s="384"/>
      <c r="AV44" s="384"/>
      <c r="AW44" s="384"/>
      <c r="AX44" s="384"/>
      <c r="AY44" s="384"/>
      <c r="AZ44" s="384"/>
      <c r="BA44" s="384"/>
      <c r="BB44" s="384"/>
      <c r="BC44" s="384"/>
      <c r="BD44" s="384"/>
      <c r="BE44" s="384"/>
      <c r="BF44" s="384"/>
      <c r="BG44" s="384"/>
      <c r="BH44" s="384">
        <v>0</v>
      </c>
      <c r="BI44" s="384"/>
      <c r="BJ44" s="384">
        <v>0</v>
      </c>
      <c r="BK44" s="384"/>
      <c r="BL44" s="384"/>
      <c r="BM44" s="384"/>
      <c r="BN44" s="384"/>
      <c r="BO44" s="384"/>
      <c r="BP44" s="384">
        <v>0</v>
      </c>
      <c r="BQ44" s="384">
        <v>585141357</v>
      </c>
      <c r="BR44" s="384">
        <v>0</v>
      </c>
      <c r="BS44" s="384"/>
      <c r="BT44" s="384"/>
      <c r="BU44" s="384"/>
      <c r="BV44" s="384"/>
      <c r="BW44" s="384"/>
      <c r="BX44" s="384"/>
      <c r="BY44" s="384"/>
      <c r="BZ44" s="384"/>
      <c r="CA44" s="384"/>
      <c r="CB44" s="384"/>
      <c r="CC44" s="384"/>
      <c r="CD44" s="384"/>
      <c r="CE44" s="384"/>
      <c r="CF44" s="384"/>
      <c r="CG44" s="384"/>
      <c r="CH44" s="384"/>
      <c r="CI44" s="384"/>
      <c r="CJ44" s="384">
        <v>0</v>
      </c>
      <c r="CK44" s="384"/>
      <c r="CL44" s="386">
        <v>585141357</v>
      </c>
    </row>
    <row r="45" spans="1:90" x14ac:dyDescent="0.25">
      <c r="A45" s="376" t="s">
        <v>708</v>
      </c>
      <c r="B45" s="376" t="s">
        <v>709</v>
      </c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84"/>
      <c r="N45" s="384"/>
      <c r="O45" s="384"/>
      <c r="P45" s="384"/>
      <c r="Q45" s="385"/>
      <c r="R45" s="384"/>
      <c r="S45" s="384"/>
      <c r="T45" s="384"/>
      <c r="U45" s="384"/>
      <c r="V45" s="384"/>
      <c r="W45" s="384"/>
      <c r="X45" s="384"/>
      <c r="Y45" s="384"/>
      <c r="Z45" s="384"/>
      <c r="AA45" s="384"/>
      <c r="AB45" s="384"/>
      <c r="AC45" s="384"/>
      <c r="AD45" s="384"/>
      <c r="AE45" s="384">
        <v>0</v>
      </c>
      <c r="AF45" s="384"/>
      <c r="AG45" s="384"/>
      <c r="AH45" s="384"/>
      <c r="AI45" s="384"/>
      <c r="AJ45" s="384"/>
      <c r="AK45" s="384"/>
      <c r="AL45" s="384"/>
      <c r="AM45" s="384"/>
      <c r="AN45" s="384"/>
      <c r="AO45" s="384"/>
      <c r="AP45" s="384"/>
      <c r="AQ45" s="384"/>
      <c r="AR45" s="384"/>
      <c r="AS45" s="384"/>
      <c r="AT45" s="384"/>
      <c r="AU45" s="384">
        <v>160750</v>
      </c>
      <c r="AV45" s="384"/>
      <c r="AW45" s="384">
        <v>0</v>
      </c>
      <c r="AX45" s="384"/>
      <c r="AY45" s="384"/>
      <c r="AZ45" s="384"/>
      <c r="BA45" s="384"/>
      <c r="BB45" s="384"/>
      <c r="BC45" s="384"/>
      <c r="BD45" s="384"/>
      <c r="BE45" s="384"/>
      <c r="BF45" s="384"/>
      <c r="BG45" s="384"/>
      <c r="BH45" s="384"/>
      <c r="BI45" s="384"/>
      <c r="BJ45" s="384"/>
      <c r="BK45" s="384"/>
      <c r="BL45" s="384"/>
      <c r="BM45" s="384"/>
      <c r="BN45" s="384"/>
      <c r="BO45" s="384"/>
      <c r="BP45" s="384"/>
      <c r="BQ45" s="384"/>
      <c r="BR45" s="384"/>
      <c r="BS45" s="384"/>
      <c r="BT45" s="384"/>
      <c r="BU45" s="384"/>
      <c r="BV45" s="384"/>
      <c r="BW45" s="384"/>
      <c r="BX45" s="384"/>
      <c r="BY45" s="384"/>
      <c r="BZ45" s="384"/>
      <c r="CA45" s="384"/>
      <c r="CB45" s="384"/>
      <c r="CC45" s="384"/>
      <c r="CD45" s="384"/>
      <c r="CE45" s="384">
        <v>200000</v>
      </c>
      <c r="CF45" s="384"/>
      <c r="CG45" s="384"/>
      <c r="CH45" s="384"/>
      <c r="CI45" s="384"/>
      <c r="CJ45" s="384"/>
      <c r="CK45" s="384"/>
      <c r="CL45" s="386">
        <v>360750</v>
      </c>
    </row>
    <row r="46" spans="1:90" ht="22.5" x14ac:dyDescent="0.25">
      <c r="A46" s="376" t="s">
        <v>710</v>
      </c>
      <c r="B46" s="376" t="s">
        <v>711</v>
      </c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  <c r="O46" s="384"/>
      <c r="P46" s="384"/>
      <c r="Q46" s="385"/>
      <c r="R46" s="384"/>
      <c r="S46" s="384"/>
      <c r="T46" s="384"/>
      <c r="U46" s="384"/>
      <c r="V46" s="384"/>
      <c r="W46" s="384"/>
      <c r="X46" s="384"/>
      <c r="Y46" s="384"/>
      <c r="Z46" s="384"/>
      <c r="AA46" s="384"/>
      <c r="AB46" s="384"/>
      <c r="AC46" s="384"/>
      <c r="AD46" s="384"/>
      <c r="AE46" s="384"/>
      <c r="AF46" s="384"/>
      <c r="AG46" s="384"/>
      <c r="AH46" s="384"/>
      <c r="AI46" s="384"/>
      <c r="AJ46" s="384"/>
      <c r="AK46" s="384"/>
      <c r="AL46" s="384"/>
      <c r="AM46" s="384"/>
      <c r="AN46" s="384"/>
      <c r="AO46" s="384"/>
      <c r="AP46" s="384"/>
      <c r="AQ46" s="384"/>
      <c r="AR46" s="384"/>
      <c r="AS46" s="384"/>
      <c r="AT46" s="384"/>
      <c r="AU46" s="384"/>
      <c r="AV46" s="384"/>
      <c r="AW46" s="384"/>
      <c r="AX46" s="384"/>
      <c r="AY46" s="384"/>
      <c r="AZ46" s="384"/>
      <c r="BA46" s="384"/>
      <c r="BB46" s="384"/>
      <c r="BC46" s="384"/>
      <c r="BD46" s="384"/>
      <c r="BE46" s="384"/>
      <c r="BF46" s="384"/>
      <c r="BG46" s="384"/>
      <c r="BH46" s="384"/>
      <c r="BI46" s="384">
        <v>2234664</v>
      </c>
      <c r="BJ46" s="384">
        <v>4125009</v>
      </c>
      <c r="BK46" s="384">
        <v>301799</v>
      </c>
      <c r="BL46" s="384">
        <v>420865</v>
      </c>
      <c r="BM46" s="384">
        <v>27459763</v>
      </c>
      <c r="BN46" s="384">
        <v>0</v>
      </c>
      <c r="BO46" s="384">
        <v>286900</v>
      </c>
      <c r="BP46" s="384"/>
      <c r="BQ46" s="384"/>
      <c r="BR46" s="384"/>
      <c r="BS46" s="384"/>
      <c r="BT46" s="384"/>
      <c r="BU46" s="384"/>
      <c r="BV46" s="384"/>
      <c r="BW46" s="384"/>
      <c r="BX46" s="384"/>
      <c r="BY46" s="384"/>
      <c r="BZ46" s="384"/>
      <c r="CA46" s="384"/>
      <c r="CB46" s="384"/>
      <c r="CC46" s="384"/>
      <c r="CD46" s="384"/>
      <c r="CE46" s="384"/>
      <c r="CF46" s="384"/>
      <c r="CG46" s="384"/>
      <c r="CH46" s="384"/>
      <c r="CI46" s="384"/>
      <c r="CJ46" s="384"/>
      <c r="CK46" s="384"/>
      <c r="CL46" s="386">
        <v>34829000</v>
      </c>
    </row>
    <row r="47" spans="1:90" x14ac:dyDescent="0.25">
      <c r="A47" s="376" t="s">
        <v>712</v>
      </c>
      <c r="B47" s="376" t="s">
        <v>713</v>
      </c>
      <c r="C47" s="384"/>
      <c r="D47" s="384"/>
      <c r="E47" s="384"/>
      <c r="F47" s="384"/>
      <c r="G47" s="384"/>
      <c r="H47" s="384"/>
      <c r="I47" s="384"/>
      <c r="J47" s="384"/>
      <c r="K47" s="384"/>
      <c r="L47" s="384"/>
      <c r="M47" s="384"/>
      <c r="N47" s="384"/>
      <c r="O47" s="384"/>
      <c r="P47" s="384"/>
      <c r="Q47" s="385"/>
      <c r="R47" s="384"/>
      <c r="S47" s="384"/>
      <c r="T47" s="384"/>
      <c r="U47" s="384"/>
      <c r="V47" s="384"/>
      <c r="W47" s="384"/>
      <c r="X47" s="384"/>
      <c r="Y47" s="384"/>
      <c r="Z47" s="384"/>
      <c r="AA47" s="384"/>
      <c r="AB47" s="384"/>
      <c r="AC47" s="384"/>
      <c r="AD47" s="384"/>
      <c r="AE47" s="384"/>
      <c r="AF47" s="384"/>
      <c r="AG47" s="384"/>
      <c r="AH47" s="384"/>
      <c r="AI47" s="384"/>
      <c r="AJ47" s="384"/>
      <c r="AK47" s="384"/>
      <c r="AL47" s="384"/>
      <c r="AM47" s="384"/>
      <c r="AN47" s="384"/>
      <c r="AO47" s="384"/>
      <c r="AP47" s="384"/>
      <c r="AQ47" s="384"/>
      <c r="AR47" s="384"/>
      <c r="AS47" s="384"/>
      <c r="AT47" s="384"/>
      <c r="AU47" s="384"/>
      <c r="AV47" s="384">
        <v>100000</v>
      </c>
      <c r="AW47" s="384"/>
      <c r="AX47" s="384"/>
      <c r="AY47" s="384"/>
      <c r="AZ47" s="384"/>
      <c r="BA47" s="384"/>
      <c r="BB47" s="384"/>
      <c r="BC47" s="384"/>
      <c r="BD47" s="384"/>
      <c r="BE47" s="384"/>
      <c r="BF47" s="384"/>
      <c r="BG47" s="384"/>
      <c r="BH47" s="384"/>
      <c r="BI47" s="384"/>
      <c r="BJ47" s="384"/>
      <c r="BK47" s="384"/>
      <c r="BL47" s="384"/>
      <c r="BM47" s="384"/>
      <c r="BN47" s="384">
        <v>405000</v>
      </c>
      <c r="BO47" s="384">
        <v>111495000</v>
      </c>
      <c r="BP47" s="384"/>
      <c r="BQ47" s="384"/>
      <c r="BR47" s="384"/>
      <c r="BS47" s="384"/>
      <c r="BT47" s="384"/>
      <c r="BU47" s="384"/>
      <c r="BV47" s="384"/>
      <c r="BW47" s="384"/>
      <c r="BX47" s="384"/>
      <c r="BY47" s="384"/>
      <c r="BZ47" s="384"/>
      <c r="CA47" s="384"/>
      <c r="CB47" s="384"/>
      <c r="CC47" s="384"/>
      <c r="CD47" s="384"/>
      <c r="CE47" s="384"/>
      <c r="CF47" s="384"/>
      <c r="CG47" s="384"/>
      <c r="CH47" s="384"/>
      <c r="CI47" s="384"/>
      <c r="CJ47" s="384"/>
      <c r="CK47" s="384"/>
      <c r="CL47" s="386">
        <v>112000000</v>
      </c>
    </row>
    <row r="48" spans="1:90" x14ac:dyDescent="0.25">
      <c r="A48" s="419" t="s">
        <v>714</v>
      </c>
      <c r="B48" s="420"/>
      <c r="C48" s="386">
        <v>700000</v>
      </c>
      <c r="D48" s="386">
        <v>3600</v>
      </c>
      <c r="E48" s="386">
        <v>5346000</v>
      </c>
      <c r="F48" s="386">
        <v>500</v>
      </c>
      <c r="G48" s="386">
        <v>150</v>
      </c>
      <c r="H48" s="386">
        <v>2000</v>
      </c>
      <c r="I48" s="386">
        <v>10000000</v>
      </c>
      <c r="J48" s="386">
        <v>10000000</v>
      </c>
      <c r="K48" s="386">
        <v>846350</v>
      </c>
      <c r="L48" s="386">
        <v>88000000</v>
      </c>
      <c r="M48" s="386">
        <v>5077015339</v>
      </c>
      <c r="N48" s="386">
        <v>7000000</v>
      </c>
      <c r="O48" s="386">
        <v>5189758000</v>
      </c>
      <c r="P48" s="386">
        <v>8205945</v>
      </c>
      <c r="Q48" s="390">
        <v>10396877884</v>
      </c>
      <c r="R48" s="386">
        <v>125083397</v>
      </c>
      <c r="S48" s="386">
        <v>829542375</v>
      </c>
      <c r="T48" s="386">
        <v>85091451</v>
      </c>
      <c r="U48" s="386">
        <v>2343600</v>
      </c>
      <c r="V48" s="386">
        <v>1000000</v>
      </c>
      <c r="W48" s="386">
        <v>500000</v>
      </c>
      <c r="X48" s="386">
        <v>255494021</v>
      </c>
      <c r="Y48" s="386">
        <v>92730817</v>
      </c>
      <c r="Z48" s="386">
        <v>4178085</v>
      </c>
      <c r="AA48" s="386">
        <v>30000</v>
      </c>
      <c r="AB48" s="386">
        <v>15000</v>
      </c>
      <c r="AC48" s="386">
        <v>5245000</v>
      </c>
      <c r="AD48" s="386">
        <v>390000</v>
      </c>
      <c r="AE48" s="386">
        <v>14419577</v>
      </c>
      <c r="AF48" s="386">
        <v>10529000</v>
      </c>
      <c r="AG48" s="386">
        <v>205000</v>
      </c>
      <c r="AH48" s="386">
        <v>1470000</v>
      </c>
      <c r="AI48" s="386">
        <v>1845000</v>
      </c>
      <c r="AJ48" s="386">
        <v>13452896</v>
      </c>
      <c r="AK48" s="386">
        <v>15116479</v>
      </c>
      <c r="AL48" s="386">
        <v>5811000</v>
      </c>
      <c r="AM48" s="386">
        <v>300000</v>
      </c>
      <c r="AN48" s="386">
        <v>30000</v>
      </c>
      <c r="AO48" s="386">
        <v>1492000</v>
      </c>
      <c r="AP48" s="386">
        <v>7420000</v>
      </c>
      <c r="AQ48" s="386">
        <v>2128000</v>
      </c>
      <c r="AR48" s="386">
        <v>23413316</v>
      </c>
      <c r="AS48" s="386">
        <v>7566000</v>
      </c>
      <c r="AT48" s="386">
        <v>5080000</v>
      </c>
      <c r="AU48" s="386">
        <v>22614586</v>
      </c>
      <c r="AV48" s="386">
        <v>142358267</v>
      </c>
      <c r="AW48" s="386">
        <v>11314815</v>
      </c>
      <c r="AX48" s="386">
        <v>110000</v>
      </c>
      <c r="AY48" s="386">
        <v>48691042</v>
      </c>
      <c r="AZ48" s="386">
        <v>2072400</v>
      </c>
      <c r="BA48" s="386">
        <v>190000</v>
      </c>
      <c r="BB48" s="386">
        <v>86000</v>
      </c>
      <c r="BC48" s="386">
        <v>480000</v>
      </c>
      <c r="BD48" s="386">
        <v>434000</v>
      </c>
      <c r="BE48" s="386">
        <v>750000</v>
      </c>
      <c r="BF48" s="386">
        <v>219600</v>
      </c>
      <c r="BG48" s="386">
        <v>28000</v>
      </c>
      <c r="BH48" s="386">
        <v>29748997</v>
      </c>
      <c r="BI48" s="386">
        <v>111941989</v>
      </c>
      <c r="BJ48" s="386">
        <v>24554595</v>
      </c>
      <c r="BK48" s="386">
        <v>2723585749</v>
      </c>
      <c r="BL48" s="386">
        <v>11686154124</v>
      </c>
      <c r="BM48" s="386">
        <v>189519142729</v>
      </c>
      <c r="BN48" s="386">
        <v>4835100731</v>
      </c>
      <c r="BO48" s="386">
        <v>45588804669</v>
      </c>
      <c r="BP48" s="386">
        <v>18000000</v>
      </c>
      <c r="BQ48" s="386">
        <v>1032886700</v>
      </c>
      <c r="BR48" s="386">
        <v>1706358000</v>
      </c>
      <c r="BS48" s="386">
        <v>19092518</v>
      </c>
      <c r="BT48" s="386">
        <v>30000</v>
      </c>
      <c r="BU48" s="386">
        <v>152000</v>
      </c>
      <c r="BV48" s="386">
        <v>4909991</v>
      </c>
      <c r="BW48" s="386">
        <v>52293000</v>
      </c>
      <c r="BX48" s="386">
        <v>900000</v>
      </c>
      <c r="BY48" s="386">
        <v>12077038</v>
      </c>
      <c r="BZ48" s="386">
        <v>35649254</v>
      </c>
      <c r="CA48" s="386">
        <v>1018664285</v>
      </c>
      <c r="CB48" s="386">
        <v>727736099</v>
      </c>
      <c r="CC48" s="386">
        <v>7813343</v>
      </c>
      <c r="CD48" s="386">
        <v>6500000</v>
      </c>
      <c r="CE48" s="386">
        <v>86771631</v>
      </c>
      <c r="CF48" s="386">
        <v>20000000</v>
      </c>
      <c r="CG48" s="386">
        <v>25194100</v>
      </c>
      <c r="CH48" s="386">
        <v>1235609817</v>
      </c>
      <c r="CI48" s="386">
        <v>4390183</v>
      </c>
      <c r="CJ48" s="386">
        <v>63928200</v>
      </c>
      <c r="CK48" s="386">
        <v>2683771725</v>
      </c>
      <c r="CL48" s="386">
        <v>265023032191</v>
      </c>
    </row>
    <row r="49" spans="90:90" x14ac:dyDescent="0.25">
      <c r="CL49" s="39"/>
    </row>
  </sheetData>
  <mergeCells count="2">
    <mergeCell ref="A48:B48"/>
    <mergeCell ref="CL4:CL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45" fitToWidth="4" orientation="landscape" r:id="rId1"/>
  <headerFooter>
    <oddHeader>&amp;R&amp;"-,Tučné"Příloha č. I.2.2
&amp;P ze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6CC7-11D9-436B-8A90-1A811FAF4A71}">
  <sheetPr>
    <tabColor rgb="FF92D050"/>
    <pageSetUpPr fitToPage="1"/>
  </sheetPr>
  <dimension ref="A1:CN47"/>
  <sheetViews>
    <sheetView topLeftCell="A12" zoomScale="60" zoomScaleNormal="60" workbookViewId="0">
      <selection activeCell="CN44" sqref="CN44"/>
    </sheetView>
  </sheetViews>
  <sheetFormatPr defaultColWidth="9.28515625" defaultRowHeight="15" x14ac:dyDescent="0.25"/>
  <cols>
    <col min="1" max="1" width="8.42578125" customWidth="1"/>
    <col min="2" max="2" width="50.5703125" customWidth="1"/>
    <col min="3" max="4" width="10.7109375" customWidth="1"/>
    <col min="5" max="5" width="12.5703125" bestFit="1" customWidth="1"/>
    <col min="6" max="16" width="10.7109375" customWidth="1"/>
    <col min="17" max="17" width="11.7109375" bestFit="1" customWidth="1"/>
    <col min="18" max="63" width="10.7109375" customWidth="1"/>
    <col min="64" max="64" width="13" customWidth="1"/>
    <col min="65" max="65" width="12.5703125" bestFit="1" customWidth="1"/>
    <col min="66" max="66" width="10.7109375" customWidth="1"/>
    <col min="67" max="67" width="12.7109375" customWidth="1"/>
    <col min="68" max="90" width="10.7109375" customWidth="1"/>
    <col min="91" max="91" width="14.7109375" bestFit="1" customWidth="1"/>
    <col min="92" max="92" width="14.42578125" bestFit="1" customWidth="1"/>
    <col min="257" max="257" width="8.42578125" customWidth="1"/>
    <col min="258" max="258" width="49.42578125" customWidth="1"/>
    <col min="259" max="259" width="6.5703125" bestFit="1" customWidth="1"/>
    <col min="260" max="260" width="5.7109375" bestFit="1" customWidth="1"/>
    <col min="261" max="262" width="7.7109375" bestFit="1" customWidth="1"/>
    <col min="263" max="263" width="5.28515625" bestFit="1" customWidth="1"/>
    <col min="264" max="264" width="4.7109375" bestFit="1" customWidth="1"/>
    <col min="265" max="265" width="6.5703125" bestFit="1" customWidth="1"/>
    <col min="266" max="266" width="8.7109375" bestFit="1" customWidth="1"/>
    <col min="267" max="267" width="10.7109375" bestFit="1" customWidth="1"/>
    <col min="268" max="268" width="11.7109375" bestFit="1" customWidth="1"/>
    <col min="269" max="269" width="7.28515625" bestFit="1" customWidth="1"/>
    <col min="270" max="270" width="10.7109375" bestFit="1" customWidth="1"/>
    <col min="271" max="271" width="11.7109375" bestFit="1" customWidth="1"/>
    <col min="272" max="273" width="9.5703125" bestFit="1" customWidth="1"/>
    <col min="274" max="274" width="8.7109375" bestFit="1" customWidth="1"/>
    <col min="275" max="276" width="7.7109375" bestFit="1" customWidth="1"/>
    <col min="277" max="277" width="6.5703125" bestFit="1" customWidth="1"/>
    <col min="278" max="278" width="9.5703125" bestFit="1" customWidth="1"/>
    <col min="279" max="279" width="8.7109375" bestFit="1" customWidth="1"/>
    <col min="280" max="280" width="5.28515625" bestFit="1" customWidth="1"/>
    <col min="281" max="282" width="5.7109375" bestFit="1" customWidth="1"/>
    <col min="283" max="283" width="7.7109375" bestFit="1" customWidth="1"/>
    <col min="284" max="284" width="6.5703125" bestFit="1" customWidth="1"/>
    <col min="285" max="285" width="8.7109375" bestFit="1" customWidth="1"/>
    <col min="286" max="286" width="7.7109375" bestFit="1" customWidth="1"/>
    <col min="287" max="287" width="6.5703125" bestFit="1" customWidth="1"/>
    <col min="288" max="292" width="7.7109375" bestFit="1" customWidth="1"/>
    <col min="293" max="293" width="6.5703125" bestFit="1" customWidth="1"/>
    <col min="294" max="294" width="7.7109375" bestFit="1" customWidth="1"/>
    <col min="295" max="295" width="8.7109375" bestFit="1" customWidth="1"/>
    <col min="296" max="296" width="7.7109375" bestFit="1" customWidth="1"/>
    <col min="297" max="297" width="8.7109375" bestFit="1" customWidth="1"/>
    <col min="298" max="299" width="7.7109375" bestFit="1" customWidth="1"/>
    <col min="300" max="302" width="8.7109375" bestFit="1" customWidth="1"/>
    <col min="303" max="303" width="7.7109375" bestFit="1" customWidth="1"/>
    <col min="304" max="304" width="8.7109375" bestFit="1" customWidth="1"/>
    <col min="305" max="305" width="7.7109375" bestFit="1" customWidth="1"/>
    <col min="306" max="309" width="6.5703125" bestFit="1" customWidth="1"/>
    <col min="310" max="310" width="9.42578125" bestFit="1" customWidth="1"/>
    <col min="311" max="311" width="7.28515625" bestFit="1" customWidth="1"/>
    <col min="312" max="312" width="9.42578125" bestFit="1" customWidth="1"/>
    <col min="313" max="313" width="9.5703125" bestFit="1" customWidth="1"/>
    <col min="314" max="314" width="8.7109375" bestFit="1" customWidth="1"/>
    <col min="315" max="316" width="10.7109375" bestFit="1" customWidth="1"/>
    <col min="317" max="317" width="9.5703125" bestFit="1" customWidth="1"/>
    <col min="318" max="318" width="11.7109375" bestFit="1" customWidth="1"/>
    <col min="319" max="319" width="12.5703125" bestFit="1" customWidth="1"/>
    <col min="320" max="320" width="10.7109375" bestFit="1" customWidth="1"/>
    <col min="321" max="321" width="11.7109375" bestFit="1" customWidth="1"/>
    <col min="322" max="323" width="10.7109375" bestFit="1" customWidth="1"/>
    <col min="324" max="324" width="9.5703125" bestFit="1" customWidth="1"/>
    <col min="325" max="325" width="8.7109375" bestFit="1" customWidth="1"/>
    <col min="326" max="326" width="5.7109375" bestFit="1" customWidth="1"/>
    <col min="327" max="327" width="6.5703125" bestFit="1" customWidth="1"/>
    <col min="328" max="329" width="7.7109375" bestFit="1" customWidth="1"/>
    <col min="330" max="330" width="6.5703125" bestFit="1" customWidth="1"/>
    <col min="331" max="331" width="7.28515625" bestFit="1" customWidth="1"/>
    <col min="332" max="332" width="7.7109375" bestFit="1" customWidth="1"/>
    <col min="333" max="333" width="8.7109375" customWidth="1"/>
    <col min="334" max="334" width="9.5703125" bestFit="1" customWidth="1"/>
    <col min="335" max="336" width="7.7109375" bestFit="1" customWidth="1"/>
    <col min="337" max="339" width="8.7109375" bestFit="1" customWidth="1"/>
    <col min="340" max="341" width="7.7109375" bestFit="1" customWidth="1"/>
    <col min="342" max="342" width="9.42578125" bestFit="1" customWidth="1"/>
    <col min="343" max="343" width="7.28515625" bestFit="1" customWidth="1"/>
    <col min="344" max="344" width="10.7109375" bestFit="1" customWidth="1"/>
    <col min="345" max="345" width="8.7109375" bestFit="1" customWidth="1"/>
    <col min="346" max="346" width="9.5703125" bestFit="1" customWidth="1"/>
    <col min="347" max="347" width="12.5703125" bestFit="1" customWidth="1"/>
    <col min="513" max="513" width="8.42578125" customWidth="1"/>
    <col min="514" max="514" width="49.42578125" customWidth="1"/>
    <col min="515" max="515" width="6.5703125" bestFit="1" customWidth="1"/>
    <col min="516" max="516" width="5.7109375" bestFit="1" customWidth="1"/>
    <col min="517" max="518" width="7.7109375" bestFit="1" customWidth="1"/>
    <col min="519" max="519" width="5.28515625" bestFit="1" customWidth="1"/>
    <col min="520" max="520" width="4.7109375" bestFit="1" customWidth="1"/>
    <col min="521" max="521" width="6.5703125" bestFit="1" customWidth="1"/>
    <col min="522" max="522" width="8.7109375" bestFit="1" customWidth="1"/>
    <col min="523" max="523" width="10.7109375" bestFit="1" customWidth="1"/>
    <col min="524" max="524" width="11.7109375" bestFit="1" customWidth="1"/>
    <col min="525" max="525" width="7.28515625" bestFit="1" customWidth="1"/>
    <col min="526" max="526" width="10.7109375" bestFit="1" customWidth="1"/>
    <col min="527" max="527" width="11.7109375" bestFit="1" customWidth="1"/>
    <col min="528" max="529" width="9.5703125" bestFit="1" customWidth="1"/>
    <col min="530" max="530" width="8.7109375" bestFit="1" customWidth="1"/>
    <col min="531" max="532" width="7.7109375" bestFit="1" customWidth="1"/>
    <col min="533" max="533" width="6.5703125" bestFit="1" customWidth="1"/>
    <col min="534" max="534" width="9.5703125" bestFit="1" customWidth="1"/>
    <col min="535" max="535" width="8.7109375" bestFit="1" customWidth="1"/>
    <col min="536" max="536" width="5.28515625" bestFit="1" customWidth="1"/>
    <col min="537" max="538" width="5.7109375" bestFit="1" customWidth="1"/>
    <col min="539" max="539" width="7.7109375" bestFit="1" customWidth="1"/>
    <col min="540" max="540" width="6.5703125" bestFit="1" customWidth="1"/>
    <col min="541" max="541" width="8.7109375" bestFit="1" customWidth="1"/>
    <col min="542" max="542" width="7.7109375" bestFit="1" customWidth="1"/>
    <col min="543" max="543" width="6.5703125" bestFit="1" customWidth="1"/>
    <col min="544" max="548" width="7.7109375" bestFit="1" customWidth="1"/>
    <col min="549" max="549" width="6.5703125" bestFit="1" customWidth="1"/>
    <col min="550" max="550" width="7.7109375" bestFit="1" customWidth="1"/>
    <col min="551" max="551" width="8.7109375" bestFit="1" customWidth="1"/>
    <col min="552" max="552" width="7.7109375" bestFit="1" customWidth="1"/>
    <col min="553" max="553" width="8.7109375" bestFit="1" customWidth="1"/>
    <col min="554" max="555" width="7.7109375" bestFit="1" customWidth="1"/>
    <col min="556" max="558" width="8.7109375" bestFit="1" customWidth="1"/>
    <col min="559" max="559" width="7.7109375" bestFit="1" customWidth="1"/>
    <col min="560" max="560" width="8.7109375" bestFit="1" customWidth="1"/>
    <col min="561" max="561" width="7.7109375" bestFit="1" customWidth="1"/>
    <col min="562" max="565" width="6.5703125" bestFit="1" customWidth="1"/>
    <col min="566" max="566" width="9.42578125" bestFit="1" customWidth="1"/>
    <col min="567" max="567" width="7.28515625" bestFit="1" customWidth="1"/>
    <col min="568" max="568" width="9.42578125" bestFit="1" customWidth="1"/>
    <col min="569" max="569" width="9.5703125" bestFit="1" customWidth="1"/>
    <col min="570" max="570" width="8.7109375" bestFit="1" customWidth="1"/>
    <col min="571" max="572" width="10.7109375" bestFit="1" customWidth="1"/>
    <col min="573" max="573" width="9.5703125" bestFit="1" customWidth="1"/>
    <col min="574" max="574" width="11.7109375" bestFit="1" customWidth="1"/>
    <col min="575" max="575" width="12.5703125" bestFit="1" customWidth="1"/>
    <col min="576" max="576" width="10.7109375" bestFit="1" customWidth="1"/>
    <col min="577" max="577" width="11.7109375" bestFit="1" customWidth="1"/>
    <col min="578" max="579" width="10.7109375" bestFit="1" customWidth="1"/>
    <col min="580" max="580" width="9.5703125" bestFit="1" customWidth="1"/>
    <col min="581" max="581" width="8.7109375" bestFit="1" customWidth="1"/>
    <col min="582" max="582" width="5.7109375" bestFit="1" customWidth="1"/>
    <col min="583" max="583" width="6.5703125" bestFit="1" customWidth="1"/>
    <col min="584" max="585" width="7.7109375" bestFit="1" customWidth="1"/>
    <col min="586" max="586" width="6.5703125" bestFit="1" customWidth="1"/>
    <col min="587" max="587" width="7.28515625" bestFit="1" customWidth="1"/>
    <col min="588" max="588" width="7.7109375" bestFit="1" customWidth="1"/>
    <col min="589" max="589" width="8.7109375" customWidth="1"/>
    <col min="590" max="590" width="9.5703125" bestFit="1" customWidth="1"/>
    <col min="591" max="592" width="7.7109375" bestFit="1" customWidth="1"/>
    <col min="593" max="595" width="8.7109375" bestFit="1" customWidth="1"/>
    <col min="596" max="597" width="7.7109375" bestFit="1" customWidth="1"/>
    <col min="598" max="598" width="9.42578125" bestFit="1" customWidth="1"/>
    <col min="599" max="599" width="7.28515625" bestFit="1" customWidth="1"/>
    <col min="600" max="600" width="10.7109375" bestFit="1" customWidth="1"/>
    <col min="601" max="601" width="8.7109375" bestFit="1" customWidth="1"/>
    <col min="602" max="602" width="9.5703125" bestFit="1" customWidth="1"/>
    <col min="603" max="603" width="12.5703125" bestFit="1" customWidth="1"/>
    <col min="769" max="769" width="8.42578125" customWidth="1"/>
    <col min="770" max="770" width="49.42578125" customWidth="1"/>
    <col min="771" max="771" width="6.5703125" bestFit="1" customWidth="1"/>
    <col min="772" max="772" width="5.7109375" bestFit="1" customWidth="1"/>
    <col min="773" max="774" width="7.7109375" bestFit="1" customWidth="1"/>
    <col min="775" max="775" width="5.28515625" bestFit="1" customWidth="1"/>
    <col min="776" max="776" width="4.7109375" bestFit="1" customWidth="1"/>
    <col min="777" max="777" width="6.5703125" bestFit="1" customWidth="1"/>
    <col min="778" max="778" width="8.7109375" bestFit="1" customWidth="1"/>
    <col min="779" max="779" width="10.7109375" bestFit="1" customWidth="1"/>
    <col min="780" max="780" width="11.7109375" bestFit="1" customWidth="1"/>
    <col min="781" max="781" width="7.28515625" bestFit="1" customWidth="1"/>
    <col min="782" max="782" width="10.7109375" bestFit="1" customWidth="1"/>
    <col min="783" max="783" width="11.7109375" bestFit="1" customWidth="1"/>
    <col min="784" max="785" width="9.5703125" bestFit="1" customWidth="1"/>
    <col min="786" max="786" width="8.7109375" bestFit="1" customWidth="1"/>
    <col min="787" max="788" width="7.7109375" bestFit="1" customWidth="1"/>
    <col min="789" max="789" width="6.5703125" bestFit="1" customWidth="1"/>
    <col min="790" max="790" width="9.5703125" bestFit="1" customWidth="1"/>
    <col min="791" max="791" width="8.7109375" bestFit="1" customWidth="1"/>
    <col min="792" max="792" width="5.28515625" bestFit="1" customWidth="1"/>
    <col min="793" max="794" width="5.7109375" bestFit="1" customWidth="1"/>
    <col min="795" max="795" width="7.7109375" bestFit="1" customWidth="1"/>
    <col min="796" max="796" width="6.5703125" bestFit="1" customWidth="1"/>
    <col min="797" max="797" width="8.7109375" bestFit="1" customWidth="1"/>
    <col min="798" max="798" width="7.7109375" bestFit="1" customWidth="1"/>
    <col min="799" max="799" width="6.5703125" bestFit="1" customWidth="1"/>
    <col min="800" max="804" width="7.7109375" bestFit="1" customWidth="1"/>
    <col min="805" max="805" width="6.5703125" bestFit="1" customWidth="1"/>
    <col min="806" max="806" width="7.7109375" bestFit="1" customWidth="1"/>
    <col min="807" max="807" width="8.7109375" bestFit="1" customWidth="1"/>
    <col min="808" max="808" width="7.7109375" bestFit="1" customWidth="1"/>
    <col min="809" max="809" width="8.7109375" bestFit="1" customWidth="1"/>
    <col min="810" max="811" width="7.7109375" bestFit="1" customWidth="1"/>
    <col min="812" max="814" width="8.7109375" bestFit="1" customWidth="1"/>
    <col min="815" max="815" width="7.7109375" bestFit="1" customWidth="1"/>
    <col min="816" max="816" width="8.7109375" bestFit="1" customWidth="1"/>
    <col min="817" max="817" width="7.7109375" bestFit="1" customWidth="1"/>
    <col min="818" max="821" width="6.5703125" bestFit="1" customWidth="1"/>
    <col min="822" max="822" width="9.42578125" bestFit="1" customWidth="1"/>
    <col min="823" max="823" width="7.28515625" bestFit="1" customWidth="1"/>
    <col min="824" max="824" width="9.42578125" bestFit="1" customWidth="1"/>
    <col min="825" max="825" width="9.5703125" bestFit="1" customWidth="1"/>
    <col min="826" max="826" width="8.7109375" bestFit="1" customWidth="1"/>
    <col min="827" max="828" width="10.7109375" bestFit="1" customWidth="1"/>
    <col min="829" max="829" width="9.5703125" bestFit="1" customWidth="1"/>
    <col min="830" max="830" width="11.7109375" bestFit="1" customWidth="1"/>
    <col min="831" max="831" width="12.5703125" bestFit="1" customWidth="1"/>
    <col min="832" max="832" width="10.7109375" bestFit="1" customWidth="1"/>
    <col min="833" max="833" width="11.7109375" bestFit="1" customWidth="1"/>
    <col min="834" max="835" width="10.7109375" bestFit="1" customWidth="1"/>
    <col min="836" max="836" width="9.5703125" bestFit="1" customWidth="1"/>
    <col min="837" max="837" width="8.7109375" bestFit="1" customWidth="1"/>
    <col min="838" max="838" width="5.7109375" bestFit="1" customWidth="1"/>
    <col min="839" max="839" width="6.5703125" bestFit="1" customWidth="1"/>
    <col min="840" max="841" width="7.7109375" bestFit="1" customWidth="1"/>
    <col min="842" max="842" width="6.5703125" bestFit="1" customWidth="1"/>
    <col min="843" max="843" width="7.28515625" bestFit="1" customWidth="1"/>
    <col min="844" max="844" width="7.7109375" bestFit="1" customWidth="1"/>
    <col min="845" max="845" width="8.7109375" customWidth="1"/>
    <col min="846" max="846" width="9.5703125" bestFit="1" customWidth="1"/>
    <col min="847" max="848" width="7.7109375" bestFit="1" customWidth="1"/>
    <col min="849" max="851" width="8.7109375" bestFit="1" customWidth="1"/>
    <col min="852" max="853" width="7.7109375" bestFit="1" customWidth="1"/>
    <col min="854" max="854" width="9.42578125" bestFit="1" customWidth="1"/>
    <col min="855" max="855" width="7.28515625" bestFit="1" customWidth="1"/>
    <col min="856" max="856" width="10.7109375" bestFit="1" customWidth="1"/>
    <col min="857" max="857" width="8.7109375" bestFit="1" customWidth="1"/>
    <col min="858" max="858" width="9.5703125" bestFit="1" customWidth="1"/>
    <col min="859" max="859" width="12.5703125" bestFit="1" customWidth="1"/>
    <col min="1025" max="1025" width="8.42578125" customWidth="1"/>
    <col min="1026" max="1026" width="49.42578125" customWidth="1"/>
    <col min="1027" max="1027" width="6.5703125" bestFit="1" customWidth="1"/>
    <col min="1028" max="1028" width="5.7109375" bestFit="1" customWidth="1"/>
    <col min="1029" max="1030" width="7.7109375" bestFit="1" customWidth="1"/>
    <col min="1031" max="1031" width="5.28515625" bestFit="1" customWidth="1"/>
    <col min="1032" max="1032" width="4.7109375" bestFit="1" customWidth="1"/>
    <col min="1033" max="1033" width="6.5703125" bestFit="1" customWidth="1"/>
    <col min="1034" max="1034" width="8.7109375" bestFit="1" customWidth="1"/>
    <col min="1035" max="1035" width="10.7109375" bestFit="1" customWidth="1"/>
    <col min="1036" max="1036" width="11.7109375" bestFit="1" customWidth="1"/>
    <col min="1037" max="1037" width="7.28515625" bestFit="1" customWidth="1"/>
    <col min="1038" max="1038" width="10.7109375" bestFit="1" customWidth="1"/>
    <col min="1039" max="1039" width="11.7109375" bestFit="1" customWidth="1"/>
    <col min="1040" max="1041" width="9.5703125" bestFit="1" customWidth="1"/>
    <col min="1042" max="1042" width="8.7109375" bestFit="1" customWidth="1"/>
    <col min="1043" max="1044" width="7.7109375" bestFit="1" customWidth="1"/>
    <col min="1045" max="1045" width="6.5703125" bestFit="1" customWidth="1"/>
    <col min="1046" max="1046" width="9.5703125" bestFit="1" customWidth="1"/>
    <col min="1047" max="1047" width="8.7109375" bestFit="1" customWidth="1"/>
    <col min="1048" max="1048" width="5.28515625" bestFit="1" customWidth="1"/>
    <col min="1049" max="1050" width="5.7109375" bestFit="1" customWidth="1"/>
    <col min="1051" max="1051" width="7.7109375" bestFit="1" customWidth="1"/>
    <col min="1052" max="1052" width="6.5703125" bestFit="1" customWidth="1"/>
    <col min="1053" max="1053" width="8.7109375" bestFit="1" customWidth="1"/>
    <col min="1054" max="1054" width="7.7109375" bestFit="1" customWidth="1"/>
    <col min="1055" max="1055" width="6.5703125" bestFit="1" customWidth="1"/>
    <col min="1056" max="1060" width="7.7109375" bestFit="1" customWidth="1"/>
    <col min="1061" max="1061" width="6.5703125" bestFit="1" customWidth="1"/>
    <col min="1062" max="1062" width="7.7109375" bestFit="1" customWidth="1"/>
    <col min="1063" max="1063" width="8.7109375" bestFit="1" customWidth="1"/>
    <col min="1064" max="1064" width="7.7109375" bestFit="1" customWidth="1"/>
    <col min="1065" max="1065" width="8.7109375" bestFit="1" customWidth="1"/>
    <col min="1066" max="1067" width="7.7109375" bestFit="1" customWidth="1"/>
    <col min="1068" max="1070" width="8.7109375" bestFit="1" customWidth="1"/>
    <col min="1071" max="1071" width="7.7109375" bestFit="1" customWidth="1"/>
    <col min="1072" max="1072" width="8.7109375" bestFit="1" customWidth="1"/>
    <col min="1073" max="1073" width="7.7109375" bestFit="1" customWidth="1"/>
    <col min="1074" max="1077" width="6.5703125" bestFit="1" customWidth="1"/>
    <col min="1078" max="1078" width="9.42578125" bestFit="1" customWidth="1"/>
    <col min="1079" max="1079" width="7.28515625" bestFit="1" customWidth="1"/>
    <col min="1080" max="1080" width="9.42578125" bestFit="1" customWidth="1"/>
    <col min="1081" max="1081" width="9.5703125" bestFit="1" customWidth="1"/>
    <col min="1082" max="1082" width="8.7109375" bestFit="1" customWidth="1"/>
    <col min="1083" max="1084" width="10.7109375" bestFit="1" customWidth="1"/>
    <col min="1085" max="1085" width="9.5703125" bestFit="1" customWidth="1"/>
    <col min="1086" max="1086" width="11.7109375" bestFit="1" customWidth="1"/>
    <col min="1087" max="1087" width="12.5703125" bestFit="1" customWidth="1"/>
    <col min="1088" max="1088" width="10.7109375" bestFit="1" customWidth="1"/>
    <col min="1089" max="1089" width="11.7109375" bestFit="1" customWidth="1"/>
    <col min="1090" max="1091" width="10.7109375" bestFit="1" customWidth="1"/>
    <col min="1092" max="1092" width="9.5703125" bestFit="1" customWidth="1"/>
    <col min="1093" max="1093" width="8.7109375" bestFit="1" customWidth="1"/>
    <col min="1094" max="1094" width="5.7109375" bestFit="1" customWidth="1"/>
    <col min="1095" max="1095" width="6.5703125" bestFit="1" customWidth="1"/>
    <col min="1096" max="1097" width="7.7109375" bestFit="1" customWidth="1"/>
    <col min="1098" max="1098" width="6.5703125" bestFit="1" customWidth="1"/>
    <col min="1099" max="1099" width="7.28515625" bestFit="1" customWidth="1"/>
    <col min="1100" max="1100" width="7.7109375" bestFit="1" customWidth="1"/>
    <col min="1101" max="1101" width="8.7109375" customWidth="1"/>
    <col min="1102" max="1102" width="9.5703125" bestFit="1" customWidth="1"/>
    <col min="1103" max="1104" width="7.7109375" bestFit="1" customWidth="1"/>
    <col min="1105" max="1107" width="8.7109375" bestFit="1" customWidth="1"/>
    <col min="1108" max="1109" width="7.7109375" bestFit="1" customWidth="1"/>
    <col min="1110" max="1110" width="9.42578125" bestFit="1" customWidth="1"/>
    <col min="1111" max="1111" width="7.28515625" bestFit="1" customWidth="1"/>
    <col min="1112" max="1112" width="10.7109375" bestFit="1" customWidth="1"/>
    <col min="1113" max="1113" width="8.7109375" bestFit="1" customWidth="1"/>
    <col min="1114" max="1114" width="9.5703125" bestFit="1" customWidth="1"/>
    <col min="1115" max="1115" width="12.5703125" bestFit="1" customWidth="1"/>
    <col min="1281" max="1281" width="8.42578125" customWidth="1"/>
    <col min="1282" max="1282" width="49.42578125" customWidth="1"/>
    <col min="1283" max="1283" width="6.5703125" bestFit="1" customWidth="1"/>
    <col min="1284" max="1284" width="5.7109375" bestFit="1" customWidth="1"/>
    <col min="1285" max="1286" width="7.7109375" bestFit="1" customWidth="1"/>
    <col min="1287" max="1287" width="5.28515625" bestFit="1" customWidth="1"/>
    <col min="1288" max="1288" width="4.7109375" bestFit="1" customWidth="1"/>
    <col min="1289" max="1289" width="6.5703125" bestFit="1" customWidth="1"/>
    <col min="1290" max="1290" width="8.7109375" bestFit="1" customWidth="1"/>
    <col min="1291" max="1291" width="10.7109375" bestFit="1" customWidth="1"/>
    <col min="1292" max="1292" width="11.7109375" bestFit="1" customWidth="1"/>
    <col min="1293" max="1293" width="7.28515625" bestFit="1" customWidth="1"/>
    <col min="1294" max="1294" width="10.7109375" bestFit="1" customWidth="1"/>
    <col min="1295" max="1295" width="11.7109375" bestFit="1" customWidth="1"/>
    <col min="1296" max="1297" width="9.5703125" bestFit="1" customWidth="1"/>
    <col min="1298" max="1298" width="8.7109375" bestFit="1" customWidth="1"/>
    <col min="1299" max="1300" width="7.7109375" bestFit="1" customWidth="1"/>
    <col min="1301" max="1301" width="6.5703125" bestFit="1" customWidth="1"/>
    <col min="1302" max="1302" width="9.5703125" bestFit="1" customWidth="1"/>
    <col min="1303" max="1303" width="8.7109375" bestFit="1" customWidth="1"/>
    <col min="1304" max="1304" width="5.28515625" bestFit="1" customWidth="1"/>
    <col min="1305" max="1306" width="5.7109375" bestFit="1" customWidth="1"/>
    <col min="1307" max="1307" width="7.7109375" bestFit="1" customWidth="1"/>
    <col min="1308" max="1308" width="6.5703125" bestFit="1" customWidth="1"/>
    <col min="1309" max="1309" width="8.7109375" bestFit="1" customWidth="1"/>
    <col min="1310" max="1310" width="7.7109375" bestFit="1" customWidth="1"/>
    <col min="1311" max="1311" width="6.5703125" bestFit="1" customWidth="1"/>
    <col min="1312" max="1316" width="7.7109375" bestFit="1" customWidth="1"/>
    <col min="1317" max="1317" width="6.5703125" bestFit="1" customWidth="1"/>
    <col min="1318" max="1318" width="7.7109375" bestFit="1" customWidth="1"/>
    <col min="1319" max="1319" width="8.7109375" bestFit="1" customWidth="1"/>
    <col min="1320" max="1320" width="7.7109375" bestFit="1" customWidth="1"/>
    <col min="1321" max="1321" width="8.7109375" bestFit="1" customWidth="1"/>
    <col min="1322" max="1323" width="7.7109375" bestFit="1" customWidth="1"/>
    <col min="1324" max="1326" width="8.7109375" bestFit="1" customWidth="1"/>
    <col min="1327" max="1327" width="7.7109375" bestFit="1" customWidth="1"/>
    <col min="1328" max="1328" width="8.7109375" bestFit="1" customWidth="1"/>
    <col min="1329" max="1329" width="7.7109375" bestFit="1" customWidth="1"/>
    <col min="1330" max="1333" width="6.5703125" bestFit="1" customWidth="1"/>
    <col min="1334" max="1334" width="9.42578125" bestFit="1" customWidth="1"/>
    <col min="1335" max="1335" width="7.28515625" bestFit="1" customWidth="1"/>
    <col min="1336" max="1336" width="9.42578125" bestFit="1" customWidth="1"/>
    <col min="1337" max="1337" width="9.5703125" bestFit="1" customWidth="1"/>
    <col min="1338" max="1338" width="8.7109375" bestFit="1" customWidth="1"/>
    <col min="1339" max="1340" width="10.7109375" bestFit="1" customWidth="1"/>
    <col min="1341" max="1341" width="9.5703125" bestFit="1" customWidth="1"/>
    <col min="1342" max="1342" width="11.7109375" bestFit="1" customWidth="1"/>
    <col min="1343" max="1343" width="12.5703125" bestFit="1" customWidth="1"/>
    <col min="1344" max="1344" width="10.7109375" bestFit="1" customWidth="1"/>
    <col min="1345" max="1345" width="11.7109375" bestFit="1" customWidth="1"/>
    <col min="1346" max="1347" width="10.7109375" bestFit="1" customWidth="1"/>
    <col min="1348" max="1348" width="9.5703125" bestFit="1" customWidth="1"/>
    <col min="1349" max="1349" width="8.7109375" bestFit="1" customWidth="1"/>
    <col min="1350" max="1350" width="5.7109375" bestFit="1" customWidth="1"/>
    <col min="1351" max="1351" width="6.5703125" bestFit="1" customWidth="1"/>
    <col min="1352" max="1353" width="7.7109375" bestFit="1" customWidth="1"/>
    <col min="1354" max="1354" width="6.5703125" bestFit="1" customWidth="1"/>
    <col min="1355" max="1355" width="7.28515625" bestFit="1" customWidth="1"/>
    <col min="1356" max="1356" width="7.7109375" bestFit="1" customWidth="1"/>
    <col min="1357" max="1357" width="8.7109375" customWidth="1"/>
    <col min="1358" max="1358" width="9.5703125" bestFit="1" customWidth="1"/>
    <col min="1359" max="1360" width="7.7109375" bestFit="1" customWidth="1"/>
    <col min="1361" max="1363" width="8.7109375" bestFit="1" customWidth="1"/>
    <col min="1364" max="1365" width="7.7109375" bestFit="1" customWidth="1"/>
    <col min="1366" max="1366" width="9.42578125" bestFit="1" customWidth="1"/>
    <col min="1367" max="1367" width="7.28515625" bestFit="1" customWidth="1"/>
    <col min="1368" max="1368" width="10.7109375" bestFit="1" customWidth="1"/>
    <col min="1369" max="1369" width="8.7109375" bestFit="1" customWidth="1"/>
    <col min="1370" max="1370" width="9.5703125" bestFit="1" customWidth="1"/>
    <col min="1371" max="1371" width="12.5703125" bestFit="1" customWidth="1"/>
    <col min="1537" max="1537" width="8.42578125" customWidth="1"/>
    <col min="1538" max="1538" width="49.42578125" customWidth="1"/>
    <col min="1539" max="1539" width="6.5703125" bestFit="1" customWidth="1"/>
    <col min="1540" max="1540" width="5.7109375" bestFit="1" customWidth="1"/>
    <col min="1541" max="1542" width="7.7109375" bestFit="1" customWidth="1"/>
    <col min="1543" max="1543" width="5.28515625" bestFit="1" customWidth="1"/>
    <col min="1544" max="1544" width="4.7109375" bestFit="1" customWidth="1"/>
    <col min="1545" max="1545" width="6.5703125" bestFit="1" customWidth="1"/>
    <col min="1546" max="1546" width="8.7109375" bestFit="1" customWidth="1"/>
    <col min="1547" max="1547" width="10.7109375" bestFit="1" customWidth="1"/>
    <col min="1548" max="1548" width="11.7109375" bestFit="1" customWidth="1"/>
    <col min="1549" max="1549" width="7.28515625" bestFit="1" customWidth="1"/>
    <col min="1550" max="1550" width="10.7109375" bestFit="1" customWidth="1"/>
    <col min="1551" max="1551" width="11.7109375" bestFit="1" customWidth="1"/>
    <col min="1552" max="1553" width="9.5703125" bestFit="1" customWidth="1"/>
    <col min="1554" max="1554" width="8.7109375" bestFit="1" customWidth="1"/>
    <col min="1555" max="1556" width="7.7109375" bestFit="1" customWidth="1"/>
    <col min="1557" max="1557" width="6.5703125" bestFit="1" customWidth="1"/>
    <col min="1558" max="1558" width="9.5703125" bestFit="1" customWidth="1"/>
    <col min="1559" max="1559" width="8.7109375" bestFit="1" customWidth="1"/>
    <col min="1560" max="1560" width="5.28515625" bestFit="1" customWidth="1"/>
    <col min="1561" max="1562" width="5.7109375" bestFit="1" customWidth="1"/>
    <col min="1563" max="1563" width="7.7109375" bestFit="1" customWidth="1"/>
    <col min="1564" max="1564" width="6.5703125" bestFit="1" customWidth="1"/>
    <col min="1565" max="1565" width="8.7109375" bestFit="1" customWidth="1"/>
    <col min="1566" max="1566" width="7.7109375" bestFit="1" customWidth="1"/>
    <col min="1567" max="1567" width="6.5703125" bestFit="1" customWidth="1"/>
    <col min="1568" max="1572" width="7.7109375" bestFit="1" customWidth="1"/>
    <col min="1573" max="1573" width="6.5703125" bestFit="1" customWidth="1"/>
    <col min="1574" max="1574" width="7.7109375" bestFit="1" customWidth="1"/>
    <col min="1575" max="1575" width="8.7109375" bestFit="1" customWidth="1"/>
    <col min="1576" max="1576" width="7.7109375" bestFit="1" customWidth="1"/>
    <col min="1577" max="1577" width="8.7109375" bestFit="1" customWidth="1"/>
    <col min="1578" max="1579" width="7.7109375" bestFit="1" customWidth="1"/>
    <col min="1580" max="1582" width="8.7109375" bestFit="1" customWidth="1"/>
    <col min="1583" max="1583" width="7.7109375" bestFit="1" customWidth="1"/>
    <col min="1584" max="1584" width="8.7109375" bestFit="1" customWidth="1"/>
    <col min="1585" max="1585" width="7.7109375" bestFit="1" customWidth="1"/>
    <col min="1586" max="1589" width="6.5703125" bestFit="1" customWidth="1"/>
    <col min="1590" max="1590" width="9.42578125" bestFit="1" customWidth="1"/>
    <col min="1591" max="1591" width="7.28515625" bestFit="1" customWidth="1"/>
    <col min="1592" max="1592" width="9.42578125" bestFit="1" customWidth="1"/>
    <col min="1593" max="1593" width="9.5703125" bestFit="1" customWidth="1"/>
    <col min="1594" max="1594" width="8.7109375" bestFit="1" customWidth="1"/>
    <col min="1595" max="1596" width="10.7109375" bestFit="1" customWidth="1"/>
    <col min="1597" max="1597" width="9.5703125" bestFit="1" customWidth="1"/>
    <col min="1598" max="1598" width="11.7109375" bestFit="1" customWidth="1"/>
    <col min="1599" max="1599" width="12.5703125" bestFit="1" customWidth="1"/>
    <col min="1600" max="1600" width="10.7109375" bestFit="1" customWidth="1"/>
    <col min="1601" max="1601" width="11.7109375" bestFit="1" customWidth="1"/>
    <col min="1602" max="1603" width="10.7109375" bestFit="1" customWidth="1"/>
    <col min="1604" max="1604" width="9.5703125" bestFit="1" customWidth="1"/>
    <col min="1605" max="1605" width="8.7109375" bestFit="1" customWidth="1"/>
    <col min="1606" max="1606" width="5.7109375" bestFit="1" customWidth="1"/>
    <col min="1607" max="1607" width="6.5703125" bestFit="1" customWidth="1"/>
    <col min="1608" max="1609" width="7.7109375" bestFit="1" customWidth="1"/>
    <col min="1610" max="1610" width="6.5703125" bestFit="1" customWidth="1"/>
    <col min="1611" max="1611" width="7.28515625" bestFit="1" customWidth="1"/>
    <col min="1612" max="1612" width="7.7109375" bestFit="1" customWidth="1"/>
    <col min="1613" max="1613" width="8.7109375" customWidth="1"/>
    <col min="1614" max="1614" width="9.5703125" bestFit="1" customWidth="1"/>
    <col min="1615" max="1616" width="7.7109375" bestFit="1" customWidth="1"/>
    <col min="1617" max="1619" width="8.7109375" bestFit="1" customWidth="1"/>
    <col min="1620" max="1621" width="7.7109375" bestFit="1" customWidth="1"/>
    <col min="1622" max="1622" width="9.42578125" bestFit="1" customWidth="1"/>
    <col min="1623" max="1623" width="7.28515625" bestFit="1" customWidth="1"/>
    <col min="1624" max="1624" width="10.7109375" bestFit="1" customWidth="1"/>
    <col min="1625" max="1625" width="8.7109375" bestFit="1" customWidth="1"/>
    <col min="1626" max="1626" width="9.5703125" bestFit="1" customWidth="1"/>
    <col min="1627" max="1627" width="12.5703125" bestFit="1" customWidth="1"/>
    <col min="1793" max="1793" width="8.42578125" customWidth="1"/>
    <col min="1794" max="1794" width="49.42578125" customWidth="1"/>
    <col min="1795" max="1795" width="6.5703125" bestFit="1" customWidth="1"/>
    <col min="1796" max="1796" width="5.7109375" bestFit="1" customWidth="1"/>
    <col min="1797" max="1798" width="7.7109375" bestFit="1" customWidth="1"/>
    <col min="1799" max="1799" width="5.28515625" bestFit="1" customWidth="1"/>
    <col min="1800" max="1800" width="4.7109375" bestFit="1" customWidth="1"/>
    <col min="1801" max="1801" width="6.5703125" bestFit="1" customWidth="1"/>
    <col min="1802" max="1802" width="8.7109375" bestFit="1" customWidth="1"/>
    <col min="1803" max="1803" width="10.7109375" bestFit="1" customWidth="1"/>
    <col min="1804" max="1804" width="11.7109375" bestFit="1" customWidth="1"/>
    <col min="1805" max="1805" width="7.28515625" bestFit="1" customWidth="1"/>
    <col min="1806" max="1806" width="10.7109375" bestFit="1" customWidth="1"/>
    <col min="1807" max="1807" width="11.7109375" bestFit="1" customWidth="1"/>
    <col min="1808" max="1809" width="9.5703125" bestFit="1" customWidth="1"/>
    <col min="1810" max="1810" width="8.7109375" bestFit="1" customWidth="1"/>
    <col min="1811" max="1812" width="7.7109375" bestFit="1" customWidth="1"/>
    <col min="1813" max="1813" width="6.5703125" bestFit="1" customWidth="1"/>
    <col min="1814" max="1814" width="9.5703125" bestFit="1" customWidth="1"/>
    <col min="1815" max="1815" width="8.7109375" bestFit="1" customWidth="1"/>
    <col min="1816" max="1816" width="5.28515625" bestFit="1" customWidth="1"/>
    <col min="1817" max="1818" width="5.7109375" bestFit="1" customWidth="1"/>
    <col min="1819" max="1819" width="7.7109375" bestFit="1" customWidth="1"/>
    <col min="1820" max="1820" width="6.5703125" bestFit="1" customWidth="1"/>
    <col min="1821" max="1821" width="8.7109375" bestFit="1" customWidth="1"/>
    <col min="1822" max="1822" width="7.7109375" bestFit="1" customWidth="1"/>
    <col min="1823" max="1823" width="6.5703125" bestFit="1" customWidth="1"/>
    <col min="1824" max="1828" width="7.7109375" bestFit="1" customWidth="1"/>
    <col min="1829" max="1829" width="6.5703125" bestFit="1" customWidth="1"/>
    <col min="1830" max="1830" width="7.7109375" bestFit="1" customWidth="1"/>
    <col min="1831" max="1831" width="8.7109375" bestFit="1" customWidth="1"/>
    <col min="1832" max="1832" width="7.7109375" bestFit="1" customWidth="1"/>
    <col min="1833" max="1833" width="8.7109375" bestFit="1" customWidth="1"/>
    <col min="1834" max="1835" width="7.7109375" bestFit="1" customWidth="1"/>
    <col min="1836" max="1838" width="8.7109375" bestFit="1" customWidth="1"/>
    <col min="1839" max="1839" width="7.7109375" bestFit="1" customWidth="1"/>
    <col min="1840" max="1840" width="8.7109375" bestFit="1" customWidth="1"/>
    <col min="1841" max="1841" width="7.7109375" bestFit="1" customWidth="1"/>
    <col min="1842" max="1845" width="6.5703125" bestFit="1" customWidth="1"/>
    <col min="1846" max="1846" width="9.42578125" bestFit="1" customWidth="1"/>
    <col min="1847" max="1847" width="7.28515625" bestFit="1" customWidth="1"/>
    <col min="1848" max="1848" width="9.42578125" bestFit="1" customWidth="1"/>
    <col min="1849" max="1849" width="9.5703125" bestFit="1" customWidth="1"/>
    <col min="1850" max="1850" width="8.7109375" bestFit="1" customWidth="1"/>
    <col min="1851" max="1852" width="10.7109375" bestFit="1" customWidth="1"/>
    <col min="1853" max="1853" width="9.5703125" bestFit="1" customWidth="1"/>
    <col min="1854" max="1854" width="11.7109375" bestFit="1" customWidth="1"/>
    <col min="1855" max="1855" width="12.5703125" bestFit="1" customWidth="1"/>
    <col min="1856" max="1856" width="10.7109375" bestFit="1" customWidth="1"/>
    <col min="1857" max="1857" width="11.7109375" bestFit="1" customWidth="1"/>
    <col min="1858" max="1859" width="10.7109375" bestFit="1" customWidth="1"/>
    <col min="1860" max="1860" width="9.5703125" bestFit="1" customWidth="1"/>
    <col min="1861" max="1861" width="8.7109375" bestFit="1" customWidth="1"/>
    <col min="1862" max="1862" width="5.7109375" bestFit="1" customWidth="1"/>
    <col min="1863" max="1863" width="6.5703125" bestFit="1" customWidth="1"/>
    <col min="1864" max="1865" width="7.7109375" bestFit="1" customWidth="1"/>
    <col min="1866" max="1866" width="6.5703125" bestFit="1" customWidth="1"/>
    <col min="1867" max="1867" width="7.28515625" bestFit="1" customWidth="1"/>
    <col min="1868" max="1868" width="7.7109375" bestFit="1" customWidth="1"/>
    <col min="1869" max="1869" width="8.7109375" customWidth="1"/>
    <col min="1870" max="1870" width="9.5703125" bestFit="1" customWidth="1"/>
    <col min="1871" max="1872" width="7.7109375" bestFit="1" customWidth="1"/>
    <col min="1873" max="1875" width="8.7109375" bestFit="1" customWidth="1"/>
    <col min="1876" max="1877" width="7.7109375" bestFit="1" customWidth="1"/>
    <col min="1878" max="1878" width="9.42578125" bestFit="1" customWidth="1"/>
    <col min="1879" max="1879" width="7.28515625" bestFit="1" customWidth="1"/>
    <col min="1880" max="1880" width="10.7109375" bestFit="1" customWidth="1"/>
    <col min="1881" max="1881" width="8.7109375" bestFit="1" customWidth="1"/>
    <col min="1882" max="1882" width="9.5703125" bestFit="1" customWidth="1"/>
    <col min="1883" max="1883" width="12.5703125" bestFit="1" customWidth="1"/>
    <col min="2049" max="2049" width="8.42578125" customWidth="1"/>
    <col min="2050" max="2050" width="49.42578125" customWidth="1"/>
    <col min="2051" max="2051" width="6.5703125" bestFit="1" customWidth="1"/>
    <col min="2052" max="2052" width="5.7109375" bestFit="1" customWidth="1"/>
    <col min="2053" max="2054" width="7.7109375" bestFit="1" customWidth="1"/>
    <col min="2055" max="2055" width="5.28515625" bestFit="1" customWidth="1"/>
    <col min="2056" max="2056" width="4.7109375" bestFit="1" customWidth="1"/>
    <col min="2057" max="2057" width="6.5703125" bestFit="1" customWidth="1"/>
    <col min="2058" max="2058" width="8.7109375" bestFit="1" customWidth="1"/>
    <col min="2059" max="2059" width="10.7109375" bestFit="1" customWidth="1"/>
    <col min="2060" max="2060" width="11.7109375" bestFit="1" customWidth="1"/>
    <col min="2061" max="2061" width="7.28515625" bestFit="1" customWidth="1"/>
    <col min="2062" max="2062" width="10.7109375" bestFit="1" customWidth="1"/>
    <col min="2063" max="2063" width="11.7109375" bestFit="1" customWidth="1"/>
    <col min="2064" max="2065" width="9.5703125" bestFit="1" customWidth="1"/>
    <col min="2066" max="2066" width="8.7109375" bestFit="1" customWidth="1"/>
    <col min="2067" max="2068" width="7.7109375" bestFit="1" customWidth="1"/>
    <col min="2069" max="2069" width="6.5703125" bestFit="1" customWidth="1"/>
    <col min="2070" max="2070" width="9.5703125" bestFit="1" customWidth="1"/>
    <col min="2071" max="2071" width="8.7109375" bestFit="1" customWidth="1"/>
    <col min="2072" max="2072" width="5.28515625" bestFit="1" customWidth="1"/>
    <col min="2073" max="2074" width="5.7109375" bestFit="1" customWidth="1"/>
    <col min="2075" max="2075" width="7.7109375" bestFit="1" customWidth="1"/>
    <col min="2076" max="2076" width="6.5703125" bestFit="1" customWidth="1"/>
    <col min="2077" max="2077" width="8.7109375" bestFit="1" customWidth="1"/>
    <col min="2078" max="2078" width="7.7109375" bestFit="1" customWidth="1"/>
    <col min="2079" max="2079" width="6.5703125" bestFit="1" customWidth="1"/>
    <col min="2080" max="2084" width="7.7109375" bestFit="1" customWidth="1"/>
    <col min="2085" max="2085" width="6.5703125" bestFit="1" customWidth="1"/>
    <col min="2086" max="2086" width="7.7109375" bestFit="1" customWidth="1"/>
    <col min="2087" max="2087" width="8.7109375" bestFit="1" customWidth="1"/>
    <col min="2088" max="2088" width="7.7109375" bestFit="1" customWidth="1"/>
    <col min="2089" max="2089" width="8.7109375" bestFit="1" customWidth="1"/>
    <col min="2090" max="2091" width="7.7109375" bestFit="1" customWidth="1"/>
    <col min="2092" max="2094" width="8.7109375" bestFit="1" customWidth="1"/>
    <col min="2095" max="2095" width="7.7109375" bestFit="1" customWidth="1"/>
    <col min="2096" max="2096" width="8.7109375" bestFit="1" customWidth="1"/>
    <col min="2097" max="2097" width="7.7109375" bestFit="1" customWidth="1"/>
    <col min="2098" max="2101" width="6.5703125" bestFit="1" customWidth="1"/>
    <col min="2102" max="2102" width="9.42578125" bestFit="1" customWidth="1"/>
    <col min="2103" max="2103" width="7.28515625" bestFit="1" customWidth="1"/>
    <col min="2104" max="2104" width="9.42578125" bestFit="1" customWidth="1"/>
    <col min="2105" max="2105" width="9.5703125" bestFit="1" customWidth="1"/>
    <col min="2106" max="2106" width="8.7109375" bestFit="1" customWidth="1"/>
    <col min="2107" max="2108" width="10.7109375" bestFit="1" customWidth="1"/>
    <col min="2109" max="2109" width="9.5703125" bestFit="1" customWidth="1"/>
    <col min="2110" max="2110" width="11.7109375" bestFit="1" customWidth="1"/>
    <col min="2111" max="2111" width="12.5703125" bestFit="1" customWidth="1"/>
    <col min="2112" max="2112" width="10.7109375" bestFit="1" customWidth="1"/>
    <col min="2113" max="2113" width="11.7109375" bestFit="1" customWidth="1"/>
    <col min="2114" max="2115" width="10.7109375" bestFit="1" customWidth="1"/>
    <col min="2116" max="2116" width="9.5703125" bestFit="1" customWidth="1"/>
    <col min="2117" max="2117" width="8.7109375" bestFit="1" customWidth="1"/>
    <col min="2118" max="2118" width="5.7109375" bestFit="1" customWidth="1"/>
    <col min="2119" max="2119" width="6.5703125" bestFit="1" customWidth="1"/>
    <col min="2120" max="2121" width="7.7109375" bestFit="1" customWidth="1"/>
    <col min="2122" max="2122" width="6.5703125" bestFit="1" customWidth="1"/>
    <col min="2123" max="2123" width="7.28515625" bestFit="1" customWidth="1"/>
    <col min="2124" max="2124" width="7.7109375" bestFit="1" customWidth="1"/>
    <col min="2125" max="2125" width="8.7109375" customWidth="1"/>
    <col min="2126" max="2126" width="9.5703125" bestFit="1" customWidth="1"/>
    <col min="2127" max="2128" width="7.7109375" bestFit="1" customWidth="1"/>
    <col min="2129" max="2131" width="8.7109375" bestFit="1" customWidth="1"/>
    <col min="2132" max="2133" width="7.7109375" bestFit="1" customWidth="1"/>
    <col min="2134" max="2134" width="9.42578125" bestFit="1" customWidth="1"/>
    <col min="2135" max="2135" width="7.28515625" bestFit="1" customWidth="1"/>
    <col min="2136" max="2136" width="10.7109375" bestFit="1" customWidth="1"/>
    <col min="2137" max="2137" width="8.7109375" bestFit="1" customWidth="1"/>
    <col min="2138" max="2138" width="9.5703125" bestFit="1" customWidth="1"/>
    <col min="2139" max="2139" width="12.5703125" bestFit="1" customWidth="1"/>
    <col min="2305" max="2305" width="8.42578125" customWidth="1"/>
    <col min="2306" max="2306" width="49.42578125" customWidth="1"/>
    <col min="2307" max="2307" width="6.5703125" bestFit="1" customWidth="1"/>
    <col min="2308" max="2308" width="5.7109375" bestFit="1" customWidth="1"/>
    <col min="2309" max="2310" width="7.7109375" bestFit="1" customWidth="1"/>
    <col min="2311" max="2311" width="5.28515625" bestFit="1" customWidth="1"/>
    <col min="2312" max="2312" width="4.7109375" bestFit="1" customWidth="1"/>
    <col min="2313" max="2313" width="6.5703125" bestFit="1" customWidth="1"/>
    <col min="2314" max="2314" width="8.7109375" bestFit="1" customWidth="1"/>
    <col min="2315" max="2315" width="10.7109375" bestFit="1" customWidth="1"/>
    <col min="2316" max="2316" width="11.7109375" bestFit="1" customWidth="1"/>
    <col min="2317" max="2317" width="7.28515625" bestFit="1" customWidth="1"/>
    <col min="2318" max="2318" width="10.7109375" bestFit="1" customWidth="1"/>
    <col min="2319" max="2319" width="11.7109375" bestFit="1" customWidth="1"/>
    <col min="2320" max="2321" width="9.5703125" bestFit="1" customWidth="1"/>
    <col min="2322" max="2322" width="8.7109375" bestFit="1" customWidth="1"/>
    <col min="2323" max="2324" width="7.7109375" bestFit="1" customWidth="1"/>
    <col min="2325" max="2325" width="6.5703125" bestFit="1" customWidth="1"/>
    <col min="2326" max="2326" width="9.5703125" bestFit="1" customWidth="1"/>
    <col min="2327" max="2327" width="8.7109375" bestFit="1" customWidth="1"/>
    <col min="2328" max="2328" width="5.28515625" bestFit="1" customWidth="1"/>
    <col min="2329" max="2330" width="5.7109375" bestFit="1" customWidth="1"/>
    <col min="2331" max="2331" width="7.7109375" bestFit="1" customWidth="1"/>
    <col min="2332" max="2332" width="6.5703125" bestFit="1" customWidth="1"/>
    <col min="2333" max="2333" width="8.7109375" bestFit="1" customWidth="1"/>
    <col min="2334" max="2334" width="7.7109375" bestFit="1" customWidth="1"/>
    <col min="2335" max="2335" width="6.5703125" bestFit="1" customWidth="1"/>
    <col min="2336" max="2340" width="7.7109375" bestFit="1" customWidth="1"/>
    <col min="2341" max="2341" width="6.5703125" bestFit="1" customWidth="1"/>
    <col min="2342" max="2342" width="7.7109375" bestFit="1" customWidth="1"/>
    <col min="2343" max="2343" width="8.7109375" bestFit="1" customWidth="1"/>
    <col min="2344" max="2344" width="7.7109375" bestFit="1" customWidth="1"/>
    <col min="2345" max="2345" width="8.7109375" bestFit="1" customWidth="1"/>
    <col min="2346" max="2347" width="7.7109375" bestFit="1" customWidth="1"/>
    <col min="2348" max="2350" width="8.7109375" bestFit="1" customWidth="1"/>
    <col min="2351" max="2351" width="7.7109375" bestFit="1" customWidth="1"/>
    <col min="2352" max="2352" width="8.7109375" bestFit="1" customWidth="1"/>
    <col min="2353" max="2353" width="7.7109375" bestFit="1" customWidth="1"/>
    <col min="2354" max="2357" width="6.5703125" bestFit="1" customWidth="1"/>
    <col min="2358" max="2358" width="9.42578125" bestFit="1" customWidth="1"/>
    <col min="2359" max="2359" width="7.28515625" bestFit="1" customWidth="1"/>
    <col min="2360" max="2360" width="9.42578125" bestFit="1" customWidth="1"/>
    <col min="2361" max="2361" width="9.5703125" bestFit="1" customWidth="1"/>
    <col min="2362" max="2362" width="8.7109375" bestFit="1" customWidth="1"/>
    <col min="2363" max="2364" width="10.7109375" bestFit="1" customWidth="1"/>
    <col min="2365" max="2365" width="9.5703125" bestFit="1" customWidth="1"/>
    <col min="2366" max="2366" width="11.7109375" bestFit="1" customWidth="1"/>
    <col min="2367" max="2367" width="12.5703125" bestFit="1" customWidth="1"/>
    <col min="2368" max="2368" width="10.7109375" bestFit="1" customWidth="1"/>
    <col min="2369" max="2369" width="11.7109375" bestFit="1" customWidth="1"/>
    <col min="2370" max="2371" width="10.7109375" bestFit="1" customWidth="1"/>
    <col min="2372" max="2372" width="9.5703125" bestFit="1" customWidth="1"/>
    <col min="2373" max="2373" width="8.7109375" bestFit="1" customWidth="1"/>
    <col min="2374" max="2374" width="5.7109375" bestFit="1" customWidth="1"/>
    <col min="2375" max="2375" width="6.5703125" bestFit="1" customWidth="1"/>
    <col min="2376" max="2377" width="7.7109375" bestFit="1" customWidth="1"/>
    <col min="2378" max="2378" width="6.5703125" bestFit="1" customWidth="1"/>
    <col min="2379" max="2379" width="7.28515625" bestFit="1" customWidth="1"/>
    <col min="2380" max="2380" width="7.7109375" bestFit="1" customWidth="1"/>
    <col min="2381" max="2381" width="8.7109375" customWidth="1"/>
    <col min="2382" max="2382" width="9.5703125" bestFit="1" customWidth="1"/>
    <col min="2383" max="2384" width="7.7109375" bestFit="1" customWidth="1"/>
    <col min="2385" max="2387" width="8.7109375" bestFit="1" customWidth="1"/>
    <col min="2388" max="2389" width="7.7109375" bestFit="1" customWidth="1"/>
    <col min="2390" max="2390" width="9.42578125" bestFit="1" customWidth="1"/>
    <col min="2391" max="2391" width="7.28515625" bestFit="1" customWidth="1"/>
    <col min="2392" max="2392" width="10.7109375" bestFit="1" customWidth="1"/>
    <col min="2393" max="2393" width="8.7109375" bestFit="1" customWidth="1"/>
    <col min="2394" max="2394" width="9.5703125" bestFit="1" customWidth="1"/>
    <col min="2395" max="2395" width="12.5703125" bestFit="1" customWidth="1"/>
    <col min="2561" max="2561" width="8.42578125" customWidth="1"/>
    <col min="2562" max="2562" width="49.42578125" customWidth="1"/>
    <col min="2563" max="2563" width="6.5703125" bestFit="1" customWidth="1"/>
    <col min="2564" max="2564" width="5.7109375" bestFit="1" customWidth="1"/>
    <col min="2565" max="2566" width="7.7109375" bestFit="1" customWidth="1"/>
    <col min="2567" max="2567" width="5.28515625" bestFit="1" customWidth="1"/>
    <col min="2568" max="2568" width="4.7109375" bestFit="1" customWidth="1"/>
    <col min="2569" max="2569" width="6.5703125" bestFit="1" customWidth="1"/>
    <col min="2570" max="2570" width="8.7109375" bestFit="1" customWidth="1"/>
    <col min="2571" max="2571" width="10.7109375" bestFit="1" customWidth="1"/>
    <col min="2572" max="2572" width="11.7109375" bestFit="1" customWidth="1"/>
    <col min="2573" max="2573" width="7.28515625" bestFit="1" customWidth="1"/>
    <col min="2574" max="2574" width="10.7109375" bestFit="1" customWidth="1"/>
    <col min="2575" max="2575" width="11.7109375" bestFit="1" customWidth="1"/>
    <col min="2576" max="2577" width="9.5703125" bestFit="1" customWidth="1"/>
    <col min="2578" max="2578" width="8.7109375" bestFit="1" customWidth="1"/>
    <col min="2579" max="2580" width="7.7109375" bestFit="1" customWidth="1"/>
    <col min="2581" max="2581" width="6.5703125" bestFit="1" customWidth="1"/>
    <col min="2582" max="2582" width="9.5703125" bestFit="1" customWidth="1"/>
    <col min="2583" max="2583" width="8.7109375" bestFit="1" customWidth="1"/>
    <col min="2584" max="2584" width="5.28515625" bestFit="1" customWidth="1"/>
    <col min="2585" max="2586" width="5.7109375" bestFit="1" customWidth="1"/>
    <col min="2587" max="2587" width="7.7109375" bestFit="1" customWidth="1"/>
    <col min="2588" max="2588" width="6.5703125" bestFit="1" customWidth="1"/>
    <col min="2589" max="2589" width="8.7109375" bestFit="1" customWidth="1"/>
    <col min="2590" max="2590" width="7.7109375" bestFit="1" customWidth="1"/>
    <col min="2591" max="2591" width="6.5703125" bestFit="1" customWidth="1"/>
    <col min="2592" max="2596" width="7.7109375" bestFit="1" customWidth="1"/>
    <col min="2597" max="2597" width="6.5703125" bestFit="1" customWidth="1"/>
    <col min="2598" max="2598" width="7.7109375" bestFit="1" customWidth="1"/>
    <col min="2599" max="2599" width="8.7109375" bestFit="1" customWidth="1"/>
    <col min="2600" max="2600" width="7.7109375" bestFit="1" customWidth="1"/>
    <col min="2601" max="2601" width="8.7109375" bestFit="1" customWidth="1"/>
    <col min="2602" max="2603" width="7.7109375" bestFit="1" customWidth="1"/>
    <col min="2604" max="2606" width="8.7109375" bestFit="1" customWidth="1"/>
    <col min="2607" max="2607" width="7.7109375" bestFit="1" customWidth="1"/>
    <col min="2608" max="2608" width="8.7109375" bestFit="1" customWidth="1"/>
    <col min="2609" max="2609" width="7.7109375" bestFit="1" customWidth="1"/>
    <col min="2610" max="2613" width="6.5703125" bestFit="1" customWidth="1"/>
    <col min="2614" max="2614" width="9.42578125" bestFit="1" customWidth="1"/>
    <col min="2615" max="2615" width="7.28515625" bestFit="1" customWidth="1"/>
    <col min="2616" max="2616" width="9.42578125" bestFit="1" customWidth="1"/>
    <col min="2617" max="2617" width="9.5703125" bestFit="1" customWidth="1"/>
    <col min="2618" max="2618" width="8.7109375" bestFit="1" customWidth="1"/>
    <col min="2619" max="2620" width="10.7109375" bestFit="1" customWidth="1"/>
    <col min="2621" max="2621" width="9.5703125" bestFit="1" customWidth="1"/>
    <col min="2622" max="2622" width="11.7109375" bestFit="1" customWidth="1"/>
    <col min="2623" max="2623" width="12.5703125" bestFit="1" customWidth="1"/>
    <col min="2624" max="2624" width="10.7109375" bestFit="1" customWidth="1"/>
    <col min="2625" max="2625" width="11.7109375" bestFit="1" customWidth="1"/>
    <col min="2626" max="2627" width="10.7109375" bestFit="1" customWidth="1"/>
    <col min="2628" max="2628" width="9.5703125" bestFit="1" customWidth="1"/>
    <col min="2629" max="2629" width="8.7109375" bestFit="1" customWidth="1"/>
    <col min="2630" max="2630" width="5.7109375" bestFit="1" customWidth="1"/>
    <col min="2631" max="2631" width="6.5703125" bestFit="1" customWidth="1"/>
    <col min="2632" max="2633" width="7.7109375" bestFit="1" customWidth="1"/>
    <col min="2634" max="2634" width="6.5703125" bestFit="1" customWidth="1"/>
    <col min="2635" max="2635" width="7.28515625" bestFit="1" customWidth="1"/>
    <col min="2636" max="2636" width="7.7109375" bestFit="1" customWidth="1"/>
    <col min="2637" max="2637" width="8.7109375" customWidth="1"/>
    <col min="2638" max="2638" width="9.5703125" bestFit="1" customWidth="1"/>
    <col min="2639" max="2640" width="7.7109375" bestFit="1" customWidth="1"/>
    <col min="2641" max="2643" width="8.7109375" bestFit="1" customWidth="1"/>
    <col min="2644" max="2645" width="7.7109375" bestFit="1" customWidth="1"/>
    <col min="2646" max="2646" width="9.42578125" bestFit="1" customWidth="1"/>
    <col min="2647" max="2647" width="7.28515625" bestFit="1" customWidth="1"/>
    <col min="2648" max="2648" width="10.7109375" bestFit="1" customWidth="1"/>
    <col min="2649" max="2649" width="8.7109375" bestFit="1" customWidth="1"/>
    <col min="2650" max="2650" width="9.5703125" bestFit="1" customWidth="1"/>
    <col min="2651" max="2651" width="12.5703125" bestFit="1" customWidth="1"/>
    <col min="2817" max="2817" width="8.42578125" customWidth="1"/>
    <col min="2818" max="2818" width="49.42578125" customWidth="1"/>
    <col min="2819" max="2819" width="6.5703125" bestFit="1" customWidth="1"/>
    <col min="2820" max="2820" width="5.7109375" bestFit="1" customWidth="1"/>
    <col min="2821" max="2822" width="7.7109375" bestFit="1" customWidth="1"/>
    <col min="2823" max="2823" width="5.28515625" bestFit="1" customWidth="1"/>
    <col min="2824" max="2824" width="4.7109375" bestFit="1" customWidth="1"/>
    <col min="2825" max="2825" width="6.5703125" bestFit="1" customWidth="1"/>
    <col min="2826" max="2826" width="8.7109375" bestFit="1" customWidth="1"/>
    <col min="2827" max="2827" width="10.7109375" bestFit="1" customWidth="1"/>
    <col min="2828" max="2828" width="11.7109375" bestFit="1" customWidth="1"/>
    <col min="2829" max="2829" width="7.28515625" bestFit="1" customWidth="1"/>
    <col min="2830" max="2830" width="10.7109375" bestFit="1" customWidth="1"/>
    <col min="2831" max="2831" width="11.7109375" bestFit="1" customWidth="1"/>
    <col min="2832" max="2833" width="9.5703125" bestFit="1" customWidth="1"/>
    <col min="2834" max="2834" width="8.7109375" bestFit="1" customWidth="1"/>
    <col min="2835" max="2836" width="7.7109375" bestFit="1" customWidth="1"/>
    <col min="2837" max="2837" width="6.5703125" bestFit="1" customWidth="1"/>
    <col min="2838" max="2838" width="9.5703125" bestFit="1" customWidth="1"/>
    <col min="2839" max="2839" width="8.7109375" bestFit="1" customWidth="1"/>
    <col min="2840" max="2840" width="5.28515625" bestFit="1" customWidth="1"/>
    <col min="2841" max="2842" width="5.7109375" bestFit="1" customWidth="1"/>
    <col min="2843" max="2843" width="7.7109375" bestFit="1" customWidth="1"/>
    <col min="2844" max="2844" width="6.5703125" bestFit="1" customWidth="1"/>
    <col min="2845" max="2845" width="8.7109375" bestFit="1" customWidth="1"/>
    <col min="2846" max="2846" width="7.7109375" bestFit="1" customWidth="1"/>
    <col min="2847" max="2847" width="6.5703125" bestFit="1" customWidth="1"/>
    <col min="2848" max="2852" width="7.7109375" bestFit="1" customWidth="1"/>
    <col min="2853" max="2853" width="6.5703125" bestFit="1" customWidth="1"/>
    <col min="2854" max="2854" width="7.7109375" bestFit="1" customWidth="1"/>
    <col min="2855" max="2855" width="8.7109375" bestFit="1" customWidth="1"/>
    <col min="2856" max="2856" width="7.7109375" bestFit="1" customWidth="1"/>
    <col min="2857" max="2857" width="8.7109375" bestFit="1" customWidth="1"/>
    <col min="2858" max="2859" width="7.7109375" bestFit="1" customWidth="1"/>
    <col min="2860" max="2862" width="8.7109375" bestFit="1" customWidth="1"/>
    <col min="2863" max="2863" width="7.7109375" bestFit="1" customWidth="1"/>
    <col min="2864" max="2864" width="8.7109375" bestFit="1" customWidth="1"/>
    <col min="2865" max="2865" width="7.7109375" bestFit="1" customWidth="1"/>
    <col min="2866" max="2869" width="6.5703125" bestFit="1" customWidth="1"/>
    <col min="2870" max="2870" width="9.42578125" bestFit="1" customWidth="1"/>
    <col min="2871" max="2871" width="7.28515625" bestFit="1" customWidth="1"/>
    <col min="2872" max="2872" width="9.42578125" bestFit="1" customWidth="1"/>
    <col min="2873" max="2873" width="9.5703125" bestFit="1" customWidth="1"/>
    <col min="2874" max="2874" width="8.7109375" bestFit="1" customWidth="1"/>
    <col min="2875" max="2876" width="10.7109375" bestFit="1" customWidth="1"/>
    <col min="2877" max="2877" width="9.5703125" bestFit="1" customWidth="1"/>
    <col min="2878" max="2878" width="11.7109375" bestFit="1" customWidth="1"/>
    <col min="2879" max="2879" width="12.5703125" bestFit="1" customWidth="1"/>
    <col min="2880" max="2880" width="10.7109375" bestFit="1" customWidth="1"/>
    <col min="2881" max="2881" width="11.7109375" bestFit="1" customWidth="1"/>
    <col min="2882" max="2883" width="10.7109375" bestFit="1" customWidth="1"/>
    <col min="2884" max="2884" width="9.5703125" bestFit="1" customWidth="1"/>
    <col min="2885" max="2885" width="8.7109375" bestFit="1" customWidth="1"/>
    <col min="2886" max="2886" width="5.7109375" bestFit="1" customWidth="1"/>
    <col min="2887" max="2887" width="6.5703125" bestFit="1" customWidth="1"/>
    <col min="2888" max="2889" width="7.7109375" bestFit="1" customWidth="1"/>
    <col min="2890" max="2890" width="6.5703125" bestFit="1" customWidth="1"/>
    <col min="2891" max="2891" width="7.28515625" bestFit="1" customWidth="1"/>
    <col min="2892" max="2892" width="7.7109375" bestFit="1" customWidth="1"/>
    <col min="2893" max="2893" width="8.7109375" customWidth="1"/>
    <col min="2894" max="2894" width="9.5703125" bestFit="1" customWidth="1"/>
    <col min="2895" max="2896" width="7.7109375" bestFit="1" customWidth="1"/>
    <col min="2897" max="2899" width="8.7109375" bestFit="1" customWidth="1"/>
    <col min="2900" max="2901" width="7.7109375" bestFit="1" customWidth="1"/>
    <col min="2902" max="2902" width="9.42578125" bestFit="1" customWidth="1"/>
    <col min="2903" max="2903" width="7.28515625" bestFit="1" customWidth="1"/>
    <col min="2904" max="2904" width="10.7109375" bestFit="1" customWidth="1"/>
    <col min="2905" max="2905" width="8.7109375" bestFit="1" customWidth="1"/>
    <col min="2906" max="2906" width="9.5703125" bestFit="1" customWidth="1"/>
    <col min="2907" max="2907" width="12.5703125" bestFit="1" customWidth="1"/>
    <col min="3073" max="3073" width="8.42578125" customWidth="1"/>
    <col min="3074" max="3074" width="49.42578125" customWidth="1"/>
    <col min="3075" max="3075" width="6.5703125" bestFit="1" customWidth="1"/>
    <col min="3076" max="3076" width="5.7109375" bestFit="1" customWidth="1"/>
    <col min="3077" max="3078" width="7.7109375" bestFit="1" customWidth="1"/>
    <col min="3079" max="3079" width="5.28515625" bestFit="1" customWidth="1"/>
    <col min="3080" max="3080" width="4.7109375" bestFit="1" customWidth="1"/>
    <col min="3081" max="3081" width="6.5703125" bestFit="1" customWidth="1"/>
    <col min="3082" max="3082" width="8.7109375" bestFit="1" customWidth="1"/>
    <col min="3083" max="3083" width="10.7109375" bestFit="1" customWidth="1"/>
    <col min="3084" max="3084" width="11.7109375" bestFit="1" customWidth="1"/>
    <col min="3085" max="3085" width="7.28515625" bestFit="1" customWidth="1"/>
    <col min="3086" max="3086" width="10.7109375" bestFit="1" customWidth="1"/>
    <col min="3087" max="3087" width="11.7109375" bestFit="1" customWidth="1"/>
    <col min="3088" max="3089" width="9.5703125" bestFit="1" customWidth="1"/>
    <col min="3090" max="3090" width="8.7109375" bestFit="1" customWidth="1"/>
    <col min="3091" max="3092" width="7.7109375" bestFit="1" customWidth="1"/>
    <col min="3093" max="3093" width="6.5703125" bestFit="1" customWidth="1"/>
    <col min="3094" max="3094" width="9.5703125" bestFit="1" customWidth="1"/>
    <col min="3095" max="3095" width="8.7109375" bestFit="1" customWidth="1"/>
    <col min="3096" max="3096" width="5.28515625" bestFit="1" customWidth="1"/>
    <col min="3097" max="3098" width="5.7109375" bestFit="1" customWidth="1"/>
    <col min="3099" max="3099" width="7.7109375" bestFit="1" customWidth="1"/>
    <col min="3100" max="3100" width="6.5703125" bestFit="1" customWidth="1"/>
    <col min="3101" max="3101" width="8.7109375" bestFit="1" customWidth="1"/>
    <col min="3102" max="3102" width="7.7109375" bestFit="1" customWidth="1"/>
    <col min="3103" max="3103" width="6.5703125" bestFit="1" customWidth="1"/>
    <col min="3104" max="3108" width="7.7109375" bestFit="1" customWidth="1"/>
    <col min="3109" max="3109" width="6.5703125" bestFit="1" customWidth="1"/>
    <col min="3110" max="3110" width="7.7109375" bestFit="1" customWidth="1"/>
    <col min="3111" max="3111" width="8.7109375" bestFit="1" customWidth="1"/>
    <col min="3112" max="3112" width="7.7109375" bestFit="1" customWidth="1"/>
    <col min="3113" max="3113" width="8.7109375" bestFit="1" customWidth="1"/>
    <col min="3114" max="3115" width="7.7109375" bestFit="1" customWidth="1"/>
    <col min="3116" max="3118" width="8.7109375" bestFit="1" customWidth="1"/>
    <col min="3119" max="3119" width="7.7109375" bestFit="1" customWidth="1"/>
    <col min="3120" max="3120" width="8.7109375" bestFit="1" customWidth="1"/>
    <col min="3121" max="3121" width="7.7109375" bestFit="1" customWidth="1"/>
    <col min="3122" max="3125" width="6.5703125" bestFit="1" customWidth="1"/>
    <col min="3126" max="3126" width="9.42578125" bestFit="1" customWidth="1"/>
    <col min="3127" max="3127" width="7.28515625" bestFit="1" customWidth="1"/>
    <col min="3128" max="3128" width="9.42578125" bestFit="1" customWidth="1"/>
    <col min="3129" max="3129" width="9.5703125" bestFit="1" customWidth="1"/>
    <col min="3130" max="3130" width="8.7109375" bestFit="1" customWidth="1"/>
    <col min="3131" max="3132" width="10.7109375" bestFit="1" customWidth="1"/>
    <col min="3133" max="3133" width="9.5703125" bestFit="1" customWidth="1"/>
    <col min="3134" max="3134" width="11.7109375" bestFit="1" customWidth="1"/>
    <col min="3135" max="3135" width="12.5703125" bestFit="1" customWidth="1"/>
    <col min="3136" max="3136" width="10.7109375" bestFit="1" customWidth="1"/>
    <col min="3137" max="3137" width="11.7109375" bestFit="1" customWidth="1"/>
    <col min="3138" max="3139" width="10.7109375" bestFit="1" customWidth="1"/>
    <col min="3140" max="3140" width="9.5703125" bestFit="1" customWidth="1"/>
    <col min="3141" max="3141" width="8.7109375" bestFit="1" customWidth="1"/>
    <col min="3142" max="3142" width="5.7109375" bestFit="1" customWidth="1"/>
    <col min="3143" max="3143" width="6.5703125" bestFit="1" customWidth="1"/>
    <col min="3144" max="3145" width="7.7109375" bestFit="1" customWidth="1"/>
    <col min="3146" max="3146" width="6.5703125" bestFit="1" customWidth="1"/>
    <col min="3147" max="3147" width="7.28515625" bestFit="1" customWidth="1"/>
    <col min="3148" max="3148" width="7.7109375" bestFit="1" customWidth="1"/>
    <col min="3149" max="3149" width="8.7109375" customWidth="1"/>
    <col min="3150" max="3150" width="9.5703125" bestFit="1" customWidth="1"/>
    <col min="3151" max="3152" width="7.7109375" bestFit="1" customWidth="1"/>
    <col min="3153" max="3155" width="8.7109375" bestFit="1" customWidth="1"/>
    <col min="3156" max="3157" width="7.7109375" bestFit="1" customWidth="1"/>
    <col min="3158" max="3158" width="9.42578125" bestFit="1" customWidth="1"/>
    <col min="3159" max="3159" width="7.28515625" bestFit="1" customWidth="1"/>
    <col min="3160" max="3160" width="10.7109375" bestFit="1" customWidth="1"/>
    <col min="3161" max="3161" width="8.7109375" bestFit="1" customWidth="1"/>
    <col min="3162" max="3162" width="9.5703125" bestFit="1" customWidth="1"/>
    <col min="3163" max="3163" width="12.5703125" bestFit="1" customWidth="1"/>
    <col min="3329" max="3329" width="8.42578125" customWidth="1"/>
    <col min="3330" max="3330" width="49.42578125" customWidth="1"/>
    <col min="3331" max="3331" width="6.5703125" bestFit="1" customWidth="1"/>
    <col min="3332" max="3332" width="5.7109375" bestFit="1" customWidth="1"/>
    <col min="3333" max="3334" width="7.7109375" bestFit="1" customWidth="1"/>
    <col min="3335" max="3335" width="5.28515625" bestFit="1" customWidth="1"/>
    <col min="3336" max="3336" width="4.7109375" bestFit="1" customWidth="1"/>
    <col min="3337" max="3337" width="6.5703125" bestFit="1" customWidth="1"/>
    <col min="3338" max="3338" width="8.7109375" bestFit="1" customWidth="1"/>
    <col min="3339" max="3339" width="10.7109375" bestFit="1" customWidth="1"/>
    <col min="3340" max="3340" width="11.7109375" bestFit="1" customWidth="1"/>
    <col min="3341" max="3341" width="7.28515625" bestFit="1" customWidth="1"/>
    <col min="3342" max="3342" width="10.7109375" bestFit="1" customWidth="1"/>
    <col min="3343" max="3343" width="11.7109375" bestFit="1" customWidth="1"/>
    <col min="3344" max="3345" width="9.5703125" bestFit="1" customWidth="1"/>
    <col min="3346" max="3346" width="8.7109375" bestFit="1" customWidth="1"/>
    <col min="3347" max="3348" width="7.7109375" bestFit="1" customWidth="1"/>
    <col min="3349" max="3349" width="6.5703125" bestFit="1" customWidth="1"/>
    <col min="3350" max="3350" width="9.5703125" bestFit="1" customWidth="1"/>
    <col min="3351" max="3351" width="8.7109375" bestFit="1" customWidth="1"/>
    <col min="3352" max="3352" width="5.28515625" bestFit="1" customWidth="1"/>
    <col min="3353" max="3354" width="5.7109375" bestFit="1" customWidth="1"/>
    <col min="3355" max="3355" width="7.7109375" bestFit="1" customWidth="1"/>
    <col min="3356" max="3356" width="6.5703125" bestFit="1" customWidth="1"/>
    <col min="3357" max="3357" width="8.7109375" bestFit="1" customWidth="1"/>
    <col min="3358" max="3358" width="7.7109375" bestFit="1" customWidth="1"/>
    <col min="3359" max="3359" width="6.5703125" bestFit="1" customWidth="1"/>
    <col min="3360" max="3364" width="7.7109375" bestFit="1" customWidth="1"/>
    <col min="3365" max="3365" width="6.5703125" bestFit="1" customWidth="1"/>
    <col min="3366" max="3366" width="7.7109375" bestFit="1" customWidth="1"/>
    <col min="3367" max="3367" width="8.7109375" bestFit="1" customWidth="1"/>
    <col min="3368" max="3368" width="7.7109375" bestFit="1" customWidth="1"/>
    <col min="3369" max="3369" width="8.7109375" bestFit="1" customWidth="1"/>
    <col min="3370" max="3371" width="7.7109375" bestFit="1" customWidth="1"/>
    <col min="3372" max="3374" width="8.7109375" bestFit="1" customWidth="1"/>
    <col min="3375" max="3375" width="7.7109375" bestFit="1" customWidth="1"/>
    <col min="3376" max="3376" width="8.7109375" bestFit="1" customWidth="1"/>
    <col min="3377" max="3377" width="7.7109375" bestFit="1" customWidth="1"/>
    <col min="3378" max="3381" width="6.5703125" bestFit="1" customWidth="1"/>
    <col min="3382" max="3382" width="9.42578125" bestFit="1" customWidth="1"/>
    <col min="3383" max="3383" width="7.28515625" bestFit="1" customWidth="1"/>
    <col min="3384" max="3384" width="9.42578125" bestFit="1" customWidth="1"/>
    <col min="3385" max="3385" width="9.5703125" bestFit="1" customWidth="1"/>
    <col min="3386" max="3386" width="8.7109375" bestFit="1" customWidth="1"/>
    <col min="3387" max="3388" width="10.7109375" bestFit="1" customWidth="1"/>
    <col min="3389" max="3389" width="9.5703125" bestFit="1" customWidth="1"/>
    <col min="3390" max="3390" width="11.7109375" bestFit="1" customWidth="1"/>
    <col min="3391" max="3391" width="12.5703125" bestFit="1" customWidth="1"/>
    <col min="3392" max="3392" width="10.7109375" bestFit="1" customWidth="1"/>
    <col min="3393" max="3393" width="11.7109375" bestFit="1" customWidth="1"/>
    <col min="3394" max="3395" width="10.7109375" bestFit="1" customWidth="1"/>
    <col min="3396" max="3396" width="9.5703125" bestFit="1" customWidth="1"/>
    <col min="3397" max="3397" width="8.7109375" bestFit="1" customWidth="1"/>
    <col min="3398" max="3398" width="5.7109375" bestFit="1" customWidth="1"/>
    <col min="3399" max="3399" width="6.5703125" bestFit="1" customWidth="1"/>
    <col min="3400" max="3401" width="7.7109375" bestFit="1" customWidth="1"/>
    <col min="3402" max="3402" width="6.5703125" bestFit="1" customWidth="1"/>
    <col min="3403" max="3403" width="7.28515625" bestFit="1" customWidth="1"/>
    <col min="3404" max="3404" width="7.7109375" bestFit="1" customWidth="1"/>
    <col min="3405" max="3405" width="8.7109375" customWidth="1"/>
    <col min="3406" max="3406" width="9.5703125" bestFit="1" customWidth="1"/>
    <col min="3407" max="3408" width="7.7109375" bestFit="1" customWidth="1"/>
    <col min="3409" max="3411" width="8.7109375" bestFit="1" customWidth="1"/>
    <col min="3412" max="3413" width="7.7109375" bestFit="1" customWidth="1"/>
    <col min="3414" max="3414" width="9.42578125" bestFit="1" customWidth="1"/>
    <col min="3415" max="3415" width="7.28515625" bestFit="1" customWidth="1"/>
    <col min="3416" max="3416" width="10.7109375" bestFit="1" customWidth="1"/>
    <col min="3417" max="3417" width="8.7109375" bestFit="1" customWidth="1"/>
    <col min="3418" max="3418" width="9.5703125" bestFit="1" customWidth="1"/>
    <col min="3419" max="3419" width="12.5703125" bestFit="1" customWidth="1"/>
    <col min="3585" max="3585" width="8.42578125" customWidth="1"/>
    <col min="3586" max="3586" width="49.42578125" customWidth="1"/>
    <col min="3587" max="3587" width="6.5703125" bestFit="1" customWidth="1"/>
    <col min="3588" max="3588" width="5.7109375" bestFit="1" customWidth="1"/>
    <col min="3589" max="3590" width="7.7109375" bestFit="1" customWidth="1"/>
    <col min="3591" max="3591" width="5.28515625" bestFit="1" customWidth="1"/>
    <col min="3592" max="3592" width="4.7109375" bestFit="1" customWidth="1"/>
    <col min="3593" max="3593" width="6.5703125" bestFit="1" customWidth="1"/>
    <col min="3594" max="3594" width="8.7109375" bestFit="1" customWidth="1"/>
    <col min="3595" max="3595" width="10.7109375" bestFit="1" customWidth="1"/>
    <col min="3596" max="3596" width="11.7109375" bestFit="1" customWidth="1"/>
    <col min="3597" max="3597" width="7.28515625" bestFit="1" customWidth="1"/>
    <col min="3598" max="3598" width="10.7109375" bestFit="1" customWidth="1"/>
    <col min="3599" max="3599" width="11.7109375" bestFit="1" customWidth="1"/>
    <col min="3600" max="3601" width="9.5703125" bestFit="1" customWidth="1"/>
    <col min="3602" max="3602" width="8.7109375" bestFit="1" customWidth="1"/>
    <col min="3603" max="3604" width="7.7109375" bestFit="1" customWidth="1"/>
    <col min="3605" max="3605" width="6.5703125" bestFit="1" customWidth="1"/>
    <col min="3606" max="3606" width="9.5703125" bestFit="1" customWidth="1"/>
    <col min="3607" max="3607" width="8.7109375" bestFit="1" customWidth="1"/>
    <col min="3608" max="3608" width="5.28515625" bestFit="1" customWidth="1"/>
    <col min="3609" max="3610" width="5.7109375" bestFit="1" customWidth="1"/>
    <col min="3611" max="3611" width="7.7109375" bestFit="1" customWidth="1"/>
    <col min="3612" max="3612" width="6.5703125" bestFit="1" customWidth="1"/>
    <col min="3613" max="3613" width="8.7109375" bestFit="1" customWidth="1"/>
    <col min="3614" max="3614" width="7.7109375" bestFit="1" customWidth="1"/>
    <col min="3615" max="3615" width="6.5703125" bestFit="1" customWidth="1"/>
    <col min="3616" max="3620" width="7.7109375" bestFit="1" customWidth="1"/>
    <col min="3621" max="3621" width="6.5703125" bestFit="1" customWidth="1"/>
    <col min="3622" max="3622" width="7.7109375" bestFit="1" customWidth="1"/>
    <col min="3623" max="3623" width="8.7109375" bestFit="1" customWidth="1"/>
    <col min="3624" max="3624" width="7.7109375" bestFit="1" customWidth="1"/>
    <col min="3625" max="3625" width="8.7109375" bestFit="1" customWidth="1"/>
    <col min="3626" max="3627" width="7.7109375" bestFit="1" customWidth="1"/>
    <col min="3628" max="3630" width="8.7109375" bestFit="1" customWidth="1"/>
    <col min="3631" max="3631" width="7.7109375" bestFit="1" customWidth="1"/>
    <col min="3632" max="3632" width="8.7109375" bestFit="1" customWidth="1"/>
    <col min="3633" max="3633" width="7.7109375" bestFit="1" customWidth="1"/>
    <col min="3634" max="3637" width="6.5703125" bestFit="1" customWidth="1"/>
    <col min="3638" max="3638" width="9.42578125" bestFit="1" customWidth="1"/>
    <col min="3639" max="3639" width="7.28515625" bestFit="1" customWidth="1"/>
    <col min="3640" max="3640" width="9.42578125" bestFit="1" customWidth="1"/>
    <col min="3641" max="3641" width="9.5703125" bestFit="1" customWidth="1"/>
    <col min="3642" max="3642" width="8.7109375" bestFit="1" customWidth="1"/>
    <col min="3643" max="3644" width="10.7109375" bestFit="1" customWidth="1"/>
    <col min="3645" max="3645" width="9.5703125" bestFit="1" customWidth="1"/>
    <col min="3646" max="3646" width="11.7109375" bestFit="1" customWidth="1"/>
    <col min="3647" max="3647" width="12.5703125" bestFit="1" customWidth="1"/>
    <col min="3648" max="3648" width="10.7109375" bestFit="1" customWidth="1"/>
    <col min="3649" max="3649" width="11.7109375" bestFit="1" customWidth="1"/>
    <col min="3650" max="3651" width="10.7109375" bestFit="1" customWidth="1"/>
    <col min="3652" max="3652" width="9.5703125" bestFit="1" customWidth="1"/>
    <col min="3653" max="3653" width="8.7109375" bestFit="1" customWidth="1"/>
    <col min="3654" max="3654" width="5.7109375" bestFit="1" customWidth="1"/>
    <col min="3655" max="3655" width="6.5703125" bestFit="1" customWidth="1"/>
    <col min="3656" max="3657" width="7.7109375" bestFit="1" customWidth="1"/>
    <col min="3658" max="3658" width="6.5703125" bestFit="1" customWidth="1"/>
    <col min="3659" max="3659" width="7.28515625" bestFit="1" customWidth="1"/>
    <col min="3660" max="3660" width="7.7109375" bestFit="1" customWidth="1"/>
    <col min="3661" max="3661" width="8.7109375" customWidth="1"/>
    <col min="3662" max="3662" width="9.5703125" bestFit="1" customWidth="1"/>
    <col min="3663" max="3664" width="7.7109375" bestFit="1" customWidth="1"/>
    <col min="3665" max="3667" width="8.7109375" bestFit="1" customWidth="1"/>
    <col min="3668" max="3669" width="7.7109375" bestFit="1" customWidth="1"/>
    <col min="3670" max="3670" width="9.42578125" bestFit="1" customWidth="1"/>
    <col min="3671" max="3671" width="7.28515625" bestFit="1" customWidth="1"/>
    <col min="3672" max="3672" width="10.7109375" bestFit="1" customWidth="1"/>
    <col min="3673" max="3673" width="8.7109375" bestFit="1" customWidth="1"/>
    <col min="3674" max="3674" width="9.5703125" bestFit="1" customWidth="1"/>
    <col min="3675" max="3675" width="12.5703125" bestFit="1" customWidth="1"/>
    <col min="3841" max="3841" width="8.42578125" customWidth="1"/>
    <col min="3842" max="3842" width="49.42578125" customWidth="1"/>
    <col min="3843" max="3843" width="6.5703125" bestFit="1" customWidth="1"/>
    <col min="3844" max="3844" width="5.7109375" bestFit="1" customWidth="1"/>
    <col min="3845" max="3846" width="7.7109375" bestFit="1" customWidth="1"/>
    <col min="3847" max="3847" width="5.28515625" bestFit="1" customWidth="1"/>
    <col min="3848" max="3848" width="4.7109375" bestFit="1" customWidth="1"/>
    <col min="3849" max="3849" width="6.5703125" bestFit="1" customWidth="1"/>
    <col min="3850" max="3850" width="8.7109375" bestFit="1" customWidth="1"/>
    <col min="3851" max="3851" width="10.7109375" bestFit="1" customWidth="1"/>
    <col min="3852" max="3852" width="11.7109375" bestFit="1" customWidth="1"/>
    <col min="3853" max="3853" width="7.28515625" bestFit="1" customWidth="1"/>
    <col min="3854" max="3854" width="10.7109375" bestFit="1" customWidth="1"/>
    <col min="3855" max="3855" width="11.7109375" bestFit="1" customWidth="1"/>
    <col min="3856" max="3857" width="9.5703125" bestFit="1" customWidth="1"/>
    <col min="3858" max="3858" width="8.7109375" bestFit="1" customWidth="1"/>
    <col min="3859" max="3860" width="7.7109375" bestFit="1" customWidth="1"/>
    <col min="3861" max="3861" width="6.5703125" bestFit="1" customWidth="1"/>
    <col min="3862" max="3862" width="9.5703125" bestFit="1" customWidth="1"/>
    <col min="3863" max="3863" width="8.7109375" bestFit="1" customWidth="1"/>
    <col min="3864" max="3864" width="5.28515625" bestFit="1" customWidth="1"/>
    <col min="3865" max="3866" width="5.7109375" bestFit="1" customWidth="1"/>
    <col min="3867" max="3867" width="7.7109375" bestFit="1" customWidth="1"/>
    <col min="3868" max="3868" width="6.5703125" bestFit="1" customWidth="1"/>
    <col min="3869" max="3869" width="8.7109375" bestFit="1" customWidth="1"/>
    <col min="3870" max="3870" width="7.7109375" bestFit="1" customWidth="1"/>
    <col min="3871" max="3871" width="6.5703125" bestFit="1" customWidth="1"/>
    <col min="3872" max="3876" width="7.7109375" bestFit="1" customWidth="1"/>
    <col min="3877" max="3877" width="6.5703125" bestFit="1" customWidth="1"/>
    <col min="3878" max="3878" width="7.7109375" bestFit="1" customWidth="1"/>
    <col min="3879" max="3879" width="8.7109375" bestFit="1" customWidth="1"/>
    <col min="3880" max="3880" width="7.7109375" bestFit="1" customWidth="1"/>
    <col min="3881" max="3881" width="8.7109375" bestFit="1" customWidth="1"/>
    <col min="3882" max="3883" width="7.7109375" bestFit="1" customWidth="1"/>
    <col min="3884" max="3886" width="8.7109375" bestFit="1" customWidth="1"/>
    <col min="3887" max="3887" width="7.7109375" bestFit="1" customWidth="1"/>
    <col min="3888" max="3888" width="8.7109375" bestFit="1" customWidth="1"/>
    <col min="3889" max="3889" width="7.7109375" bestFit="1" customWidth="1"/>
    <col min="3890" max="3893" width="6.5703125" bestFit="1" customWidth="1"/>
    <col min="3894" max="3894" width="9.42578125" bestFit="1" customWidth="1"/>
    <col min="3895" max="3895" width="7.28515625" bestFit="1" customWidth="1"/>
    <col min="3896" max="3896" width="9.42578125" bestFit="1" customWidth="1"/>
    <col min="3897" max="3897" width="9.5703125" bestFit="1" customWidth="1"/>
    <col min="3898" max="3898" width="8.7109375" bestFit="1" customWidth="1"/>
    <col min="3899" max="3900" width="10.7109375" bestFit="1" customWidth="1"/>
    <col min="3901" max="3901" width="9.5703125" bestFit="1" customWidth="1"/>
    <col min="3902" max="3902" width="11.7109375" bestFit="1" customWidth="1"/>
    <col min="3903" max="3903" width="12.5703125" bestFit="1" customWidth="1"/>
    <col min="3904" max="3904" width="10.7109375" bestFit="1" customWidth="1"/>
    <col min="3905" max="3905" width="11.7109375" bestFit="1" customWidth="1"/>
    <col min="3906" max="3907" width="10.7109375" bestFit="1" customWidth="1"/>
    <col min="3908" max="3908" width="9.5703125" bestFit="1" customWidth="1"/>
    <col min="3909" max="3909" width="8.7109375" bestFit="1" customWidth="1"/>
    <col min="3910" max="3910" width="5.7109375" bestFit="1" customWidth="1"/>
    <col min="3911" max="3911" width="6.5703125" bestFit="1" customWidth="1"/>
    <col min="3912" max="3913" width="7.7109375" bestFit="1" customWidth="1"/>
    <col min="3914" max="3914" width="6.5703125" bestFit="1" customWidth="1"/>
    <col min="3915" max="3915" width="7.28515625" bestFit="1" customWidth="1"/>
    <col min="3916" max="3916" width="7.7109375" bestFit="1" customWidth="1"/>
    <col min="3917" max="3917" width="8.7109375" customWidth="1"/>
    <col min="3918" max="3918" width="9.5703125" bestFit="1" customWidth="1"/>
    <col min="3919" max="3920" width="7.7109375" bestFit="1" customWidth="1"/>
    <col min="3921" max="3923" width="8.7109375" bestFit="1" customWidth="1"/>
    <col min="3924" max="3925" width="7.7109375" bestFit="1" customWidth="1"/>
    <col min="3926" max="3926" width="9.42578125" bestFit="1" customWidth="1"/>
    <col min="3927" max="3927" width="7.28515625" bestFit="1" customWidth="1"/>
    <col min="3928" max="3928" width="10.7109375" bestFit="1" customWidth="1"/>
    <col min="3929" max="3929" width="8.7109375" bestFit="1" customWidth="1"/>
    <col min="3930" max="3930" width="9.5703125" bestFit="1" customWidth="1"/>
    <col min="3931" max="3931" width="12.5703125" bestFit="1" customWidth="1"/>
    <col min="4097" max="4097" width="8.42578125" customWidth="1"/>
    <col min="4098" max="4098" width="49.42578125" customWidth="1"/>
    <col min="4099" max="4099" width="6.5703125" bestFit="1" customWidth="1"/>
    <col min="4100" max="4100" width="5.7109375" bestFit="1" customWidth="1"/>
    <col min="4101" max="4102" width="7.7109375" bestFit="1" customWidth="1"/>
    <col min="4103" max="4103" width="5.28515625" bestFit="1" customWidth="1"/>
    <col min="4104" max="4104" width="4.7109375" bestFit="1" customWidth="1"/>
    <col min="4105" max="4105" width="6.5703125" bestFit="1" customWidth="1"/>
    <col min="4106" max="4106" width="8.7109375" bestFit="1" customWidth="1"/>
    <col min="4107" max="4107" width="10.7109375" bestFit="1" customWidth="1"/>
    <col min="4108" max="4108" width="11.7109375" bestFit="1" customWidth="1"/>
    <col min="4109" max="4109" width="7.28515625" bestFit="1" customWidth="1"/>
    <col min="4110" max="4110" width="10.7109375" bestFit="1" customWidth="1"/>
    <col min="4111" max="4111" width="11.7109375" bestFit="1" customWidth="1"/>
    <col min="4112" max="4113" width="9.5703125" bestFit="1" customWidth="1"/>
    <col min="4114" max="4114" width="8.7109375" bestFit="1" customWidth="1"/>
    <col min="4115" max="4116" width="7.7109375" bestFit="1" customWidth="1"/>
    <col min="4117" max="4117" width="6.5703125" bestFit="1" customWidth="1"/>
    <col min="4118" max="4118" width="9.5703125" bestFit="1" customWidth="1"/>
    <col min="4119" max="4119" width="8.7109375" bestFit="1" customWidth="1"/>
    <col min="4120" max="4120" width="5.28515625" bestFit="1" customWidth="1"/>
    <col min="4121" max="4122" width="5.7109375" bestFit="1" customWidth="1"/>
    <col min="4123" max="4123" width="7.7109375" bestFit="1" customWidth="1"/>
    <col min="4124" max="4124" width="6.5703125" bestFit="1" customWidth="1"/>
    <col min="4125" max="4125" width="8.7109375" bestFit="1" customWidth="1"/>
    <col min="4126" max="4126" width="7.7109375" bestFit="1" customWidth="1"/>
    <col min="4127" max="4127" width="6.5703125" bestFit="1" customWidth="1"/>
    <col min="4128" max="4132" width="7.7109375" bestFit="1" customWidth="1"/>
    <col min="4133" max="4133" width="6.5703125" bestFit="1" customWidth="1"/>
    <col min="4134" max="4134" width="7.7109375" bestFit="1" customWidth="1"/>
    <col min="4135" max="4135" width="8.7109375" bestFit="1" customWidth="1"/>
    <col min="4136" max="4136" width="7.7109375" bestFit="1" customWidth="1"/>
    <col min="4137" max="4137" width="8.7109375" bestFit="1" customWidth="1"/>
    <col min="4138" max="4139" width="7.7109375" bestFit="1" customWidth="1"/>
    <col min="4140" max="4142" width="8.7109375" bestFit="1" customWidth="1"/>
    <col min="4143" max="4143" width="7.7109375" bestFit="1" customWidth="1"/>
    <col min="4144" max="4144" width="8.7109375" bestFit="1" customWidth="1"/>
    <col min="4145" max="4145" width="7.7109375" bestFit="1" customWidth="1"/>
    <col min="4146" max="4149" width="6.5703125" bestFit="1" customWidth="1"/>
    <col min="4150" max="4150" width="9.42578125" bestFit="1" customWidth="1"/>
    <col min="4151" max="4151" width="7.28515625" bestFit="1" customWidth="1"/>
    <col min="4152" max="4152" width="9.42578125" bestFit="1" customWidth="1"/>
    <col min="4153" max="4153" width="9.5703125" bestFit="1" customWidth="1"/>
    <col min="4154" max="4154" width="8.7109375" bestFit="1" customWidth="1"/>
    <col min="4155" max="4156" width="10.7109375" bestFit="1" customWidth="1"/>
    <col min="4157" max="4157" width="9.5703125" bestFit="1" customWidth="1"/>
    <col min="4158" max="4158" width="11.7109375" bestFit="1" customWidth="1"/>
    <col min="4159" max="4159" width="12.5703125" bestFit="1" customWidth="1"/>
    <col min="4160" max="4160" width="10.7109375" bestFit="1" customWidth="1"/>
    <col min="4161" max="4161" width="11.7109375" bestFit="1" customWidth="1"/>
    <col min="4162" max="4163" width="10.7109375" bestFit="1" customWidth="1"/>
    <col min="4164" max="4164" width="9.5703125" bestFit="1" customWidth="1"/>
    <col min="4165" max="4165" width="8.7109375" bestFit="1" customWidth="1"/>
    <col min="4166" max="4166" width="5.7109375" bestFit="1" customWidth="1"/>
    <col min="4167" max="4167" width="6.5703125" bestFit="1" customWidth="1"/>
    <col min="4168" max="4169" width="7.7109375" bestFit="1" customWidth="1"/>
    <col min="4170" max="4170" width="6.5703125" bestFit="1" customWidth="1"/>
    <col min="4171" max="4171" width="7.28515625" bestFit="1" customWidth="1"/>
    <col min="4172" max="4172" width="7.7109375" bestFit="1" customWidth="1"/>
    <col min="4173" max="4173" width="8.7109375" customWidth="1"/>
    <col min="4174" max="4174" width="9.5703125" bestFit="1" customWidth="1"/>
    <col min="4175" max="4176" width="7.7109375" bestFit="1" customWidth="1"/>
    <col min="4177" max="4179" width="8.7109375" bestFit="1" customWidth="1"/>
    <col min="4180" max="4181" width="7.7109375" bestFit="1" customWidth="1"/>
    <col min="4182" max="4182" width="9.42578125" bestFit="1" customWidth="1"/>
    <col min="4183" max="4183" width="7.28515625" bestFit="1" customWidth="1"/>
    <col min="4184" max="4184" width="10.7109375" bestFit="1" customWidth="1"/>
    <col min="4185" max="4185" width="8.7109375" bestFit="1" customWidth="1"/>
    <col min="4186" max="4186" width="9.5703125" bestFit="1" customWidth="1"/>
    <col min="4187" max="4187" width="12.5703125" bestFit="1" customWidth="1"/>
    <col min="4353" max="4353" width="8.42578125" customWidth="1"/>
    <col min="4354" max="4354" width="49.42578125" customWidth="1"/>
    <col min="4355" max="4355" width="6.5703125" bestFit="1" customWidth="1"/>
    <col min="4356" max="4356" width="5.7109375" bestFit="1" customWidth="1"/>
    <col min="4357" max="4358" width="7.7109375" bestFit="1" customWidth="1"/>
    <col min="4359" max="4359" width="5.28515625" bestFit="1" customWidth="1"/>
    <col min="4360" max="4360" width="4.7109375" bestFit="1" customWidth="1"/>
    <col min="4361" max="4361" width="6.5703125" bestFit="1" customWidth="1"/>
    <col min="4362" max="4362" width="8.7109375" bestFit="1" customWidth="1"/>
    <col min="4363" max="4363" width="10.7109375" bestFit="1" customWidth="1"/>
    <col min="4364" max="4364" width="11.7109375" bestFit="1" customWidth="1"/>
    <col min="4365" max="4365" width="7.28515625" bestFit="1" customWidth="1"/>
    <col min="4366" max="4366" width="10.7109375" bestFit="1" customWidth="1"/>
    <col min="4367" max="4367" width="11.7109375" bestFit="1" customWidth="1"/>
    <col min="4368" max="4369" width="9.5703125" bestFit="1" customWidth="1"/>
    <col min="4370" max="4370" width="8.7109375" bestFit="1" customWidth="1"/>
    <col min="4371" max="4372" width="7.7109375" bestFit="1" customWidth="1"/>
    <col min="4373" max="4373" width="6.5703125" bestFit="1" customWidth="1"/>
    <col min="4374" max="4374" width="9.5703125" bestFit="1" customWidth="1"/>
    <col min="4375" max="4375" width="8.7109375" bestFit="1" customWidth="1"/>
    <col min="4376" max="4376" width="5.28515625" bestFit="1" customWidth="1"/>
    <col min="4377" max="4378" width="5.7109375" bestFit="1" customWidth="1"/>
    <col min="4379" max="4379" width="7.7109375" bestFit="1" customWidth="1"/>
    <col min="4380" max="4380" width="6.5703125" bestFit="1" customWidth="1"/>
    <col min="4381" max="4381" width="8.7109375" bestFit="1" customWidth="1"/>
    <col min="4382" max="4382" width="7.7109375" bestFit="1" customWidth="1"/>
    <col min="4383" max="4383" width="6.5703125" bestFit="1" customWidth="1"/>
    <col min="4384" max="4388" width="7.7109375" bestFit="1" customWidth="1"/>
    <col min="4389" max="4389" width="6.5703125" bestFit="1" customWidth="1"/>
    <col min="4390" max="4390" width="7.7109375" bestFit="1" customWidth="1"/>
    <col min="4391" max="4391" width="8.7109375" bestFit="1" customWidth="1"/>
    <col min="4392" max="4392" width="7.7109375" bestFit="1" customWidth="1"/>
    <col min="4393" max="4393" width="8.7109375" bestFit="1" customWidth="1"/>
    <col min="4394" max="4395" width="7.7109375" bestFit="1" customWidth="1"/>
    <col min="4396" max="4398" width="8.7109375" bestFit="1" customWidth="1"/>
    <col min="4399" max="4399" width="7.7109375" bestFit="1" customWidth="1"/>
    <col min="4400" max="4400" width="8.7109375" bestFit="1" customWidth="1"/>
    <col min="4401" max="4401" width="7.7109375" bestFit="1" customWidth="1"/>
    <col min="4402" max="4405" width="6.5703125" bestFit="1" customWidth="1"/>
    <col min="4406" max="4406" width="9.42578125" bestFit="1" customWidth="1"/>
    <col min="4407" max="4407" width="7.28515625" bestFit="1" customWidth="1"/>
    <col min="4408" max="4408" width="9.42578125" bestFit="1" customWidth="1"/>
    <col min="4409" max="4409" width="9.5703125" bestFit="1" customWidth="1"/>
    <col min="4410" max="4410" width="8.7109375" bestFit="1" customWidth="1"/>
    <col min="4411" max="4412" width="10.7109375" bestFit="1" customWidth="1"/>
    <col min="4413" max="4413" width="9.5703125" bestFit="1" customWidth="1"/>
    <col min="4414" max="4414" width="11.7109375" bestFit="1" customWidth="1"/>
    <col min="4415" max="4415" width="12.5703125" bestFit="1" customWidth="1"/>
    <col min="4416" max="4416" width="10.7109375" bestFit="1" customWidth="1"/>
    <col min="4417" max="4417" width="11.7109375" bestFit="1" customWidth="1"/>
    <col min="4418" max="4419" width="10.7109375" bestFit="1" customWidth="1"/>
    <col min="4420" max="4420" width="9.5703125" bestFit="1" customWidth="1"/>
    <col min="4421" max="4421" width="8.7109375" bestFit="1" customWidth="1"/>
    <col min="4422" max="4422" width="5.7109375" bestFit="1" customWidth="1"/>
    <col min="4423" max="4423" width="6.5703125" bestFit="1" customWidth="1"/>
    <col min="4424" max="4425" width="7.7109375" bestFit="1" customWidth="1"/>
    <col min="4426" max="4426" width="6.5703125" bestFit="1" customWidth="1"/>
    <col min="4427" max="4427" width="7.28515625" bestFit="1" customWidth="1"/>
    <col min="4428" max="4428" width="7.7109375" bestFit="1" customWidth="1"/>
    <col min="4429" max="4429" width="8.7109375" customWidth="1"/>
    <col min="4430" max="4430" width="9.5703125" bestFit="1" customWidth="1"/>
    <col min="4431" max="4432" width="7.7109375" bestFit="1" customWidth="1"/>
    <col min="4433" max="4435" width="8.7109375" bestFit="1" customWidth="1"/>
    <col min="4436" max="4437" width="7.7109375" bestFit="1" customWidth="1"/>
    <col min="4438" max="4438" width="9.42578125" bestFit="1" customWidth="1"/>
    <col min="4439" max="4439" width="7.28515625" bestFit="1" customWidth="1"/>
    <col min="4440" max="4440" width="10.7109375" bestFit="1" customWidth="1"/>
    <col min="4441" max="4441" width="8.7109375" bestFit="1" customWidth="1"/>
    <col min="4442" max="4442" width="9.5703125" bestFit="1" customWidth="1"/>
    <col min="4443" max="4443" width="12.5703125" bestFit="1" customWidth="1"/>
    <col min="4609" max="4609" width="8.42578125" customWidth="1"/>
    <col min="4610" max="4610" width="49.42578125" customWidth="1"/>
    <col min="4611" max="4611" width="6.5703125" bestFit="1" customWidth="1"/>
    <col min="4612" max="4612" width="5.7109375" bestFit="1" customWidth="1"/>
    <col min="4613" max="4614" width="7.7109375" bestFit="1" customWidth="1"/>
    <col min="4615" max="4615" width="5.28515625" bestFit="1" customWidth="1"/>
    <col min="4616" max="4616" width="4.7109375" bestFit="1" customWidth="1"/>
    <col min="4617" max="4617" width="6.5703125" bestFit="1" customWidth="1"/>
    <col min="4618" max="4618" width="8.7109375" bestFit="1" customWidth="1"/>
    <col min="4619" max="4619" width="10.7109375" bestFit="1" customWidth="1"/>
    <col min="4620" max="4620" width="11.7109375" bestFit="1" customWidth="1"/>
    <col min="4621" max="4621" width="7.28515625" bestFit="1" customWidth="1"/>
    <col min="4622" max="4622" width="10.7109375" bestFit="1" customWidth="1"/>
    <col min="4623" max="4623" width="11.7109375" bestFit="1" customWidth="1"/>
    <col min="4624" max="4625" width="9.5703125" bestFit="1" customWidth="1"/>
    <col min="4626" max="4626" width="8.7109375" bestFit="1" customWidth="1"/>
    <col min="4627" max="4628" width="7.7109375" bestFit="1" customWidth="1"/>
    <col min="4629" max="4629" width="6.5703125" bestFit="1" customWidth="1"/>
    <col min="4630" max="4630" width="9.5703125" bestFit="1" customWidth="1"/>
    <col min="4631" max="4631" width="8.7109375" bestFit="1" customWidth="1"/>
    <col min="4632" max="4632" width="5.28515625" bestFit="1" customWidth="1"/>
    <col min="4633" max="4634" width="5.7109375" bestFit="1" customWidth="1"/>
    <col min="4635" max="4635" width="7.7109375" bestFit="1" customWidth="1"/>
    <col min="4636" max="4636" width="6.5703125" bestFit="1" customWidth="1"/>
    <col min="4637" max="4637" width="8.7109375" bestFit="1" customWidth="1"/>
    <col min="4638" max="4638" width="7.7109375" bestFit="1" customWidth="1"/>
    <col min="4639" max="4639" width="6.5703125" bestFit="1" customWidth="1"/>
    <col min="4640" max="4644" width="7.7109375" bestFit="1" customWidth="1"/>
    <col min="4645" max="4645" width="6.5703125" bestFit="1" customWidth="1"/>
    <col min="4646" max="4646" width="7.7109375" bestFit="1" customWidth="1"/>
    <col min="4647" max="4647" width="8.7109375" bestFit="1" customWidth="1"/>
    <col min="4648" max="4648" width="7.7109375" bestFit="1" customWidth="1"/>
    <col min="4649" max="4649" width="8.7109375" bestFit="1" customWidth="1"/>
    <col min="4650" max="4651" width="7.7109375" bestFit="1" customWidth="1"/>
    <col min="4652" max="4654" width="8.7109375" bestFit="1" customWidth="1"/>
    <col min="4655" max="4655" width="7.7109375" bestFit="1" customWidth="1"/>
    <col min="4656" max="4656" width="8.7109375" bestFit="1" customWidth="1"/>
    <col min="4657" max="4657" width="7.7109375" bestFit="1" customWidth="1"/>
    <col min="4658" max="4661" width="6.5703125" bestFit="1" customWidth="1"/>
    <col min="4662" max="4662" width="9.42578125" bestFit="1" customWidth="1"/>
    <col min="4663" max="4663" width="7.28515625" bestFit="1" customWidth="1"/>
    <col min="4664" max="4664" width="9.42578125" bestFit="1" customWidth="1"/>
    <col min="4665" max="4665" width="9.5703125" bestFit="1" customWidth="1"/>
    <col min="4666" max="4666" width="8.7109375" bestFit="1" customWidth="1"/>
    <col min="4667" max="4668" width="10.7109375" bestFit="1" customWidth="1"/>
    <col min="4669" max="4669" width="9.5703125" bestFit="1" customWidth="1"/>
    <col min="4670" max="4670" width="11.7109375" bestFit="1" customWidth="1"/>
    <col min="4671" max="4671" width="12.5703125" bestFit="1" customWidth="1"/>
    <col min="4672" max="4672" width="10.7109375" bestFit="1" customWidth="1"/>
    <col min="4673" max="4673" width="11.7109375" bestFit="1" customWidth="1"/>
    <col min="4674" max="4675" width="10.7109375" bestFit="1" customWidth="1"/>
    <col min="4676" max="4676" width="9.5703125" bestFit="1" customWidth="1"/>
    <col min="4677" max="4677" width="8.7109375" bestFit="1" customWidth="1"/>
    <col min="4678" max="4678" width="5.7109375" bestFit="1" customWidth="1"/>
    <col min="4679" max="4679" width="6.5703125" bestFit="1" customWidth="1"/>
    <col min="4680" max="4681" width="7.7109375" bestFit="1" customWidth="1"/>
    <col min="4682" max="4682" width="6.5703125" bestFit="1" customWidth="1"/>
    <col min="4683" max="4683" width="7.28515625" bestFit="1" customWidth="1"/>
    <col min="4684" max="4684" width="7.7109375" bestFit="1" customWidth="1"/>
    <col min="4685" max="4685" width="8.7109375" customWidth="1"/>
    <col min="4686" max="4686" width="9.5703125" bestFit="1" customWidth="1"/>
    <col min="4687" max="4688" width="7.7109375" bestFit="1" customWidth="1"/>
    <col min="4689" max="4691" width="8.7109375" bestFit="1" customWidth="1"/>
    <col min="4692" max="4693" width="7.7109375" bestFit="1" customWidth="1"/>
    <col min="4694" max="4694" width="9.42578125" bestFit="1" customWidth="1"/>
    <col min="4695" max="4695" width="7.28515625" bestFit="1" customWidth="1"/>
    <col min="4696" max="4696" width="10.7109375" bestFit="1" customWidth="1"/>
    <col min="4697" max="4697" width="8.7109375" bestFit="1" customWidth="1"/>
    <col min="4698" max="4698" width="9.5703125" bestFit="1" customWidth="1"/>
    <col min="4699" max="4699" width="12.5703125" bestFit="1" customWidth="1"/>
    <col min="4865" max="4865" width="8.42578125" customWidth="1"/>
    <col min="4866" max="4866" width="49.42578125" customWidth="1"/>
    <col min="4867" max="4867" width="6.5703125" bestFit="1" customWidth="1"/>
    <col min="4868" max="4868" width="5.7109375" bestFit="1" customWidth="1"/>
    <col min="4869" max="4870" width="7.7109375" bestFit="1" customWidth="1"/>
    <col min="4871" max="4871" width="5.28515625" bestFit="1" customWidth="1"/>
    <col min="4872" max="4872" width="4.7109375" bestFit="1" customWidth="1"/>
    <col min="4873" max="4873" width="6.5703125" bestFit="1" customWidth="1"/>
    <col min="4874" max="4874" width="8.7109375" bestFit="1" customWidth="1"/>
    <col min="4875" max="4875" width="10.7109375" bestFit="1" customWidth="1"/>
    <col min="4876" max="4876" width="11.7109375" bestFit="1" customWidth="1"/>
    <col min="4877" max="4877" width="7.28515625" bestFit="1" customWidth="1"/>
    <col min="4878" max="4878" width="10.7109375" bestFit="1" customWidth="1"/>
    <col min="4879" max="4879" width="11.7109375" bestFit="1" customWidth="1"/>
    <col min="4880" max="4881" width="9.5703125" bestFit="1" customWidth="1"/>
    <col min="4882" max="4882" width="8.7109375" bestFit="1" customWidth="1"/>
    <col min="4883" max="4884" width="7.7109375" bestFit="1" customWidth="1"/>
    <col min="4885" max="4885" width="6.5703125" bestFit="1" customWidth="1"/>
    <col min="4886" max="4886" width="9.5703125" bestFit="1" customWidth="1"/>
    <col min="4887" max="4887" width="8.7109375" bestFit="1" customWidth="1"/>
    <col min="4888" max="4888" width="5.28515625" bestFit="1" customWidth="1"/>
    <col min="4889" max="4890" width="5.7109375" bestFit="1" customWidth="1"/>
    <col min="4891" max="4891" width="7.7109375" bestFit="1" customWidth="1"/>
    <col min="4892" max="4892" width="6.5703125" bestFit="1" customWidth="1"/>
    <col min="4893" max="4893" width="8.7109375" bestFit="1" customWidth="1"/>
    <col min="4894" max="4894" width="7.7109375" bestFit="1" customWidth="1"/>
    <col min="4895" max="4895" width="6.5703125" bestFit="1" customWidth="1"/>
    <col min="4896" max="4900" width="7.7109375" bestFit="1" customWidth="1"/>
    <col min="4901" max="4901" width="6.5703125" bestFit="1" customWidth="1"/>
    <col min="4902" max="4902" width="7.7109375" bestFit="1" customWidth="1"/>
    <col min="4903" max="4903" width="8.7109375" bestFit="1" customWidth="1"/>
    <col min="4904" max="4904" width="7.7109375" bestFit="1" customWidth="1"/>
    <col min="4905" max="4905" width="8.7109375" bestFit="1" customWidth="1"/>
    <col min="4906" max="4907" width="7.7109375" bestFit="1" customWidth="1"/>
    <col min="4908" max="4910" width="8.7109375" bestFit="1" customWidth="1"/>
    <col min="4911" max="4911" width="7.7109375" bestFit="1" customWidth="1"/>
    <col min="4912" max="4912" width="8.7109375" bestFit="1" customWidth="1"/>
    <col min="4913" max="4913" width="7.7109375" bestFit="1" customWidth="1"/>
    <col min="4914" max="4917" width="6.5703125" bestFit="1" customWidth="1"/>
    <col min="4918" max="4918" width="9.42578125" bestFit="1" customWidth="1"/>
    <col min="4919" max="4919" width="7.28515625" bestFit="1" customWidth="1"/>
    <col min="4920" max="4920" width="9.42578125" bestFit="1" customWidth="1"/>
    <col min="4921" max="4921" width="9.5703125" bestFit="1" customWidth="1"/>
    <col min="4922" max="4922" width="8.7109375" bestFit="1" customWidth="1"/>
    <col min="4923" max="4924" width="10.7109375" bestFit="1" customWidth="1"/>
    <col min="4925" max="4925" width="9.5703125" bestFit="1" customWidth="1"/>
    <col min="4926" max="4926" width="11.7109375" bestFit="1" customWidth="1"/>
    <col min="4927" max="4927" width="12.5703125" bestFit="1" customWidth="1"/>
    <col min="4928" max="4928" width="10.7109375" bestFit="1" customWidth="1"/>
    <col min="4929" max="4929" width="11.7109375" bestFit="1" customWidth="1"/>
    <col min="4930" max="4931" width="10.7109375" bestFit="1" customWidth="1"/>
    <col min="4932" max="4932" width="9.5703125" bestFit="1" customWidth="1"/>
    <col min="4933" max="4933" width="8.7109375" bestFit="1" customWidth="1"/>
    <col min="4934" max="4934" width="5.7109375" bestFit="1" customWidth="1"/>
    <col min="4935" max="4935" width="6.5703125" bestFit="1" customWidth="1"/>
    <col min="4936" max="4937" width="7.7109375" bestFit="1" customWidth="1"/>
    <col min="4938" max="4938" width="6.5703125" bestFit="1" customWidth="1"/>
    <col min="4939" max="4939" width="7.28515625" bestFit="1" customWidth="1"/>
    <col min="4940" max="4940" width="7.7109375" bestFit="1" customWidth="1"/>
    <col min="4941" max="4941" width="8.7109375" customWidth="1"/>
    <col min="4942" max="4942" width="9.5703125" bestFit="1" customWidth="1"/>
    <col min="4943" max="4944" width="7.7109375" bestFit="1" customWidth="1"/>
    <col min="4945" max="4947" width="8.7109375" bestFit="1" customWidth="1"/>
    <col min="4948" max="4949" width="7.7109375" bestFit="1" customWidth="1"/>
    <col min="4950" max="4950" width="9.42578125" bestFit="1" customWidth="1"/>
    <col min="4951" max="4951" width="7.28515625" bestFit="1" customWidth="1"/>
    <col min="4952" max="4952" width="10.7109375" bestFit="1" customWidth="1"/>
    <col min="4953" max="4953" width="8.7109375" bestFit="1" customWidth="1"/>
    <col min="4954" max="4954" width="9.5703125" bestFit="1" customWidth="1"/>
    <col min="4955" max="4955" width="12.5703125" bestFit="1" customWidth="1"/>
    <col min="5121" max="5121" width="8.42578125" customWidth="1"/>
    <col min="5122" max="5122" width="49.42578125" customWidth="1"/>
    <col min="5123" max="5123" width="6.5703125" bestFit="1" customWidth="1"/>
    <col min="5124" max="5124" width="5.7109375" bestFit="1" customWidth="1"/>
    <col min="5125" max="5126" width="7.7109375" bestFit="1" customWidth="1"/>
    <col min="5127" max="5127" width="5.28515625" bestFit="1" customWidth="1"/>
    <col min="5128" max="5128" width="4.7109375" bestFit="1" customWidth="1"/>
    <col min="5129" max="5129" width="6.5703125" bestFit="1" customWidth="1"/>
    <col min="5130" max="5130" width="8.7109375" bestFit="1" customWidth="1"/>
    <col min="5131" max="5131" width="10.7109375" bestFit="1" customWidth="1"/>
    <col min="5132" max="5132" width="11.7109375" bestFit="1" customWidth="1"/>
    <col min="5133" max="5133" width="7.28515625" bestFit="1" customWidth="1"/>
    <col min="5134" max="5134" width="10.7109375" bestFit="1" customWidth="1"/>
    <col min="5135" max="5135" width="11.7109375" bestFit="1" customWidth="1"/>
    <col min="5136" max="5137" width="9.5703125" bestFit="1" customWidth="1"/>
    <col min="5138" max="5138" width="8.7109375" bestFit="1" customWidth="1"/>
    <col min="5139" max="5140" width="7.7109375" bestFit="1" customWidth="1"/>
    <col min="5141" max="5141" width="6.5703125" bestFit="1" customWidth="1"/>
    <col min="5142" max="5142" width="9.5703125" bestFit="1" customWidth="1"/>
    <col min="5143" max="5143" width="8.7109375" bestFit="1" customWidth="1"/>
    <col min="5144" max="5144" width="5.28515625" bestFit="1" customWidth="1"/>
    <col min="5145" max="5146" width="5.7109375" bestFit="1" customWidth="1"/>
    <col min="5147" max="5147" width="7.7109375" bestFit="1" customWidth="1"/>
    <col min="5148" max="5148" width="6.5703125" bestFit="1" customWidth="1"/>
    <col min="5149" max="5149" width="8.7109375" bestFit="1" customWidth="1"/>
    <col min="5150" max="5150" width="7.7109375" bestFit="1" customWidth="1"/>
    <col min="5151" max="5151" width="6.5703125" bestFit="1" customWidth="1"/>
    <col min="5152" max="5156" width="7.7109375" bestFit="1" customWidth="1"/>
    <col min="5157" max="5157" width="6.5703125" bestFit="1" customWidth="1"/>
    <col min="5158" max="5158" width="7.7109375" bestFit="1" customWidth="1"/>
    <col min="5159" max="5159" width="8.7109375" bestFit="1" customWidth="1"/>
    <col min="5160" max="5160" width="7.7109375" bestFit="1" customWidth="1"/>
    <col min="5161" max="5161" width="8.7109375" bestFit="1" customWidth="1"/>
    <col min="5162" max="5163" width="7.7109375" bestFit="1" customWidth="1"/>
    <col min="5164" max="5166" width="8.7109375" bestFit="1" customWidth="1"/>
    <col min="5167" max="5167" width="7.7109375" bestFit="1" customWidth="1"/>
    <col min="5168" max="5168" width="8.7109375" bestFit="1" customWidth="1"/>
    <col min="5169" max="5169" width="7.7109375" bestFit="1" customWidth="1"/>
    <col min="5170" max="5173" width="6.5703125" bestFit="1" customWidth="1"/>
    <col min="5174" max="5174" width="9.42578125" bestFit="1" customWidth="1"/>
    <col min="5175" max="5175" width="7.28515625" bestFit="1" customWidth="1"/>
    <col min="5176" max="5176" width="9.42578125" bestFit="1" customWidth="1"/>
    <col min="5177" max="5177" width="9.5703125" bestFit="1" customWidth="1"/>
    <col min="5178" max="5178" width="8.7109375" bestFit="1" customWidth="1"/>
    <col min="5179" max="5180" width="10.7109375" bestFit="1" customWidth="1"/>
    <col min="5181" max="5181" width="9.5703125" bestFit="1" customWidth="1"/>
    <col min="5182" max="5182" width="11.7109375" bestFit="1" customWidth="1"/>
    <col min="5183" max="5183" width="12.5703125" bestFit="1" customWidth="1"/>
    <col min="5184" max="5184" width="10.7109375" bestFit="1" customWidth="1"/>
    <col min="5185" max="5185" width="11.7109375" bestFit="1" customWidth="1"/>
    <col min="5186" max="5187" width="10.7109375" bestFit="1" customWidth="1"/>
    <col min="5188" max="5188" width="9.5703125" bestFit="1" customWidth="1"/>
    <col min="5189" max="5189" width="8.7109375" bestFit="1" customWidth="1"/>
    <col min="5190" max="5190" width="5.7109375" bestFit="1" customWidth="1"/>
    <col min="5191" max="5191" width="6.5703125" bestFit="1" customWidth="1"/>
    <col min="5192" max="5193" width="7.7109375" bestFit="1" customWidth="1"/>
    <col min="5194" max="5194" width="6.5703125" bestFit="1" customWidth="1"/>
    <col min="5195" max="5195" width="7.28515625" bestFit="1" customWidth="1"/>
    <col min="5196" max="5196" width="7.7109375" bestFit="1" customWidth="1"/>
    <col min="5197" max="5197" width="8.7109375" customWidth="1"/>
    <col min="5198" max="5198" width="9.5703125" bestFit="1" customWidth="1"/>
    <col min="5199" max="5200" width="7.7109375" bestFit="1" customWidth="1"/>
    <col min="5201" max="5203" width="8.7109375" bestFit="1" customWidth="1"/>
    <col min="5204" max="5205" width="7.7109375" bestFit="1" customWidth="1"/>
    <col min="5206" max="5206" width="9.42578125" bestFit="1" customWidth="1"/>
    <col min="5207" max="5207" width="7.28515625" bestFit="1" customWidth="1"/>
    <col min="5208" max="5208" width="10.7109375" bestFit="1" customWidth="1"/>
    <col min="5209" max="5209" width="8.7109375" bestFit="1" customWidth="1"/>
    <col min="5210" max="5210" width="9.5703125" bestFit="1" customWidth="1"/>
    <col min="5211" max="5211" width="12.5703125" bestFit="1" customWidth="1"/>
    <col min="5377" max="5377" width="8.42578125" customWidth="1"/>
    <col min="5378" max="5378" width="49.42578125" customWidth="1"/>
    <col min="5379" max="5379" width="6.5703125" bestFit="1" customWidth="1"/>
    <col min="5380" max="5380" width="5.7109375" bestFit="1" customWidth="1"/>
    <col min="5381" max="5382" width="7.7109375" bestFit="1" customWidth="1"/>
    <col min="5383" max="5383" width="5.28515625" bestFit="1" customWidth="1"/>
    <col min="5384" max="5384" width="4.7109375" bestFit="1" customWidth="1"/>
    <col min="5385" max="5385" width="6.5703125" bestFit="1" customWidth="1"/>
    <col min="5386" max="5386" width="8.7109375" bestFit="1" customWidth="1"/>
    <col min="5387" max="5387" width="10.7109375" bestFit="1" customWidth="1"/>
    <col min="5388" max="5388" width="11.7109375" bestFit="1" customWidth="1"/>
    <col min="5389" max="5389" width="7.28515625" bestFit="1" customWidth="1"/>
    <col min="5390" max="5390" width="10.7109375" bestFit="1" customWidth="1"/>
    <col min="5391" max="5391" width="11.7109375" bestFit="1" customWidth="1"/>
    <col min="5392" max="5393" width="9.5703125" bestFit="1" customWidth="1"/>
    <col min="5394" max="5394" width="8.7109375" bestFit="1" customWidth="1"/>
    <col min="5395" max="5396" width="7.7109375" bestFit="1" customWidth="1"/>
    <col min="5397" max="5397" width="6.5703125" bestFit="1" customWidth="1"/>
    <col min="5398" max="5398" width="9.5703125" bestFit="1" customWidth="1"/>
    <col min="5399" max="5399" width="8.7109375" bestFit="1" customWidth="1"/>
    <col min="5400" max="5400" width="5.28515625" bestFit="1" customWidth="1"/>
    <col min="5401" max="5402" width="5.7109375" bestFit="1" customWidth="1"/>
    <col min="5403" max="5403" width="7.7109375" bestFit="1" customWidth="1"/>
    <col min="5404" max="5404" width="6.5703125" bestFit="1" customWidth="1"/>
    <col min="5405" max="5405" width="8.7109375" bestFit="1" customWidth="1"/>
    <col min="5406" max="5406" width="7.7109375" bestFit="1" customWidth="1"/>
    <col min="5407" max="5407" width="6.5703125" bestFit="1" customWidth="1"/>
    <col min="5408" max="5412" width="7.7109375" bestFit="1" customWidth="1"/>
    <col min="5413" max="5413" width="6.5703125" bestFit="1" customWidth="1"/>
    <col min="5414" max="5414" width="7.7109375" bestFit="1" customWidth="1"/>
    <col min="5415" max="5415" width="8.7109375" bestFit="1" customWidth="1"/>
    <col min="5416" max="5416" width="7.7109375" bestFit="1" customWidth="1"/>
    <col min="5417" max="5417" width="8.7109375" bestFit="1" customWidth="1"/>
    <col min="5418" max="5419" width="7.7109375" bestFit="1" customWidth="1"/>
    <col min="5420" max="5422" width="8.7109375" bestFit="1" customWidth="1"/>
    <col min="5423" max="5423" width="7.7109375" bestFit="1" customWidth="1"/>
    <col min="5424" max="5424" width="8.7109375" bestFit="1" customWidth="1"/>
    <col min="5425" max="5425" width="7.7109375" bestFit="1" customWidth="1"/>
    <col min="5426" max="5429" width="6.5703125" bestFit="1" customWidth="1"/>
    <col min="5430" max="5430" width="9.42578125" bestFit="1" customWidth="1"/>
    <col min="5431" max="5431" width="7.28515625" bestFit="1" customWidth="1"/>
    <col min="5432" max="5432" width="9.42578125" bestFit="1" customWidth="1"/>
    <col min="5433" max="5433" width="9.5703125" bestFit="1" customWidth="1"/>
    <col min="5434" max="5434" width="8.7109375" bestFit="1" customWidth="1"/>
    <col min="5435" max="5436" width="10.7109375" bestFit="1" customWidth="1"/>
    <col min="5437" max="5437" width="9.5703125" bestFit="1" customWidth="1"/>
    <col min="5438" max="5438" width="11.7109375" bestFit="1" customWidth="1"/>
    <col min="5439" max="5439" width="12.5703125" bestFit="1" customWidth="1"/>
    <col min="5440" max="5440" width="10.7109375" bestFit="1" customWidth="1"/>
    <col min="5441" max="5441" width="11.7109375" bestFit="1" customWidth="1"/>
    <col min="5442" max="5443" width="10.7109375" bestFit="1" customWidth="1"/>
    <col min="5444" max="5444" width="9.5703125" bestFit="1" customWidth="1"/>
    <col min="5445" max="5445" width="8.7109375" bestFit="1" customWidth="1"/>
    <col min="5446" max="5446" width="5.7109375" bestFit="1" customWidth="1"/>
    <col min="5447" max="5447" width="6.5703125" bestFit="1" customWidth="1"/>
    <col min="5448" max="5449" width="7.7109375" bestFit="1" customWidth="1"/>
    <col min="5450" max="5450" width="6.5703125" bestFit="1" customWidth="1"/>
    <col min="5451" max="5451" width="7.28515625" bestFit="1" customWidth="1"/>
    <col min="5452" max="5452" width="7.7109375" bestFit="1" customWidth="1"/>
    <col min="5453" max="5453" width="8.7109375" customWidth="1"/>
    <col min="5454" max="5454" width="9.5703125" bestFit="1" customWidth="1"/>
    <col min="5455" max="5456" width="7.7109375" bestFit="1" customWidth="1"/>
    <col min="5457" max="5459" width="8.7109375" bestFit="1" customWidth="1"/>
    <col min="5460" max="5461" width="7.7109375" bestFit="1" customWidth="1"/>
    <col min="5462" max="5462" width="9.42578125" bestFit="1" customWidth="1"/>
    <col min="5463" max="5463" width="7.28515625" bestFit="1" customWidth="1"/>
    <col min="5464" max="5464" width="10.7109375" bestFit="1" customWidth="1"/>
    <col min="5465" max="5465" width="8.7109375" bestFit="1" customWidth="1"/>
    <col min="5466" max="5466" width="9.5703125" bestFit="1" customWidth="1"/>
    <col min="5467" max="5467" width="12.5703125" bestFit="1" customWidth="1"/>
    <col min="5633" max="5633" width="8.42578125" customWidth="1"/>
    <col min="5634" max="5634" width="49.42578125" customWidth="1"/>
    <col min="5635" max="5635" width="6.5703125" bestFit="1" customWidth="1"/>
    <col min="5636" max="5636" width="5.7109375" bestFit="1" customWidth="1"/>
    <col min="5637" max="5638" width="7.7109375" bestFit="1" customWidth="1"/>
    <col min="5639" max="5639" width="5.28515625" bestFit="1" customWidth="1"/>
    <col min="5640" max="5640" width="4.7109375" bestFit="1" customWidth="1"/>
    <col min="5641" max="5641" width="6.5703125" bestFit="1" customWidth="1"/>
    <col min="5642" max="5642" width="8.7109375" bestFit="1" customWidth="1"/>
    <col min="5643" max="5643" width="10.7109375" bestFit="1" customWidth="1"/>
    <col min="5644" max="5644" width="11.7109375" bestFit="1" customWidth="1"/>
    <col min="5645" max="5645" width="7.28515625" bestFit="1" customWidth="1"/>
    <col min="5646" max="5646" width="10.7109375" bestFit="1" customWidth="1"/>
    <col min="5647" max="5647" width="11.7109375" bestFit="1" customWidth="1"/>
    <col min="5648" max="5649" width="9.5703125" bestFit="1" customWidth="1"/>
    <col min="5650" max="5650" width="8.7109375" bestFit="1" customWidth="1"/>
    <col min="5651" max="5652" width="7.7109375" bestFit="1" customWidth="1"/>
    <col min="5653" max="5653" width="6.5703125" bestFit="1" customWidth="1"/>
    <col min="5654" max="5654" width="9.5703125" bestFit="1" customWidth="1"/>
    <col min="5655" max="5655" width="8.7109375" bestFit="1" customWidth="1"/>
    <col min="5656" max="5656" width="5.28515625" bestFit="1" customWidth="1"/>
    <col min="5657" max="5658" width="5.7109375" bestFit="1" customWidth="1"/>
    <col min="5659" max="5659" width="7.7109375" bestFit="1" customWidth="1"/>
    <col min="5660" max="5660" width="6.5703125" bestFit="1" customWidth="1"/>
    <col min="5661" max="5661" width="8.7109375" bestFit="1" customWidth="1"/>
    <col min="5662" max="5662" width="7.7109375" bestFit="1" customWidth="1"/>
    <col min="5663" max="5663" width="6.5703125" bestFit="1" customWidth="1"/>
    <col min="5664" max="5668" width="7.7109375" bestFit="1" customWidth="1"/>
    <col min="5669" max="5669" width="6.5703125" bestFit="1" customWidth="1"/>
    <col min="5670" max="5670" width="7.7109375" bestFit="1" customWidth="1"/>
    <col min="5671" max="5671" width="8.7109375" bestFit="1" customWidth="1"/>
    <col min="5672" max="5672" width="7.7109375" bestFit="1" customWidth="1"/>
    <col min="5673" max="5673" width="8.7109375" bestFit="1" customWidth="1"/>
    <col min="5674" max="5675" width="7.7109375" bestFit="1" customWidth="1"/>
    <col min="5676" max="5678" width="8.7109375" bestFit="1" customWidth="1"/>
    <col min="5679" max="5679" width="7.7109375" bestFit="1" customWidth="1"/>
    <col min="5680" max="5680" width="8.7109375" bestFit="1" customWidth="1"/>
    <col min="5681" max="5681" width="7.7109375" bestFit="1" customWidth="1"/>
    <col min="5682" max="5685" width="6.5703125" bestFit="1" customWidth="1"/>
    <col min="5686" max="5686" width="9.42578125" bestFit="1" customWidth="1"/>
    <col min="5687" max="5687" width="7.28515625" bestFit="1" customWidth="1"/>
    <col min="5688" max="5688" width="9.42578125" bestFit="1" customWidth="1"/>
    <col min="5689" max="5689" width="9.5703125" bestFit="1" customWidth="1"/>
    <col min="5690" max="5690" width="8.7109375" bestFit="1" customWidth="1"/>
    <col min="5691" max="5692" width="10.7109375" bestFit="1" customWidth="1"/>
    <col min="5693" max="5693" width="9.5703125" bestFit="1" customWidth="1"/>
    <col min="5694" max="5694" width="11.7109375" bestFit="1" customWidth="1"/>
    <col min="5695" max="5695" width="12.5703125" bestFit="1" customWidth="1"/>
    <col min="5696" max="5696" width="10.7109375" bestFit="1" customWidth="1"/>
    <col min="5697" max="5697" width="11.7109375" bestFit="1" customWidth="1"/>
    <col min="5698" max="5699" width="10.7109375" bestFit="1" customWidth="1"/>
    <col min="5700" max="5700" width="9.5703125" bestFit="1" customWidth="1"/>
    <col min="5701" max="5701" width="8.7109375" bestFit="1" customWidth="1"/>
    <col min="5702" max="5702" width="5.7109375" bestFit="1" customWidth="1"/>
    <col min="5703" max="5703" width="6.5703125" bestFit="1" customWidth="1"/>
    <col min="5704" max="5705" width="7.7109375" bestFit="1" customWidth="1"/>
    <col min="5706" max="5706" width="6.5703125" bestFit="1" customWidth="1"/>
    <col min="5707" max="5707" width="7.28515625" bestFit="1" customWidth="1"/>
    <col min="5708" max="5708" width="7.7109375" bestFit="1" customWidth="1"/>
    <col min="5709" max="5709" width="8.7109375" customWidth="1"/>
    <col min="5710" max="5710" width="9.5703125" bestFit="1" customWidth="1"/>
    <col min="5711" max="5712" width="7.7109375" bestFit="1" customWidth="1"/>
    <col min="5713" max="5715" width="8.7109375" bestFit="1" customWidth="1"/>
    <col min="5716" max="5717" width="7.7109375" bestFit="1" customWidth="1"/>
    <col min="5718" max="5718" width="9.42578125" bestFit="1" customWidth="1"/>
    <col min="5719" max="5719" width="7.28515625" bestFit="1" customWidth="1"/>
    <col min="5720" max="5720" width="10.7109375" bestFit="1" customWidth="1"/>
    <col min="5721" max="5721" width="8.7109375" bestFit="1" customWidth="1"/>
    <col min="5722" max="5722" width="9.5703125" bestFit="1" customWidth="1"/>
    <col min="5723" max="5723" width="12.5703125" bestFit="1" customWidth="1"/>
    <col min="5889" max="5889" width="8.42578125" customWidth="1"/>
    <col min="5890" max="5890" width="49.42578125" customWidth="1"/>
    <col min="5891" max="5891" width="6.5703125" bestFit="1" customWidth="1"/>
    <col min="5892" max="5892" width="5.7109375" bestFit="1" customWidth="1"/>
    <col min="5893" max="5894" width="7.7109375" bestFit="1" customWidth="1"/>
    <col min="5895" max="5895" width="5.28515625" bestFit="1" customWidth="1"/>
    <col min="5896" max="5896" width="4.7109375" bestFit="1" customWidth="1"/>
    <col min="5897" max="5897" width="6.5703125" bestFit="1" customWidth="1"/>
    <col min="5898" max="5898" width="8.7109375" bestFit="1" customWidth="1"/>
    <col min="5899" max="5899" width="10.7109375" bestFit="1" customWidth="1"/>
    <col min="5900" max="5900" width="11.7109375" bestFit="1" customWidth="1"/>
    <col min="5901" max="5901" width="7.28515625" bestFit="1" customWidth="1"/>
    <col min="5902" max="5902" width="10.7109375" bestFit="1" customWidth="1"/>
    <col min="5903" max="5903" width="11.7109375" bestFit="1" customWidth="1"/>
    <col min="5904" max="5905" width="9.5703125" bestFit="1" customWidth="1"/>
    <col min="5906" max="5906" width="8.7109375" bestFit="1" customWidth="1"/>
    <col min="5907" max="5908" width="7.7109375" bestFit="1" customWidth="1"/>
    <col min="5909" max="5909" width="6.5703125" bestFit="1" customWidth="1"/>
    <col min="5910" max="5910" width="9.5703125" bestFit="1" customWidth="1"/>
    <col min="5911" max="5911" width="8.7109375" bestFit="1" customWidth="1"/>
    <col min="5912" max="5912" width="5.28515625" bestFit="1" customWidth="1"/>
    <col min="5913" max="5914" width="5.7109375" bestFit="1" customWidth="1"/>
    <col min="5915" max="5915" width="7.7109375" bestFit="1" customWidth="1"/>
    <col min="5916" max="5916" width="6.5703125" bestFit="1" customWidth="1"/>
    <col min="5917" max="5917" width="8.7109375" bestFit="1" customWidth="1"/>
    <col min="5918" max="5918" width="7.7109375" bestFit="1" customWidth="1"/>
    <col min="5919" max="5919" width="6.5703125" bestFit="1" customWidth="1"/>
    <col min="5920" max="5924" width="7.7109375" bestFit="1" customWidth="1"/>
    <col min="5925" max="5925" width="6.5703125" bestFit="1" customWidth="1"/>
    <col min="5926" max="5926" width="7.7109375" bestFit="1" customWidth="1"/>
    <col min="5927" max="5927" width="8.7109375" bestFit="1" customWidth="1"/>
    <col min="5928" max="5928" width="7.7109375" bestFit="1" customWidth="1"/>
    <col min="5929" max="5929" width="8.7109375" bestFit="1" customWidth="1"/>
    <col min="5930" max="5931" width="7.7109375" bestFit="1" customWidth="1"/>
    <col min="5932" max="5934" width="8.7109375" bestFit="1" customWidth="1"/>
    <col min="5935" max="5935" width="7.7109375" bestFit="1" customWidth="1"/>
    <col min="5936" max="5936" width="8.7109375" bestFit="1" customWidth="1"/>
    <col min="5937" max="5937" width="7.7109375" bestFit="1" customWidth="1"/>
    <col min="5938" max="5941" width="6.5703125" bestFit="1" customWidth="1"/>
    <col min="5942" max="5942" width="9.42578125" bestFit="1" customWidth="1"/>
    <col min="5943" max="5943" width="7.28515625" bestFit="1" customWidth="1"/>
    <col min="5944" max="5944" width="9.42578125" bestFit="1" customWidth="1"/>
    <col min="5945" max="5945" width="9.5703125" bestFit="1" customWidth="1"/>
    <col min="5946" max="5946" width="8.7109375" bestFit="1" customWidth="1"/>
    <col min="5947" max="5948" width="10.7109375" bestFit="1" customWidth="1"/>
    <col min="5949" max="5949" width="9.5703125" bestFit="1" customWidth="1"/>
    <col min="5950" max="5950" width="11.7109375" bestFit="1" customWidth="1"/>
    <col min="5951" max="5951" width="12.5703125" bestFit="1" customWidth="1"/>
    <col min="5952" max="5952" width="10.7109375" bestFit="1" customWidth="1"/>
    <col min="5953" max="5953" width="11.7109375" bestFit="1" customWidth="1"/>
    <col min="5954" max="5955" width="10.7109375" bestFit="1" customWidth="1"/>
    <col min="5956" max="5956" width="9.5703125" bestFit="1" customWidth="1"/>
    <col min="5957" max="5957" width="8.7109375" bestFit="1" customWidth="1"/>
    <col min="5958" max="5958" width="5.7109375" bestFit="1" customWidth="1"/>
    <col min="5959" max="5959" width="6.5703125" bestFit="1" customWidth="1"/>
    <col min="5960" max="5961" width="7.7109375" bestFit="1" customWidth="1"/>
    <col min="5962" max="5962" width="6.5703125" bestFit="1" customWidth="1"/>
    <col min="5963" max="5963" width="7.28515625" bestFit="1" customWidth="1"/>
    <col min="5964" max="5964" width="7.7109375" bestFit="1" customWidth="1"/>
    <col min="5965" max="5965" width="8.7109375" customWidth="1"/>
    <col min="5966" max="5966" width="9.5703125" bestFit="1" customWidth="1"/>
    <col min="5967" max="5968" width="7.7109375" bestFit="1" customWidth="1"/>
    <col min="5969" max="5971" width="8.7109375" bestFit="1" customWidth="1"/>
    <col min="5972" max="5973" width="7.7109375" bestFit="1" customWidth="1"/>
    <col min="5974" max="5974" width="9.42578125" bestFit="1" customWidth="1"/>
    <col min="5975" max="5975" width="7.28515625" bestFit="1" customWidth="1"/>
    <col min="5976" max="5976" width="10.7109375" bestFit="1" customWidth="1"/>
    <col min="5977" max="5977" width="8.7109375" bestFit="1" customWidth="1"/>
    <col min="5978" max="5978" width="9.5703125" bestFit="1" customWidth="1"/>
    <col min="5979" max="5979" width="12.5703125" bestFit="1" customWidth="1"/>
    <col min="6145" max="6145" width="8.42578125" customWidth="1"/>
    <col min="6146" max="6146" width="49.42578125" customWidth="1"/>
    <col min="6147" max="6147" width="6.5703125" bestFit="1" customWidth="1"/>
    <col min="6148" max="6148" width="5.7109375" bestFit="1" customWidth="1"/>
    <col min="6149" max="6150" width="7.7109375" bestFit="1" customWidth="1"/>
    <col min="6151" max="6151" width="5.28515625" bestFit="1" customWidth="1"/>
    <col min="6152" max="6152" width="4.7109375" bestFit="1" customWidth="1"/>
    <col min="6153" max="6153" width="6.5703125" bestFit="1" customWidth="1"/>
    <col min="6154" max="6154" width="8.7109375" bestFit="1" customWidth="1"/>
    <col min="6155" max="6155" width="10.7109375" bestFit="1" customWidth="1"/>
    <col min="6156" max="6156" width="11.7109375" bestFit="1" customWidth="1"/>
    <col min="6157" max="6157" width="7.28515625" bestFit="1" customWidth="1"/>
    <col min="6158" max="6158" width="10.7109375" bestFit="1" customWidth="1"/>
    <col min="6159" max="6159" width="11.7109375" bestFit="1" customWidth="1"/>
    <col min="6160" max="6161" width="9.5703125" bestFit="1" customWidth="1"/>
    <col min="6162" max="6162" width="8.7109375" bestFit="1" customWidth="1"/>
    <col min="6163" max="6164" width="7.7109375" bestFit="1" customWidth="1"/>
    <col min="6165" max="6165" width="6.5703125" bestFit="1" customWidth="1"/>
    <col min="6166" max="6166" width="9.5703125" bestFit="1" customWidth="1"/>
    <col min="6167" max="6167" width="8.7109375" bestFit="1" customWidth="1"/>
    <col min="6168" max="6168" width="5.28515625" bestFit="1" customWidth="1"/>
    <col min="6169" max="6170" width="5.7109375" bestFit="1" customWidth="1"/>
    <col min="6171" max="6171" width="7.7109375" bestFit="1" customWidth="1"/>
    <col min="6172" max="6172" width="6.5703125" bestFit="1" customWidth="1"/>
    <col min="6173" max="6173" width="8.7109375" bestFit="1" customWidth="1"/>
    <col min="6174" max="6174" width="7.7109375" bestFit="1" customWidth="1"/>
    <col min="6175" max="6175" width="6.5703125" bestFit="1" customWidth="1"/>
    <col min="6176" max="6180" width="7.7109375" bestFit="1" customWidth="1"/>
    <col min="6181" max="6181" width="6.5703125" bestFit="1" customWidth="1"/>
    <col min="6182" max="6182" width="7.7109375" bestFit="1" customWidth="1"/>
    <col min="6183" max="6183" width="8.7109375" bestFit="1" customWidth="1"/>
    <col min="6184" max="6184" width="7.7109375" bestFit="1" customWidth="1"/>
    <col min="6185" max="6185" width="8.7109375" bestFit="1" customWidth="1"/>
    <col min="6186" max="6187" width="7.7109375" bestFit="1" customWidth="1"/>
    <col min="6188" max="6190" width="8.7109375" bestFit="1" customWidth="1"/>
    <col min="6191" max="6191" width="7.7109375" bestFit="1" customWidth="1"/>
    <col min="6192" max="6192" width="8.7109375" bestFit="1" customWidth="1"/>
    <col min="6193" max="6193" width="7.7109375" bestFit="1" customWidth="1"/>
    <col min="6194" max="6197" width="6.5703125" bestFit="1" customWidth="1"/>
    <col min="6198" max="6198" width="9.42578125" bestFit="1" customWidth="1"/>
    <col min="6199" max="6199" width="7.28515625" bestFit="1" customWidth="1"/>
    <col min="6200" max="6200" width="9.42578125" bestFit="1" customWidth="1"/>
    <col min="6201" max="6201" width="9.5703125" bestFit="1" customWidth="1"/>
    <col min="6202" max="6202" width="8.7109375" bestFit="1" customWidth="1"/>
    <col min="6203" max="6204" width="10.7109375" bestFit="1" customWidth="1"/>
    <col min="6205" max="6205" width="9.5703125" bestFit="1" customWidth="1"/>
    <col min="6206" max="6206" width="11.7109375" bestFit="1" customWidth="1"/>
    <col min="6207" max="6207" width="12.5703125" bestFit="1" customWidth="1"/>
    <col min="6208" max="6208" width="10.7109375" bestFit="1" customWidth="1"/>
    <col min="6209" max="6209" width="11.7109375" bestFit="1" customWidth="1"/>
    <col min="6210" max="6211" width="10.7109375" bestFit="1" customWidth="1"/>
    <col min="6212" max="6212" width="9.5703125" bestFit="1" customWidth="1"/>
    <col min="6213" max="6213" width="8.7109375" bestFit="1" customWidth="1"/>
    <col min="6214" max="6214" width="5.7109375" bestFit="1" customWidth="1"/>
    <col min="6215" max="6215" width="6.5703125" bestFit="1" customWidth="1"/>
    <col min="6216" max="6217" width="7.7109375" bestFit="1" customWidth="1"/>
    <col min="6218" max="6218" width="6.5703125" bestFit="1" customWidth="1"/>
    <col min="6219" max="6219" width="7.28515625" bestFit="1" customWidth="1"/>
    <col min="6220" max="6220" width="7.7109375" bestFit="1" customWidth="1"/>
    <col min="6221" max="6221" width="8.7109375" customWidth="1"/>
    <col min="6222" max="6222" width="9.5703125" bestFit="1" customWidth="1"/>
    <col min="6223" max="6224" width="7.7109375" bestFit="1" customWidth="1"/>
    <col min="6225" max="6227" width="8.7109375" bestFit="1" customWidth="1"/>
    <col min="6228" max="6229" width="7.7109375" bestFit="1" customWidth="1"/>
    <col min="6230" max="6230" width="9.42578125" bestFit="1" customWidth="1"/>
    <col min="6231" max="6231" width="7.28515625" bestFit="1" customWidth="1"/>
    <col min="6232" max="6232" width="10.7109375" bestFit="1" customWidth="1"/>
    <col min="6233" max="6233" width="8.7109375" bestFit="1" customWidth="1"/>
    <col min="6234" max="6234" width="9.5703125" bestFit="1" customWidth="1"/>
    <col min="6235" max="6235" width="12.5703125" bestFit="1" customWidth="1"/>
    <col min="6401" max="6401" width="8.42578125" customWidth="1"/>
    <col min="6402" max="6402" width="49.42578125" customWidth="1"/>
    <col min="6403" max="6403" width="6.5703125" bestFit="1" customWidth="1"/>
    <col min="6404" max="6404" width="5.7109375" bestFit="1" customWidth="1"/>
    <col min="6405" max="6406" width="7.7109375" bestFit="1" customWidth="1"/>
    <col min="6407" max="6407" width="5.28515625" bestFit="1" customWidth="1"/>
    <col min="6408" max="6408" width="4.7109375" bestFit="1" customWidth="1"/>
    <col min="6409" max="6409" width="6.5703125" bestFit="1" customWidth="1"/>
    <col min="6410" max="6410" width="8.7109375" bestFit="1" customWidth="1"/>
    <col min="6411" max="6411" width="10.7109375" bestFit="1" customWidth="1"/>
    <col min="6412" max="6412" width="11.7109375" bestFit="1" customWidth="1"/>
    <col min="6413" max="6413" width="7.28515625" bestFit="1" customWidth="1"/>
    <col min="6414" max="6414" width="10.7109375" bestFit="1" customWidth="1"/>
    <col min="6415" max="6415" width="11.7109375" bestFit="1" customWidth="1"/>
    <col min="6416" max="6417" width="9.5703125" bestFit="1" customWidth="1"/>
    <col min="6418" max="6418" width="8.7109375" bestFit="1" customWidth="1"/>
    <col min="6419" max="6420" width="7.7109375" bestFit="1" customWidth="1"/>
    <col min="6421" max="6421" width="6.5703125" bestFit="1" customWidth="1"/>
    <col min="6422" max="6422" width="9.5703125" bestFit="1" customWidth="1"/>
    <col min="6423" max="6423" width="8.7109375" bestFit="1" customWidth="1"/>
    <col min="6424" max="6424" width="5.28515625" bestFit="1" customWidth="1"/>
    <col min="6425" max="6426" width="5.7109375" bestFit="1" customWidth="1"/>
    <col min="6427" max="6427" width="7.7109375" bestFit="1" customWidth="1"/>
    <col min="6428" max="6428" width="6.5703125" bestFit="1" customWidth="1"/>
    <col min="6429" max="6429" width="8.7109375" bestFit="1" customWidth="1"/>
    <col min="6430" max="6430" width="7.7109375" bestFit="1" customWidth="1"/>
    <col min="6431" max="6431" width="6.5703125" bestFit="1" customWidth="1"/>
    <col min="6432" max="6436" width="7.7109375" bestFit="1" customWidth="1"/>
    <col min="6437" max="6437" width="6.5703125" bestFit="1" customWidth="1"/>
    <col min="6438" max="6438" width="7.7109375" bestFit="1" customWidth="1"/>
    <col min="6439" max="6439" width="8.7109375" bestFit="1" customWidth="1"/>
    <col min="6440" max="6440" width="7.7109375" bestFit="1" customWidth="1"/>
    <col min="6441" max="6441" width="8.7109375" bestFit="1" customWidth="1"/>
    <col min="6442" max="6443" width="7.7109375" bestFit="1" customWidth="1"/>
    <col min="6444" max="6446" width="8.7109375" bestFit="1" customWidth="1"/>
    <col min="6447" max="6447" width="7.7109375" bestFit="1" customWidth="1"/>
    <col min="6448" max="6448" width="8.7109375" bestFit="1" customWidth="1"/>
    <col min="6449" max="6449" width="7.7109375" bestFit="1" customWidth="1"/>
    <col min="6450" max="6453" width="6.5703125" bestFit="1" customWidth="1"/>
    <col min="6454" max="6454" width="9.42578125" bestFit="1" customWidth="1"/>
    <col min="6455" max="6455" width="7.28515625" bestFit="1" customWidth="1"/>
    <col min="6456" max="6456" width="9.42578125" bestFit="1" customWidth="1"/>
    <col min="6457" max="6457" width="9.5703125" bestFit="1" customWidth="1"/>
    <col min="6458" max="6458" width="8.7109375" bestFit="1" customWidth="1"/>
    <col min="6459" max="6460" width="10.7109375" bestFit="1" customWidth="1"/>
    <col min="6461" max="6461" width="9.5703125" bestFit="1" customWidth="1"/>
    <col min="6462" max="6462" width="11.7109375" bestFit="1" customWidth="1"/>
    <col min="6463" max="6463" width="12.5703125" bestFit="1" customWidth="1"/>
    <col min="6464" max="6464" width="10.7109375" bestFit="1" customWidth="1"/>
    <col min="6465" max="6465" width="11.7109375" bestFit="1" customWidth="1"/>
    <col min="6466" max="6467" width="10.7109375" bestFit="1" customWidth="1"/>
    <col min="6468" max="6468" width="9.5703125" bestFit="1" customWidth="1"/>
    <col min="6469" max="6469" width="8.7109375" bestFit="1" customWidth="1"/>
    <col min="6470" max="6470" width="5.7109375" bestFit="1" customWidth="1"/>
    <col min="6471" max="6471" width="6.5703125" bestFit="1" customWidth="1"/>
    <col min="6472" max="6473" width="7.7109375" bestFit="1" customWidth="1"/>
    <col min="6474" max="6474" width="6.5703125" bestFit="1" customWidth="1"/>
    <col min="6475" max="6475" width="7.28515625" bestFit="1" customWidth="1"/>
    <col min="6476" max="6476" width="7.7109375" bestFit="1" customWidth="1"/>
    <col min="6477" max="6477" width="8.7109375" customWidth="1"/>
    <col min="6478" max="6478" width="9.5703125" bestFit="1" customWidth="1"/>
    <col min="6479" max="6480" width="7.7109375" bestFit="1" customWidth="1"/>
    <col min="6481" max="6483" width="8.7109375" bestFit="1" customWidth="1"/>
    <col min="6484" max="6485" width="7.7109375" bestFit="1" customWidth="1"/>
    <col min="6486" max="6486" width="9.42578125" bestFit="1" customWidth="1"/>
    <col min="6487" max="6487" width="7.28515625" bestFit="1" customWidth="1"/>
    <col min="6488" max="6488" width="10.7109375" bestFit="1" customWidth="1"/>
    <col min="6489" max="6489" width="8.7109375" bestFit="1" customWidth="1"/>
    <col min="6490" max="6490" width="9.5703125" bestFit="1" customWidth="1"/>
    <col min="6491" max="6491" width="12.5703125" bestFit="1" customWidth="1"/>
    <col min="6657" max="6657" width="8.42578125" customWidth="1"/>
    <col min="6658" max="6658" width="49.42578125" customWidth="1"/>
    <col min="6659" max="6659" width="6.5703125" bestFit="1" customWidth="1"/>
    <col min="6660" max="6660" width="5.7109375" bestFit="1" customWidth="1"/>
    <col min="6661" max="6662" width="7.7109375" bestFit="1" customWidth="1"/>
    <col min="6663" max="6663" width="5.28515625" bestFit="1" customWidth="1"/>
    <col min="6664" max="6664" width="4.7109375" bestFit="1" customWidth="1"/>
    <col min="6665" max="6665" width="6.5703125" bestFit="1" customWidth="1"/>
    <col min="6666" max="6666" width="8.7109375" bestFit="1" customWidth="1"/>
    <col min="6667" max="6667" width="10.7109375" bestFit="1" customWidth="1"/>
    <col min="6668" max="6668" width="11.7109375" bestFit="1" customWidth="1"/>
    <col min="6669" max="6669" width="7.28515625" bestFit="1" customWidth="1"/>
    <col min="6670" max="6670" width="10.7109375" bestFit="1" customWidth="1"/>
    <col min="6671" max="6671" width="11.7109375" bestFit="1" customWidth="1"/>
    <col min="6672" max="6673" width="9.5703125" bestFit="1" customWidth="1"/>
    <col min="6674" max="6674" width="8.7109375" bestFit="1" customWidth="1"/>
    <col min="6675" max="6676" width="7.7109375" bestFit="1" customWidth="1"/>
    <col min="6677" max="6677" width="6.5703125" bestFit="1" customWidth="1"/>
    <col min="6678" max="6678" width="9.5703125" bestFit="1" customWidth="1"/>
    <col min="6679" max="6679" width="8.7109375" bestFit="1" customWidth="1"/>
    <col min="6680" max="6680" width="5.28515625" bestFit="1" customWidth="1"/>
    <col min="6681" max="6682" width="5.7109375" bestFit="1" customWidth="1"/>
    <col min="6683" max="6683" width="7.7109375" bestFit="1" customWidth="1"/>
    <col min="6684" max="6684" width="6.5703125" bestFit="1" customWidth="1"/>
    <col min="6685" max="6685" width="8.7109375" bestFit="1" customWidth="1"/>
    <col min="6686" max="6686" width="7.7109375" bestFit="1" customWidth="1"/>
    <col min="6687" max="6687" width="6.5703125" bestFit="1" customWidth="1"/>
    <col min="6688" max="6692" width="7.7109375" bestFit="1" customWidth="1"/>
    <col min="6693" max="6693" width="6.5703125" bestFit="1" customWidth="1"/>
    <col min="6694" max="6694" width="7.7109375" bestFit="1" customWidth="1"/>
    <col min="6695" max="6695" width="8.7109375" bestFit="1" customWidth="1"/>
    <col min="6696" max="6696" width="7.7109375" bestFit="1" customWidth="1"/>
    <col min="6697" max="6697" width="8.7109375" bestFit="1" customWidth="1"/>
    <col min="6698" max="6699" width="7.7109375" bestFit="1" customWidth="1"/>
    <col min="6700" max="6702" width="8.7109375" bestFit="1" customWidth="1"/>
    <col min="6703" max="6703" width="7.7109375" bestFit="1" customWidth="1"/>
    <col min="6704" max="6704" width="8.7109375" bestFit="1" customWidth="1"/>
    <col min="6705" max="6705" width="7.7109375" bestFit="1" customWidth="1"/>
    <col min="6706" max="6709" width="6.5703125" bestFit="1" customWidth="1"/>
    <col min="6710" max="6710" width="9.42578125" bestFit="1" customWidth="1"/>
    <col min="6711" max="6711" width="7.28515625" bestFit="1" customWidth="1"/>
    <col min="6712" max="6712" width="9.42578125" bestFit="1" customWidth="1"/>
    <col min="6713" max="6713" width="9.5703125" bestFit="1" customWidth="1"/>
    <col min="6714" max="6714" width="8.7109375" bestFit="1" customWidth="1"/>
    <col min="6715" max="6716" width="10.7109375" bestFit="1" customWidth="1"/>
    <col min="6717" max="6717" width="9.5703125" bestFit="1" customWidth="1"/>
    <col min="6718" max="6718" width="11.7109375" bestFit="1" customWidth="1"/>
    <col min="6719" max="6719" width="12.5703125" bestFit="1" customWidth="1"/>
    <col min="6720" max="6720" width="10.7109375" bestFit="1" customWidth="1"/>
    <col min="6721" max="6721" width="11.7109375" bestFit="1" customWidth="1"/>
    <col min="6722" max="6723" width="10.7109375" bestFit="1" customWidth="1"/>
    <col min="6724" max="6724" width="9.5703125" bestFit="1" customWidth="1"/>
    <col min="6725" max="6725" width="8.7109375" bestFit="1" customWidth="1"/>
    <col min="6726" max="6726" width="5.7109375" bestFit="1" customWidth="1"/>
    <col min="6727" max="6727" width="6.5703125" bestFit="1" customWidth="1"/>
    <col min="6728" max="6729" width="7.7109375" bestFit="1" customWidth="1"/>
    <col min="6730" max="6730" width="6.5703125" bestFit="1" customWidth="1"/>
    <col min="6731" max="6731" width="7.28515625" bestFit="1" customWidth="1"/>
    <col min="6732" max="6732" width="7.7109375" bestFit="1" customWidth="1"/>
    <col min="6733" max="6733" width="8.7109375" customWidth="1"/>
    <col min="6734" max="6734" width="9.5703125" bestFit="1" customWidth="1"/>
    <col min="6735" max="6736" width="7.7109375" bestFit="1" customWidth="1"/>
    <col min="6737" max="6739" width="8.7109375" bestFit="1" customWidth="1"/>
    <col min="6740" max="6741" width="7.7109375" bestFit="1" customWidth="1"/>
    <col min="6742" max="6742" width="9.42578125" bestFit="1" customWidth="1"/>
    <col min="6743" max="6743" width="7.28515625" bestFit="1" customWidth="1"/>
    <col min="6744" max="6744" width="10.7109375" bestFit="1" customWidth="1"/>
    <col min="6745" max="6745" width="8.7109375" bestFit="1" customWidth="1"/>
    <col min="6746" max="6746" width="9.5703125" bestFit="1" customWidth="1"/>
    <col min="6747" max="6747" width="12.5703125" bestFit="1" customWidth="1"/>
    <col min="6913" max="6913" width="8.42578125" customWidth="1"/>
    <col min="6914" max="6914" width="49.42578125" customWidth="1"/>
    <col min="6915" max="6915" width="6.5703125" bestFit="1" customWidth="1"/>
    <col min="6916" max="6916" width="5.7109375" bestFit="1" customWidth="1"/>
    <col min="6917" max="6918" width="7.7109375" bestFit="1" customWidth="1"/>
    <col min="6919" max="6919" width="5.28515625" bestFit="1" customWidth="1"/>
    <col min="6920" max="6920" width="4.7109375" bestFit="1" customWidth="1"/>
    <col min="6921" max="6921" width="6.5703125" bestFit="1" customWidth="1"/>
    <col min="6922" max="6922" width="8.7109375" bestFit="1" customWidth="1"/>
    <col min="6923" max="6923" width="10.7109375" bestFit="1" customWidth="1"/>
    <col min="6924" max="6924" width="11.7109375" bestFit="1" customWidth="1"/>
    <col min="6925" max="6925" width="7.28515625" bestFit="1" customWidth="1"/>
    <col min="6926" max="6926" width="10.7109375" bestFit="1" customWidth="1"/>
    <col min="6927" max="6927" width="11.7109375" bestFit="1" customWidth="1"/>
    <col min="6928" max="6929" width="9.5703125" bestFit="1" customWidth="1"/>
    <col min="6930" max="6930" width="8.7109375" bestFit="1" customWidth="1"/>
    <col min="6931" max="6932" width="7.7109375" bestFit="1" customWidth="1"/>
    <col min="6933" max="6933" width="6.5703125" bestFit="1" customWidth="1"/>
    <col min="6934" max="6934" width="9.5703125" bestFit="1" customWidth="1"/>
    <col min="6935" max="6935" width="8.7109375" bestFit="1" customWidth="1"/>
    <col min="6936" max="6936" width="5.28515625" bestFit="1" customWidth="1"/>
    <col min="6937" max="6938" width="5.7109375" bestFit="1" customWidth="1"/>
    <col min="6939" max="6939" width="7.7109375" bestFit="1" customWidth="1"/>
    <col min="6940" max="6940" width="6.5703125" bestFit="1" customWidth="1"/>
    <col min="6941" max="6941" width="8.7109375" bestFit="1" customWidth="1"/>
    <col min="6942" max="6942" width="7.7109375" bestFit="1" customWidth="1"/>
    <col min="6943" max="6943" width="6.5703125" bestFit="1" customWidth="1"/>
    <col min="6944" max="6948" width="7.7109375" bestFit="1" customWidth="1"/>
    <col min="6949" max="6949" width="6.5703125" bestFit="1" customWidth="1"/>
    <col min="6950" max="6950" width="7.7109375" bestFit="1" customWidth="1"/>
    <col min="6951" max="6951" width="8.7109375" bestFit="1" customWidth="1"/>
    <col min="6952" max="6952" width="7.7109375" bestFit="1" customWidth="1"/>
    <col min="6953" max="6953" width="8.7109375" bestFit="1" customWidth="1"/>
    <col min="6954" max="6955" width="7.7109375" bestFit="1" customWidth="1"/>
    <col min="6956" max="6958" width="8.7109375" bestFit="1" customWidth="1"/>
    <col min="6959" max="6959" width="7.7109375" bestFit="1" customWidth="1"/>
    <col min="6960" max="6960" width="8.7109375" bestFit="1" customWidth="1"/>
    <col min="6961" max="6961" width="7.7109375" bestFit="1" customWidth="1"/>
    <col min="6962" max="6965" width="6.5703125" bestFit="1" customWidth="1"/>
    <col min="6966" max="6966" width="9.42578125" bestFit="1" customWidth="1"/>
    <col min="6967" max="6967" width="7.28515625" bestFit="1" customWidth="1"/>
    <col min="6968" max="6968" width="9.42578125" bestFit="1" customWidth="1"/>
    <col min="6969" max="6969" width="9.5703125" bestFit="1" customWidth="1"/>
    <col min="6970" max="6970" width="8.7109375" bestFit="1" customWidth="1"/>
    <col min="6971" max="6972" width="10.7109375" bestFit="1" customWidth="1"/>
    <col min="6973" max="6973" width="9.5703125" bestFit="1" customWidth="1"/>
    <col min="6974" max="6974" width="11.7109375" bestFit="1" customWidth="1"/>
    <col min="6975" max="6975" width="12.5703125" bestFit="1" customWidth="1"/>
    <col min="6976" max="6976" width="10.7109375" bestFit="1" customWidth="1"/>
    <col min="6977" max="6977" width="11.7109375" bestFit="1" customWidth="1"/>
    <col min="6978" max="6979" width="10.7109375" bestFit="1" customWidth="1"/>
    <col min="6980" max="6980" width="9.5703125" bestFit="1" customWidth="1"/>
    <col min="6981" max="6981" width="8.7109375" bestFit="1" customWidth="1"/>
    <col min="6982" max="6982" width="5.7109375" bestFit="1" customWidth="1"/>
    <col min="6983" max="6983" width="6.5703125" bestFit="1" customWidth="1"/>
    <col min="6984" max="6985" width="7.7109375" bestFit="1" customWidth="1"/>
    <col min="6986" max="6986" width="6.5703125" bestFit="1" customWidth="1"/>
    <col min="6987" max="6987" width="7.28515625" bestFit="1" customWidth="1"/>
    <col min="6988" max="6988" width="7.7109375" bestFit="1" customWidth="1"/>
    <col min="6989" max="6989" width="8.7109375" customWidth="1"/>
    <col min="6990" max="6990" width="9.5703125" bestFit="1" customWidth="1"/>
    <col min="6991" max="6992" width="7.7109375" bestFit="1" customWidth="1"/>
    <col min="6993" max="6995" width="8.7109375" bestFit="1" customWidth="1"/>
    <col min="6996" max="6997" width="7.7109375" bestFit="1" customWidth="1"/>
    <col min="6998" max="6998" width="9.42578125" bestFit="1" customWidth="1"/>
    <col min="6999" max="6999" width="7.28515625" bestFit="1" customWidth="1"/>
    <col min="7000" max="7000" width="10.7109375" bestFit="1" customWidth="1"/>
    <col min="7001" max="7001" width="8.7109375" bestFit="1" customWidth="1"/>
    <col min="7002" max="7002" width="9.5703125" bestFit="1" customWidth="1"/>
    <col min="7003" max="7003" width="12.5703125" bestFit="1" customWidth="1"/>
    <col min="7169" max="7169" width="8.42578125" customWidth="1"/>
    <col min="7170" max="7170" width="49.42578125" customWidth="1"/>
    <col min="7171" max="7171" width="6.5703125" bestFit="1" customWidth="1"/>
    <col min="7172" max="7172" width="5.7109375" bestFit="1" customWidth="1"/>
    <col min="7173" max="7174" width="7.7109375" bestFit="1" customWidth="1"/>
    <col min="7175" max="7175" width="5.28515625" bestFit="1" customWidth="1"/>
    <col min="7176" max="7176" width="4.7109375" bestFit="1" customWidth="1"/>
    <col min="7177" max="7177" width="6.5703125" bestFit="1" customWidth="1"/>
    <col min="7178" max="7178" width="8.7109375" bestFit="1" customWidth="1"/>
    <col min="7179" max="7179" width="10.7109375" bestFit="1" customWidth="1"/>
    <col min="7180" max="7180" width="11.7109375" bestFit="1" customWidth="1"/>
    <col min="7181" max="7181" width="7.28515625" bestFit="1" customWidth="1"/>
    <col min="7182" max="7182" width="10.7109375" bestFit="1" customWidth="1"/>
    <col min="7183" max="7183" width="11.7109375" bestFit="1" customWidth="1"/>
    <col min="7184" max="7185" width="9.5703125" bestFit="1" customWidth="1"/>
    <col min="7186" max="7186" width="8.7109375" bestFit="1" customWidth="1"/>
    <col min="7187" max="7188" width="7.7109375" bestFit="1" customWidth="1"/>
    <col min="7189" max="7189" width="6.5703125" bestFit="1" customWidth="1"/>
    <col min="7190" max="7190" width="9.5703125" bestFit="1" customWidth="1"/>
    <col min="7191" max="7191" width="8.7109375" bestFit="1" customWidth="1"/>
    <col min="7192" max="7192" width="5.28515625" bestFit="1" customWidth="1"/>
    <col min="7193" max="7194" width="5.7109375" bestFit="1" customWidth="1"/>
    <col min="7195" max="7195" width="7.7109375" bestFit="1" customWidth="1"/>
    <col min="7196" max="7196" width="6.5703125" bestFit="1" customWidth="1"/>
    <col min="7197" max="7197" width="8.7109375" bestFit="1" customWidth="1"/>
    <col min="7198" max="7198" width="7.7109375" bestFit="1" customWidth="1"/>
    <col min="7199" max="7199" width="6.5703125" bestFit="1" customWidth="1"/>
    <col min="7200" max="7204" width="7.7109375" bestFit="1" customWidth="1"/>
    <col min="7205" max="7205" width="6.5703125" bestFit="1" customWidth="1"/>
    <col min="7206" max="7206" width="7.7109375" bestFit="1" customWidth="1"/>
    <col min="7207" max="7207" width="8.7109375" bestFit="1" customWidth="1"/>
    <col min="7208" max="7208" width="7.7109375" bestFit="1" customWidth="1"/>
    <col min="7209" max="7209" width="8.7109375" bestFit="1" customWidth="1"/>
    <col min="7210" max="7211" width="7.7109375" bestFit="1" customWidth="1"/>
    <col min="7212" max="7214" width="8.7109375" bestFit="1" customWidth="1"/>
    <col min="7215" max="7215" width="7.7109375" bestFit="1" customWidth="1"/>
    <col min="7216" max="7216" width="8.7109375" bestFit="1" customWidth="1"/>
    <col min="7217" max="7217" width="7.7109375" bestFit="1" customWidth="1"/>
    <col min="7218" max="7221" width="6.5703125" bestFit="1" customWidth="1"/>
    <col min="7222" max="7222" width="9.42578125" bestFit="1" customWidth="1"/>
    <col min="7223" max="7223" width="7.28515625" bestFit="1" customWidth="1"/>
    <col min="7224" max="7224" width="9.42578125" bestFit="1" customWidth="1"/>
    <col min="7225" max="7225" width="9.5703125" bestFit="1" customWidth="1"/>
    <col min="7226" max="7226" width="8.7109375" bestFit="1" customWidth="1"/>
    <col min="7227" max="7228" width="10.7109375" bestFit="1" customWidth="1"/>
    <col min="7229" max="7229" width="9.5703125" bestFit="1" customWidth="1"/>
    <col min="7230" max="7230" width="11.7109375" bestFit="1" customWidth="1"/>
    <col min="7231" max="7231" width="12.5703125" bestFit="1" customWidth="1"/>
    <col min="7232" max="7232" width="10.7109375" bestFit="1" customWidth="1"/>
    <col min="7233" max="7233" width="11.7109375" bestFit="1" customWidth="1"/>
    <col min="7234" max="7235" width="10.7109375" bestFit="1" customWidth="1"/>
    <col min="7236" max="7236" width="9.5703125" bestFit="1" customWidth="1"/>
    <col min="7237" max="7237" width="8.7109375" bestFit="1" customWidth="1"/>
    <col min="7238" max="7238" width="5.7109375" bestFit="1" customWidth="1"/>
    <col min="7239" max="7239" width="6.5703125" bestFit="1" customWidth="1"/>
    <col min="7240" max="7241" width="7.7109375" bestFit="1" customWidth="1"/>
    <col min="7242" max="7242" width="6.5703125" bestFit="1" customWidth="1"/>
    <col min="7243" max="7243" width="7.28515625" bestFit="1" customWidth="1"/>
    <col min="7244" max="7244" width="7.7109375" bestFit="1" customWidth="1"/>
    <col min="7245" max="7245" width="8.7109375" customWidth="1"/>
    <col min="7246" max="7246" width="9.5703125" bestFit="1" customWidth="1"/>
    <col min="7247" max="7248" width="7.7109375" bestFit="1" customWidth="1"/>
    <col min="7249" max="7251" width="8.7109375" bestFit="1" customWidth="1"/>
    <col min="7252" max="7253" width="7.7109375" bestFit="1" customWidth="1"/>
    <col min="7254" max="7254" width="9.42578125" bestFit="1" customWidth="1"/>
    <col min="7255" max="7255" width="7.28515625" bestFit="1" customWidth="1"/>
    <col min="7256" max="7256" width="10.7109375" bestFit="1" customWidth="1"/>
    <col min="7257" max="7257" width="8.7109375" bestFit="1" customWidth="1"/>
    <col min="7258" max="7258" width="9.5703125" bestFit="1" customWidth="1"/>
    <col min="7259" max="7259" width="12.5703125" bestFit="1" customWidth="1"/>
    <col min="7425" max="7425" width="8.42578125" customWidth="1"/>
    <col min="7426" max="7426" width="49.42578125" customWidth="1"/>
    <col min="7427" max="7427" width="6.5703125" bestFit="1" customWidth="1"/>
    <col min="7428" max="7428" width="5.7109375" bestFit="1" customWidth="1"/>
    <col min="7429" max="7430" width="7.7109375" bestFit="1" customWidth="1"/>
    <col min="7431" max="7431" width="5.28515625" bestFit="1" customWidth="1"/>
    <col min="7432" max="7432" width="4.7109375" bestFit="1" customWidth="1"/>
    <col min="7433" max="7433" width="6.5703125" bestFit="1" customWidth="1"/>
    <col min="7434" max="7434" width="8.7109375" bestFit="1" customWidth="1"/>
    <col min="7435" max="7435" width="10.7109375" bestFit="1" customWidth="1"/>
    <col min="7436" max="7436" width="11.7109375" bestFit="1" customWidth="1"/>
    <col min="7437" max="7437" width="7.28515625" bestFit="1" customWidth="1"/>
    <col min="7438" max="7438" width="10.7109375" bestFit="1" customWidth="1"/>
    <col min="7439" max="7439" width="11.7109375" bestFit="1" customWidth="1"/>
    <col min="7440" max="7441" width="9.5703125" bestFit="1" customWidth="1"/>
    <col min="7442" max="7442" width="8.7109375" bestFit="1" customWidth="1"/>
    <col min="7443" max="7444" width="7.7109375" bestFit="1" customWidth="1"/>
    <col min="7445" max="7445" width="6.5703125" bestFit="1" customWidth="1"/>
    <col min="7446" max="7446" width="9.5703125" bestFit="1" customWidth="1"/>
    <col min="7447" max="7447" width="8.7109375" bestFit="1" customWidth="1"/>
    <col min="7448" max="7448" width="5.28515625" bestFit="1" customWidth="1"/>
    <col min="7449" max="7450" width="5.7109375" bestFit="1" customWidth="1"/>
    <col min="7451" max="7451" width="7.7109375" bestFit="1" customWidth="1"/>
    <col min="7452" max="7452" width="6.5703125" bestFit="1" customWidth="1"/>
    <col min="7453" max="7453" width="8.7109375" bestFit="1" customWidth="1"/>
    <col min="7454" max="7454" width="7.7109375" bestFit="1" customWidth="1"/>
    <col min="7455" max="7455" width="6.5703125" bestFit="1" customWidth="1"/>
    <col min="7456" max="7460" width="7.7109375" bestFit="1" customWidth="1"/>
    <col min="7461" max="7461" width="6.5703125" bestFit="1" customWidth="1"/>
    <col min="7462" max="7462" width="7.7109375" bestFit="1" customWidth="1"/>
    <col min="7463" max="7463" width="8.7109375" bestFit="1" customWidth="1"/>
    <col min="7464" max="7464" width="7.7109375" bestFit="1" customWidth="1"/>
    <col min="7465" max="7465" width="8.7109375" bestFit="1" customWidth="1"/>
    <col min="7466" max="7467" width="7.7109375" bestFit="1" customWidth="1"/>
    <col min="7468" max="7470" width="8.7109375" bestFit="1" customWidth="1"/>
    <col min="7471" max="7471" width="7.7109375" bestFit="1" customWidth="1"/>
    <col min="7472" max="7472" width="8.7109375" bestFit="1" customWidth="1"/>
    <col min="7473" max="7473" width="7.7109375" bestFit="1" customWidth="1"/>
    <col min="7474" max="7477" width="6.5703125" bestFit="1" customWidth="1"/>
    <col min="7478" max="7478" width="9.42578125" bestFit="1" customWidth="1"/>
    <col min="7479" max="7479" width="7.28515625" bestFit="1" customWidth="1"/>
    <col min="7480" max="7480" width="9.42578125" bestFit="1" customWidth="1"/>
    <col min="7481" max="7481" width="9.5703125" bestFit="1" customWidth="1"/>
    <col min="7482" max="7482" width="8.7109375" bestFit="1" customWidth="1"/>
    <col min="7483" max="7484" width="10.7109375" bestFit="1" customWidth="1"/>
    <col min="7485" max="7485" width="9.5703125" bestFit="1" customWidth="1"/>
    <col min="7486" max="7486" width="11.7109375" bestFit="1" customWidth="1"/>
    <col min="7487" max="7487" width="12.5703125" bestFit="1" customWidth="1"/>
    <col min="7488" max="7488" width="10.7109375" bestFit="1" customWidth="1"/>
    <col min="7489" max="7489" width="11.7109375" bestFit="1" customWidth="1"/>
    <col min="7490" max="7491" width="10.7109375" bestFit="1" customWidth="1"/>
    <col min="7492" max="7492" width="9.5703125" bestFit="1" customWidth="1"/>
    <col min="7493" max="7493" width="8.7109375" bestFit="1" customWidth="1"/>
    <col min="7494" max="7494" width="5.7109375" bestFit="1" customWidth="1"/>
    <col min="7495" max="7495" width="6.5703125" bestFit="1" customWidth="1"/>
    <col min="7496" max="7497" width="7.7109375" bestFit="1" customWidth="1"/>
    <col min="7498" max="7498" width="6.5703125" bestFit="1" customWidth="1"/>
    <col min="7499" max="7499" width="7.28515625" bestFit="1" customWidth="1"/>
    <col min="7500" max="7500" width="7.7109375" bestFit="1" customWidth="1"/>
    <col min="7501" max="7501" width="8.7109375" customWidth="1"/>
    <col min="7502" max="7502" width="9.5703125" bestFit="1" customWidth="1"/>
    <col min="7503" max="7504" width="7.7109375" bestFit="1" customWidth="1"/>
    <col min="7505" max="7507" width="8.7109375" bestFit="1" customWidth="1"/>
    <col min="7508" max="7509" width="7.7109375" bestFit="1" customWidth="1"/>
    <col min="7510" max="7510" width="9.42578125" bestFit="1" customWidth="1"/>
    <col min="7511" max="7511" width="7.28515625" bestFit="1" customWidth="1"/>
    <col min="7512" max="7512" width="10.7109375" bestFit="1" customWidth="1"/>
    <col min="7513" max="7513" width="8.7109375" bestFit="1" customWidth="1"/>
    <col min="7514" max="7514" width="9.5703125" bestFit="1" customWidth="1"/>
    <col min="7515" max="7515" width="12.5703125" bestFit="1" customWidth="1"/>
    <col min="7681" max="7681" width="8.42578125" customWidth="1"/>
    <col min="7682" max="7682" width="49.42578125" customWidth="1"/>
    <col min="7683" max="7683" width="6.5703125" bestFit="1" customWidth="1"/>
    <col min="7684" max="7684" width="5.7109375" bestFit="1" customWidth="1"/>
    <col min="7685" max="7686" width="7.7109375" bestFit="1" customWidth="1"/>
    <col min="7687" max="7687" width="5.28515625" bestFit="1" customWidth="1"/>
    <col min="7688" max="7688" width="4.7109375" bestFit="1" customWidth="1"/>
    <col min="7689" max="7689" width="6.5703125" bestFit="1" customWidth="1"/>
    <col min="7690" max="7690" width="8.7109375" bestFit="1" customWidth="1"/>
    <col min="7691" max="7691" width="10.7109375" bestFit="1" customWidth="1"/>
    <col min="7692" max="7692" width="11.7109375" bestFit="1" customWidth="1"/>
    <col min="7693" max="7693" width="7.28515625" bestFit="1" customWidth="1"/>
    <col min="7694" max="7694" width="10.7109375" bestFit="1" customWidth="1"/>
    <col min="7695" max="7695" width="11.7109375" bestFit="1" customWidth="1"/>
    <col min="7696" max="7697" width="9.5703125" bestFit="1" customWidth="1"/>
    <col min="7698" max="7698" width="8.7109375" bestFit="1" customWidth="1"/>
    <col min="7699" max="7700" width="7.7109375" bestFit="1" customWidth="1"/>
    <col min="7701" max="7701" width="6.5703125" bestFit="1" customWidth="1"/>
    <col min="7702" max="7702" width="9.5703125" bestFit="1" customWidth="1"/>
    <col min="7703" max="7703" width="8.7109375" bestFit="1" customWidth="1"/>
    <col min="7704" max="7704" width="5.28515625" bestFit="1" customWidth="1"/>
    <col min="7705" max="7706" width="5.7109375" bestFit="1" customWidth="1"/>
    <col min="7707" max="7707" width="7.7109375" bestFit="1" customWidth="1"/>
    <col min="7708" max="7708" width="6.5703125" bestFit="1" customWidth="1"/>
    <col min="7709" max="7709" width="8.7109375" bestFit="1" customWidth="1"/>
    <col min="7710" max="7710" width="7.7109375" bestFit="1" customWidth="1"/>
    <col min="7711" max="7711" width="6.5703125" bestFit="1" customWidth="1"/>
    <col min="7712" max="7716" width="7.7109375" bestFit="1" customWidth="1"/>
    <col min="7717" max="7717" width="6.5703125" bestFit="1" customWidth="1"/>
    <col min="7718" max="7718" width="7.7109375" bestFit="1" customWidth="1"/>
    <col min="7719" max="7719" width="8.7109375" bestFit="1" customWidth="1"/>
    <col min="7720" max="7720" width="7.7109375" bestFit="1" customWidth="1"/>
    <col min="7721" max="7721" width="8.7109375" bestFit="1" customWidth="1"/>
    <col min="7722" max="7723" width="7.7109375" bestFit="1" customWidth="1"/>
    <col min="7724" max="7726" width="8.7109375" bestFit="1" customWidth="1"/>
    <col min="7727" max="7727" width="7.7109375" bestFit="1" customWidth="1"/>
    <col min="7728" max="7728" width="8.7109375" bestFit="1" customWidth="1"/>
    <col min="7729" max="7729" width="7.7109375" bestFit="1" customWidth="1"/>
    <col min="7730" max="7733" width="6.5703125" bestFit="1" customWidth="1"/>
    <col min="7734" max="7734" width="9.42578125" bestFit="1" customWidth="1"/>
    <col min="7735" max="7735" width="7.28515625" bestFit="1" customWidth="1"/>
    <col min="7736" max="7736" width="9.42578125" bestFit="1" customWidth="1"/>
    <col min="7737" max="7737" width="9.5703125" bestFit="1" customWidth="1"/>
    <col min="7738" max="7738" width="8.7109375" bestFit="1" customWidth="1"/>
    <col min="7739" max="7740" width="10.7109375" bestFit="1" customWidth="1"/>
    <col min="7741" max="7741" width="9.5703125" bestFit="1" customWidth="1"/>
    <col min="7742" max="7742" width="11.7109375" bestFit="1" customWidth="1"/>
    <col min="7743" max="7743" width="12.5703125" bestFit="1" customWidth="1"/>
    <col min="7744" max="7744" width="10.7109375" bestFit="1" customWidth="1"/>
    <col min="7745" max="7745" width="11.7109375" bestFit="1" customWidth="1"/>
    <col min="7746" max="7747" width="10.7109375" bestFit="1" customWidth="1"/>
    <col min="7748" max="7748" width="9.5703125" bestFit="1" customWidth="1"/>
    <col min="7749" max="7749" width="8.7109375" bestFit="1" customWidth="1"/>
    <col min="7750" max="7750" width="5.7109375" bestFit="1" customWidth="1"/>
    <col min="7751" max="7751" width="6.5703125" bestFit="1" customWidth="1"/>
    <col min="7752" max="7753" width="7.7109375" bestFit="1" customWidth="1"/>
    <col min="7754" max="7754" width="6.5703125" bestFit="1" customWidth="1"/>
    <col min="7755" max="7755" width="7.28515625" bestFit="1" customWidth="1"/>
    <col min="7756" max="7756" width="7.7109375" bestFit="1" customWidth="1"/>
    <col min="7757" max="7757" width="8.7109375" customWidth="1"/>
    <col min="7758" max="7758" width="9.5703125" bestFit="1" customWidth="1"/>
    <col min="7759" max="7760" width="7.7109375" bestFit="1" customWidth="1"/>
    <col min="7761" max="7763" width="8.7109375" bestFit="1" customWidth="1"/>
    <col min="7764" max="7765" width="7.7109375" bestFit="1" customWidth="1"/>
    <col min="7766" max="7766" width="9.42578125" bestFit="1" customWidth="1"/>
    <col min="7767" max="7767" width="7.28515625" bestFit="1" customWidth="1"/>
    <col min="7768" max="7768" width="10.7109375" bestFit="1" customWidth="1"/>
    <col min="7769" max="7769" width="8.7109375" bestFit="1" customWidth="1"/>
    <col min="7770" max="7770" width="9.5703125" bestFit="1" customWidth="1"/>
    <col min="7771" max="7771" width="12.5703125" bestFit="1" customWidth="1"/>
    <col min="7937" max="7937" width="8.42578125" customWidth="1"/>
    <col min="7938" max="7938" width="49.42578125" customWidth="1"/>
    <col min="7939" max="7939" width="6.5703125" bestFit="1" customWidth="1"/>
    <col min="7940" max="7940" width="5.7109375" bestFit="1" customWidth="1"/>
    <col min="7941" max="7942" width="7.7109375" bestFit="1" customWidth="1"/>
    <col min="7943" max="7943" width="5.28515625" bestFit="1" customWidth="1"/>
    <col min="7944" max="7944" width="4.7109375" bestFit="1" customWidth="1"/>
    <col min="7945" max="7945" width="6.5703125" bestFit="1" customWidth="1"/>
    <col min="7946" max="7946" width="8.7109375" bestFit="1" customWidth="1"/>
    <col min="7947" max="7947" width="10.7109375" bestFit="1" customWidth="1"/>
    <col min="7948" max="7948" width="11.7109375" bestFit="1" customWidth="1"/>
    <col min="7949" max="7949" width="7.28515625" bestFit="1" customWidth="1"/>
    <col min="7950" max="7950" width="10.7109375" bestFit="1" customWidth="1"/>
    <col min="7951" max="7951" width="11.7109375" bestFit="1" customWidth="1"/>
    <col min="7952" max="7953" width="9.5703125" bestFit="1" customWidth="1"/>
    <col min="7954" max="7954" width="8.7109375" bestFit="1" customWidth="1"/>
    <col min="7955" max="7956" width="7.7109375" bestFit="1" customWidth="1"/>
    <col min="7957" max="7957" width="6.5703125" bestFit="1" customWidth="1"/>
    <col min="7958" max="7958" width="9.5703125" bestFit="1" customWidth="1"/>
    <col min="7959" max="7959" width="8.7109375" bestFit="1" customWidth="1"/>
    <col min="7960" max="7960" width="5.28515625" bestFit="1" customWidth="1"/>
    <col min="7961" max="7962" width="5.7109375" bestFit="1" customWidth="1"/>
    <col min="7963" max="7963" width="7.7109375" bestFit="1" customWidth="1"/>
    <col min="7964" max="7964" width="6.5703125" bestFit="1" customWidth="1"/>
    <col min="7965" max="7965" width="8.7109375" bestFit="1" customWidth="1"/>
    <col min="7966" max="7966" width="7.7109375" bestFit="1" customWidth="1"/>
    <col min="7967" max="7967" width="6.5703125" bestFit="1" customWidth="1"/>
    <col min="7968" max="7972" width="7.7109375" bestFit="1" customWidth="1"/>
    <col min="7973" max="7973" width="6.5703125" bestFit="1" customWidth="1"/>
    <col min="7974" max="7974" width="7.7109375" bestFit="1" customWidth="1"/>
    <col min="7975" max="7975" width="8.7109375" bestFit="1" customWidth="1"/>
    <col min="7976" max="7976" width="7.7109375" bestFit="1" customWidth="1"/>
    <col min="7977" max="7977" width="8.7109375" bestFit="1" customWidth="1"/>
    <col min="7978" max="7979" width="7.7109375" bestFit="1" customWidth="1"/>
    <col min="7980" max="7982" width="8.7109375" bestFit="1" customWidth="1"/>
    <col min="7983" max="7983" width="7.7109375" bestFit="1" customWidth="1"/>
    <col min="7984" max="7984" width="8.7109375" bestFit="1" customWidth="1"/>
    <col min="7985" max="7985" width="7.7109375" bestFit="1" customWidth="1"/>
    <col min="7986" max="7989" width="6.5703125" bestFit="1" customWidth="1"/>
    <col min="7990" max="7990" width="9.42578125" bestFit="1" customWidth="1"/>
    <col min="7991" max="7991" width="7.28515625" bestFit="1" customWidth="1"/>
    <col min="7992" max="7992" width="9.42578125" bestFit="1" customWidth="1"/>
    <col min="7993" max="7993" width="9.5703125" bestFit="1" customWidth="1"/>
    <col min="7994" max="7994" width="8.7109375" bestFit="1" customWidth="1"/>
    <col min="7995" max="7996" width="10.7109375" bestFit="1" customWidth="1"/>
    <col min="7997" max="7997" width="9.5703125" bestFit="1" customWidth="1"/>
    <col min="7998" max="7998" width="11.7109375" bestFit="1" customWidth="1"/>
    <col min="7999" max="7999" width="12.5703125" bestFit="1" customWidth="1"/>
    <col min="8000" max="8000" width="10.7109375" bestFit="1" customWidth="1"/>
    <col min="8001" max="8001" width="11.7109375" bestFit="1" customWidth="1"/>
    <col min="8002" max="8003" width="10.7109375" bestFit="1" customWidth="1"/>
    <col min="8004" max="8004" width="9.5703125" bestFit="1" customWidth="1"/>
    <col min="8005" max="8005" width="8.7109375" bestFit="1" customWidth="1"/>
    <col min="8006" max="8006" width="5.7109375" bestFit="1" customWidth="1"/>
    <col min="8007" max="8007" width="6.5703125" bestFit="1" customWidth="1"/>
    <col min="8008" max="8009" width="7.7109375" bestFit="1" customWidth="1"/>
    <col min="8010" max="8010" width="6.5703125" bestFit="1" customWidth="1"/>
    <col min="8011" max="8011" width="7.28515625" bestFit="1" customWidth="1"/>
    <col min="8012" max="8012" width="7.7109375" bestFit="1" customWidth="1"/>
    <col min="8013" max="8013" width="8.7109375" customWidth="1"/>
    <col min="8014" max="8014" width="9.5703125" bestFit="1" customWidth="1"/>
    <col min="8015" max="8016" width="7.7109375" bestFit="1" customWidth="1"/>
    <col min="8017" max="8019" width="8.7109375" bestFit="1" customWidth="1"/>
    <col min="8020" max="8021" width="7.7109375" bestFit="1" customWidth="1"/>
    <col min="8022" max="8022" width="9.42578125" bestFit="1" customWidth="1"/>
    <col min="8023" max="8023" width="7.28515625" bestFit="1" customWidth="1"/>
    <col min="8024" max="8024" width="10.7109375" bestFit="1" customWidth="1"/>
    <col min="8025" max="8025" width="8.7109375" bestFit="1" customWidth="1"/>
    <col min="8026" max="8026" width="9.5703125" bestFit="1" customWidth="1"/>
    <col min="8027" max="8027" width="12.5703125" bestFit="1" customWidth="1"/>
    <col min="8193" max="8193" width="8.42578125" customWidth="1"/>
    <col min="8194" max="8194" width="49.42578125" customWidth="1"/>
    <col min="8195" max="8195" width="6.5703125" bestFit="1" customWidth="1"/>
    <col min="8196" max="8196" width="5.7109375" bestFit="1" customWidth="1"/>
    <col min="8197" max="8198" width="7.7109375" bestFit="1" customWidth="1"/>
    <col min="8199" max="8199" width="5.28515625" bestFit="1" customWidth="1"/>
    <col min="8200" max="8200" width="4.7109375" bestFit="1" customWidth="1"/>
    <col min="8201" max="8201" width="6.5703125" bestFit="1" customWidth="1"/>
    <col min="8202" max="8202" width="8.7109375" bestFit="1" customWidth="1"/>
    <col min="8203" max="8203" width="10.7109375" bestFit="1" customWidth="1"/>
    <col min="8204" max="8204" width="11.7109375" bestFit="1" customWidth="1"/>
    <col min="8205" max="8205" width="7.28515625" bestFit="1" customWidth="1"/>
    <col min="8206" max="8206" width="10.7109375" bestFit="1" customWidth="1"/>
    <col min="8207" max="8207" width="11.7109375" bestFit="1" customWidth="1"/>
    <col min="8208" max="8209" width="9.5703125" bestFit="1" customWidth="1"/>
    <col min="8210" max="8210" width="8.7109375" bestFit="1" customWidth="1"/>
    <col min="8211" max="8212" width="7.7109375" bestFit="1" customWidth="1"/>
    <col min="8213" max="8213" width="6.5703125" bestFit="1" customWidth="1"/>
    <col min="8214" max="8214" width="9.5703125" bestFit="1" customWidth="1"/>
    <col min="8215" max="8215" width="8.7109375" bestFit="1" customWidth="1"/>
    <col min="8216" max="8216" width="5.28515625" bestFit="1" customWidth="1"/>
    <col min="8217" max="8218" width="5.7109375" bestFit="1" customWidth="1"/>
    <col min="8219" max="8219" width="7.7109375" bestFit="1" customWidth="1"/>
    <col min="8220" max="8220" width="6.5703125" bestFit="1" customWidth="1"/>
    <col min="8221" max="8221" width="8.7109375" bestFit="1" customWidth="1"/>
    <col min="8222" max="8222" width="7.7109375" bestFit="1" customWidth="1"/>
    <col min="8223" max="8223" width="6.5703125" bestFit="1" customWidth="1"/>
    <col min="8224" max="8228" width="7.7109375" bestFit="1" customWidth="1"/>
    <col min="8229" max="8229" width="6.5703125" bestFit="1" customWidth="1"/>
    <col min="8230" max="8230" width="7.7109375" bestFit="1" customWidth="1"/>
    <col min="8231" max="8231" width="8.7109375" bestFit="1" customWidth="1"/>
    <col min="8232" max="8232" width="7.7109375" bestFit="1" customWidth="1"/>
    <col min="8233" max="8233" width="8.7109375" bestFit="1" customWidth="1"/>
    <col min="8234" max="8235" width="7.7109375" bestFit="1" customWidth="1"/>
    <col min="8236" max="8238" width="8.7109375" bestFit="1" customWidth="1"/>
    <col min="8239" max="8239" width="7.7109375" bestFit="1" customWidth="1"/>
    <col min="8240" max="8240" width="8.7109375" bestFit="1" customWidth="1"/>
    <col min="8241" max="8241" width="7.7109375" bestFit="1" customWidth="1"/>
    <col min="8242" max="8245" width="6.5703125" bestFit="1" customWidth="1"/>
    <col min="8246" max="8246" width="9.42578125" bestFit="1" customWidth="1"/>
    <col min="8247" max="8247" width="7.28515625" bestFit="1" customWidth="1"/>
    <col min="8248" max="8248" width="9.42578125" bestFit="1" customWidth="1"/>
    <col min="8249" max="8249" width="9.5703125" bestFit="1" customWidth="1"/>
    <col min="8250" max="8250" width="8.7109375" bestFit="1" customWidth="1"/>
    <col min="8251" max="8252" width="10.7109375" bestFit="1" customWidth="1"/>
    <col min="8253" max="8253" width="9.5703125" bestFit="1" customWidth="1"/>
    <col min="8254" max="8254" width="11.7109375" bestFit="1" customWidth="1"/>
    <col min="8255" max="8255" width="12.5703125" bestFit="1" customWidth="1"/>
    <col min="8256" max="8256" width="10.7109375" bestFit="1" customWidth="1"/>
    <col min="8257" max="8257" width="11.7109375" bestFit="1" customWidth="1"/>
    <col min="8258" max="8259" width="10.7109375" bestFit="1" customWidth="1"/>
    <col min="8260" max="8260" width="9.5703125" bestFit="1" customWidth="1"/>
    <col min="8261" max="8261" width="8.7109375" bestFit="1" customWidth="1"/>
    <col min="8262" max="8262" width="5.7109375" bestFit="1" customWidth="1"/>
    <col min="8263" max="8263" width="6.5703125" bestFit="1" customWidth="1"/>
    <col min="8264" max="8265" width="7.7109375" bestFit="1" customWidth="1"/>
    <col min="8266" max="8266" width="6.5703125" bestFit="1" customWidth="1"/>
    <col min="8267" max="8267" width="7.28515625" bestFit="1" customWidth="1"/>
    <col min="8268" max="8268" width="7.7109375" bestFit="1" customWidth="1"/>
    <col min="8269" max="8269" width="8.7109375" customWidth="1"/>
    <col min="8270" max="8270" width="9.5703125" bestFit="1" customWidth="1"/>
    <col min="8271" max="8272" width="7.7109375" bestFit="1" customWidth="1"/>
    <col min="8273" max="8275" width="8.7109375" bestFit="1" customWidth="1"/>
    <col min="8276" max="8277" width="7.7109375" bestFit="1" customWidth="1"/>
    <col min="8278" max="8278" width="9.42578125" bestFit="1" customWidth="1"/>
    <col min="8279" max="8279" width="7.28515625" bestFit="1" customWidth="1"/>
    <col min="8280" max="8280" width="10.7109375" bestFit="1" customWidth="1"/>
    <col min="8281" max="8281" width="8.7109375" bestFit="1" customWidth="1"/>
    <col min="8282" max="8282" width="9.5703125" bestFit="1" customWidth="1"/>
    <col min="8283" max="8283" width="12.5703125" bestFit="1" customWidth="1"/>
    <col min="8449" max="8449" width="8.42578125" customWidth="1"/>
    <col min="8450" max="8450" width="49.42578125" customWidth="1"/>
    <col min="8451" max="8451" width="6.5703125" bestFit="1" customWidth="1"/>
    <col min="8452" max="8452" width="5.7109375" bestFit="1" customWidth="1"/>
    <col min="8453" max="8454" width="7.7109375" bestFit="1" customWidth="1"/>
    <col min="8455" max="8455" width="5.28515625" bestFit="1" customWidth="1"/>
    <col min="8456" max="8456" width="4.7109375" bestFit="1" customWidth="1"/>
    <col min="8457" max="8457" width="6.5703125" bestFit="1" customWidth="1"/>
    <col min="8458" max="8458" width="8.7109375" bestFit="1" customWidth="1"/>
    <col min="8459" max="8459" width="10.7109375" bestFit="1" customWidth="1"/>
    <col min="8460" max="8460" width="11.7109375" bestFit="1" customWidth="1"/>
    <col min="8461" max="8461" width="7.28515625" bestFit="1" customWidth="1"/>
    <col min="8462" max="8462" width="10.7109375" bestFit="1" customWidth="1"/>
    <col min="8463" max="8463" width="11.7109375" bestFit="1" customWidth="1"/>
    <col min="8464" max="8465" width="9.5703125" bestFit="1" customWidth="1"/>
    <col min="8466" max="8466" width="8.7109375" bestFit="1" customWidth="1"/>
    <col min="8467" max="8468" width="7.7109375" bestFit="1" customWidth="1"/>
    <col min="8469" max="8469" width="6.5703125" bestFit="1" customWidth="1"/>
    <col min="8470" max="8470" width="9.5703125" bestFit="1" customWidth="1"/>
    <col min="8471" max="8471" width="8.7109375" bestFit="1" customWidth="1"/>
    <col min="8472" max="8472" width="5.28515625" bestFit="1" customWidth="1"/>
    <col min="8473" max="8474" width="5.7109375" bestFit="1" customWidth="1"/>
    <col min="8475" max="8475" width="7.7109375" bestFit="1" customWidth="1"/>
    <col min="8476" max="8476" width="6.5703125" bestFit="1" customWidth="1"/>
    <col min="8477" max="8477" width="8.7109375" bestFit="1" customWidth="1"/>
    <col min="8478" max="8478" width="7.7109375" bestFit="1" customWidth="1"/>
    <col min="8479" max="8479" width="6.5703125" bestFit="1" customWidth="1"/>
    <col min="8480" max="8484" width="7.7109375" bestFit="1" customWidth="1"/>
    <col min="8485" max="8485" width="6.5703125" bestFit="1" customWidth="1"/>
    <col min="8486" max="8486" width="7.7109375" bestFit="1" customWidth="1"/>
    <col min="8487" max="8487" width="8.7109375" bestFit="1" customWidth="1"/>
    <col min="8488" max="8488" width="7.7109375" bestFit="1" customWidth="1"/>
    <col min="8489" max="8489" width="8.7109375" bestFit="1" customWidth="1"/>
    <col min="8490" max="8491" width="7.7109375" bestFit="1" customWidth="1"/>
    <col min="8492" max="8494" width="8.7109375" bestFit="1" customWidth="1"/>
    <col min="8495" max="8495" width="7.7109375" bestFit="1" customWidth="1"/>
    <col min="8496" max="8496" width="8.7109375" bestFit="1" customWidth="1"/>
    <col min="8497" max="8497" width="7.7109375" bestFit="1" customWidth="1"/>
    <col min="8498" max="8501" width="6.5703125" bestFit="1" customWidth="1"/>
    <col min="8502" max="8502" width="9.42578125" bestFit="1" customWidth="1"/>
    <col min="8503" max="8503" width="7.28515625" bestFit="1" customWidth="1"/>
    <col min="8504" max="8504" width="9.42578125" bestFit="1" customWidth="1"/>
    <col min="8505" max="8505" width="9.5703125" bestFit="1" customWidth="1"/>
    <col min="8506" max="8506" width="8.7109375" bestFit="1" customWidth="1"/>
    <col min="8507" max="8508" width="10.7109375" bestFit="1" customWidth="1"/>
    <col min="8509" max="8509" width="9.5703125" bestFit="1" customWidth="1"/>
    <col min="8510" max="8510" width="11.7109375" bestFit="1" customWidth="1"/>
    <col min="8511" max="8511" width="12.5703125" bestFit="1" customWidth="1"/>
    <col min="8512" max="8512" width="10.7109375" bestFit="1" customWidth="1"/>
    <col min="8513" max="8513" width="11.7109375" bestFit="1" customWidth="1"/>
    <col min="8514" max="8515" width="10.7109375" bestFit="1" customWidth="1"/>
    <col min="8516" max="8516" width="9.5703125" bestFit="1" customWidth="1"/>
    <col min="8517" max="8517" width="8.7109375" bestFit="1" customWidth="1"/>
    <col min="8518" max="8518" width="5.7109375" bestFit="1" customWidth="1"/>
    <col min="8519" max="8519" width="6.5703125" bestFit="1" customWidth="1"/>
    <col min="8520" max="8521" width="7.7109375" bestFit="1" customWidth="1"/>
    <col min="8522" max="8522" width="6.5703125" bestFit="1" customWidth="1"/>
    <col min="8523" max="8523" width="7.28515625" bestFit="1" customWidth="1"/>
    <col min="8524" max="8524" width="7.7109375" bestFit="1" customWidth="1"/>
    <col min="8525" max="8525" width="8.7109375" customWidth="1"/>
    <col min="8526" max="8526" width="9.5703125" bestFit="1" customWidth="1"/>
    <col min="8527" max="8528" width="7.7109375" bestFit="1" customWidth="1"/>
    <col min="8529" max="8531" width="8.7109375" bestFit="1" customWidth="1"/>
    <col min="8532" max="8533" width="7.7109375" bestFit="1" customWidth="1"/>
    <col min="8534" max="8534" width="9.42578125" bestFit="1" customWidth="1"/>
    <col min="8535" max="8535" width="7.28515625" bestFit="1" customWidth="1"/>
    <col min="8536" max="8536" width="10.7109375" bestFit="1" customWidth="1"/>
    <col min="8537" max="8537" width="8.7109375" bestFit="1" customWidth="1"/>
    <col min="8538" max="8538" width="9.5703125" bestFit="1" customWidth="1"/>
    <col min="8539" max="8539" width="12.5703125" bestFit="1" customWidth="1"/>
    <col min="8705" max="8705" width="8.42578125" customWidth="1"/>
    <col min="8706" max="8706" width="49.42578125" customWidth="1"/>
    <col min="8707" max="8707" width="6.5703125" bestFit="1" customWidth="1"/>
    <col min="8708" max="8708" width="5.7109375" bestFit="1" customWidth="1"/>
    <col min="8709" max="8710" width="7.7109375" bestFit="1" customWidth="1"/>
    <col min="8711" max="8711" width="5.28515625" bestFit="1" customWidth="1"/>
    <col min="8712" max="8712" width="4.7109375" bestFit="1" customWidth="1"/>
    <col min="8713" max="8713" width="6.5703125" bestFit="1" customWidth="1"/>
    <col min="8714" max="8714" width="8.7109375" bestFit="1" customWidth="1"/>
    <col min="8715" max="8715" width="10.7109375" bestFit="1" customWidth="1"/>
    <col min="8716" max="8716" width="11.7109375" bestFit="1" customWidth="1"/>
    <col min="8717" max="8717" width="7.28515625" bestFit="1" customWidth="1"/>
    <col min="8718" max="8718" width="10.7109375" bestFit="1" customWidth="1"/>
    <col min="8719" max="8719" width="11.7109375" bestFit="1" customWidth="1"/>
    <col min="8720" max="8721" width="9.5703125" bestFit="1" customWidth="1"/>
    <col min="8722" max="8722" width="8.7109375" bestFit="1" customWidth="1"/>
    <col min="8723" max="8724" width="7.7109375" bestFit="1" customWidth="1"/>
    <col min="8725" max="8725" width="6.5703125" bestFit="1" customWidth="1"/>
    <col min="8726" max="8726" width="9.5703125" bestFit="1" customWidth="1"/>
    <col min="8727" max="8727" width="8.7109375" bestFit="1" customWidth="1"/>
    <col min="8728" max="8728" width="5.28515625" bestFit="1" customWidth="1"/>
    <col min="8729" max="8730" width="5.7109375" bestFit="1" customWidth="1"/>
    <col min="8731" max="8731" width="7.7109375" bestFit="1" customWidth="1"/>
    <col min="8732" max="8732" width="6.5703125" bestFit="1" customWidth="1"/>
    <col min="8733" max="8733" width="8.7109375" bestFit="1" customWidth="1"/>
    <col min="8734" max="8734" width="7.7109375" bestFit="1" customWidth="1"/>
    <col min="8735" max="8735" width="6.5703125" bestFit="1" customWidth="1"/>
    <col min="8736" max="8740" width="7.7109375" bestFit="1" customWidth="1"/>
    <col min="8741" max="8741" width="6.5703125" bestFit="1" customWidth="1"/>
    <col min="8742" max="8742" width="7.7109375" bestFit="1" customWidth="1"/>
    <col min="8743" max="8743" width="8.7109375" bestFit="1" customWidth="1"/>
    <col min="8744" max="8744" width="7.7109375" bestFit="1" customWidth="1"/>
    <col min="8745" max="8745" width="8.7109375" bestFit="1" customWidth="1"/>
    <col min="8746" max="8747" width="7.7109375" bestFit="1" customWidth="1"/>
    <col min="8748" max="8750" width="8.7109375" bestFit="1" customWidth="1"/>
    <col min="8751" max="8751" width="7.7109375" bestFit="1" customWidth="1"/>
    <col min="8752" max="8752" width="8.7109375" bestFit="1" customWidth="1"/>
    <col min="8753" max="8753" width="7.7109375" bestFit="1" customWidth="1"/>
    <col min="8754" max="8757" width="6.5703125" bestFit="1" customWidth="1"/>
    <col min="8758" max="8758" width="9.42578125" bestFit="1" customWidth="1"/>
    <col min="8759" max="8759" width="7.28515625" bestFit="1" customWidth="1"/>
    <col min="8760" max="8760" width="9.42578125" bestFit="1" customWidth="1"/>
    <col min="8761" max="8761" width="9.5703125" bestFit="1" customWidth="1"/>
    <col min="8762" max="8762" width="8.7109375" bestFit="1" customWidth="1"/>
    <col min="8763" max="8764" width="10.7109375" bestFit="1" customWidth="1"/>
    <col min="8765" max="8765" width="9.5703125" bestFit="1" customWidth="1"/>
    <col min="8766" max="8766" width="11.7109375" bestFit="1" customWidth="1"/>
    <col min="8767" max="8767" width="12.5703125" bestFit="1" customWidth="1"/>
    <col min="8768" max="8768" width="10.7109375" bestFit="1" customWidth="1"/>
    <col min="8769" max="8769" width="11.7109375" bestFit="1" customWidth="1"/>
    <col min="8770" max="8771" width="10.7109375" bestFit="1" customWidth="1"/>
    <col min="8772" max="8772" width="9.5703125" bestFit="1" customWidth="1"/>
    <col min="8773" max="8773" width="8.7109375" bestFit="1" customWidth="1"/>
    <col min="8774" max="8774" width="5.7109375" bestFit="1" customWidth="1"/>
    <col min="8775" max="8775" width="6.5703125" bestFit="1" customWidth="1"/>
    <col min="8776" max="8777" width="7.7109375" bestFit="1" customWidth="1"/>
    <col min="8778" max="8778" width="6.5703125" bestFit="1" customWidth="1"/>
    <col min="8779" max="8779" width="7.28515625" bestFit="1" customWidth="1"/>
    <col min="8780" max="8780" width="7.7109375" bestFit="1" customWidth="1"/>
    <col min="8781" max="8781" width="8.7109375" customWidth="1"/>
    <col min="8782" max="8782" width="9.5703125" bestFit="1" customWidth="1"/>
    <col min="8783" max="8784" width="7.7109375" bestFit="1" customWidth="1"/>
    <col min="8785" max="8787" width="8.7109375" bestFit="1" customWidth="1"/>
    <col min="8788" max="8789" width="7.7109375" bestFit="1" customWidth="1"/>
    <col min="8790" max="8790" width="9.42578125" bestFit="1" customWidth="1"/>
    <col min="8791" max="8791" width="7.28515625" bestFit="1" customWidth="1"/>
    <col min="8792" max="8792" width="10.7109375" bestFit="1" customWidth="1"/>
    <col min="8793" max="8793" width="8.7109375" bestFit="1" customWidth="1"/>
    <col min="8794" max="8794" width="9.5703125" bestFit="1" customWidth="1"/>
    <col min="8795" max="8795" width="12.5703125" bestFit="1" customWidth="1"/>
    <col min="8961" max="8961" width="8.42578125" customWidth="1"/>
    <col min="8962" max="8962" width="49.42578125" customWidth="1"/>
    <col min="8963" max="8963" width="6.5703125" bestFit="1" customWidth="1"/>
    <col min="8964" max="8964" width="5.7109375" bestFit="1" customWidth="1"/>
    <col min="8965" max="8966" width="7.7109375" bestFit="1" customWidth="1"/>
    <col min="8967" max="8967" width="5.28515625" bestFit="1" customWidth="1"/>
    <col min="8968" max="8968" width="4.7109375" bestFit="1" customWidth="1"/>
    <col min="8969" max="8969" width="6.5703125" bestFit="1" customWidth="1"/>
    <col min="8970" max="8970" width="8.7109375" bestFit="1" customWidth="1"/>
    <col min="8971" max="8971" width="10.7109375" bestFit="1" customWidth="1"/>
    <col min="8972" max="8972" width="11.7109375" bestFit="1" customWidth="1"/>
    <col min="8973" max="8973" width="7.28515625" bestFit="1" customWidth="1"/>
    <col min="8974" max="8974" width="10.7109375" bestFit="1" customWidth="1"/>
    <col min="8975" max="8975" width="11.7109375" bestFit="1" customWidth="1"/>
    <col min="8976" max="8977" width="9.5703125" bestFit="1" customWidth="1"/>
    <col min="8978" max="8978" width="8.7109375" bestFit="1" customWidth="1"/>
    <col min="8979" max="8980" width="7.7109375" bestFit="1" customWidth="1"/>
    <col min="8981" max="8981" width="6.5703125" bestFit="1" customWidth="1"/>
    <col min="8982" max="8982" width="9.5703125" bestFit="1" customWidth="1"/>
    <col min="8983" max="8983" width="8.7109375" bestFit="1" customWidth="1"/>
    <col min="8984" max="8984" width="5.28515625" bestFit="1" customWidth="1"/>
    <col min="8985" max="8986" width="5.7109375" bestFit="1" customWidth="1"/>
    <col min="8987" max="8987" width="7.7109375" bestFit="1" customWidth="1"/>
    <col min="8988" max="8988" width="6.5703125" bestFit="1" customWidth="1"/>
    <col min="8989" max="8989" width="8.7109375" bestFit="1" customWidth="1"/>
    <col min="8990" max="8990" width="7.7109375" bestFit="1" customWidth="1"/>
    <col min="8991" max="8991" width="6.5703125" bestFit="1" customWidth="1"/>
    <col min="8992" max="8996" width="7.7109375" bestFit="1" customWidth="1"/>
    <col min="8997" max="8997" width="6.5703125" bestFit="1" customWidth="1"/>
    <col min="8998" max="8998" width="7.7109375" bestFit="1" customWidth="1"/>
    <col min="8999" max="8999" width="8.7109375" bestFit="1" customWidth="1"/>
    <col min="9000" max="9000" width="7.7109375" bestFit="1" customWidth="1"/>
    <col min="9001" max="9001" width="8.7109375" bestFit="1" customWidth="1"/>
    <col min="9002" max="9003" width="7.7109375" bestFit="1" customWidth="1"/>
    <col min="9004" max="9006" width="8.7109375" bestFit="1" customWidth="1"/>
    <col min="9007" max="9007" width="7.7109375" bestFit="1" customWidth="1"/>
    <col min="9008" max="9008" width="8.7109375" bestFit="1" customWidth="1"/>
    <col min="9009" max="9009" width="7.7109375" bestFit="1" customWidth="1"/>
    <col min="9010" max="9013" width="6.5703125" bestFit="1" customWidth="1"/>
    <col min="9014" max="9014" width="9.42578125" bestFit="1" customWidth="1"/>
    <col min="9015" max="9015" width="7.28515625" bestFit="1" customWidth="1"/>
    <col min="9016" max="9016" width="9.42578125" bestFit="1" customWidth="1"/>
    <col min="9017" max="9017" width="9.5703125" bestFit="1" customWidth="1"/>
    <col min="9018" max="9018" width="8.7109375" bestFit="1" customWidth="1"/>
    <col min="9019" max="9020" width="10.7109375" bestFit="1" customWidth="1"/>
    <col min="9021" max="9021" width="9.5703125" bestFit="1" customWidth="1"/>
    <col min="9022" max="9022" width="11.7109375" bestFit="1" customWidth="1"/>
    <col min="9023" max="9023" width="12.5703125" bestFit="1" customWidth="1"/>
    <col min="9024" max="9024" width="10.7109375" bestFit="1" customWidth="1"/>
    <col min="9025" max="9025" width="11.7109375" bestFit="1" customWidth="1"/>
    <col min="9026" max="9027" width="10.7109375" bestFit="1" customWidth="1"/>
    <col min="9028" max="9028" width="9.5703125" bestFit="1" customWidth="1"/>
    <col min="9029" max="9029" width="8.7109375" bestFit="1" customWidth="1"/>
    <col min="9030" max="9030" width="5.7109375" bestFit="1" customWidth="1"/>
    <col min="9031" max="9031" width="6.5703125" bestFit="1" customWidth="1"/>
    <col min="9032" max="9033" width="7.7109375" bestFit="1" customWidth="1"/>
    <col min="9034" max="9034" width="6.5703125" bestFit="1" customWidth="1"/>
    <col min="9035" max="9035" width="7.28515625" bestFit="1" customWidth="1"/>
    <col min="9036" max="9036" width="7.7109375" bestFit="1" customWidth="1"/>
    <col min="9037" max="9037" width="8.7109375" customWidth="1"/>
    <col min="9038" max="9038" width="9.5703125" bestFit="1" customWidth="1"/>
    <col min="9039" max="9040" width="7.7109375" bestFit="1" customWidth="1"/>
    <col min="9041" max="9043" width="8.7109375" bestFit="1" customWidth="1"/>
    <col min="9044" max="9045" width="7.7109375" bestFit="1" customWidth="1"/>
    <col min="9046" max="9046" width="9.42578125" bestFit="1" customWidth="1"/>
    <col min="9047" max="9047" width="7.28515625" bestFit="1" customWidth="1"/>
    <col min="9048" max="9048" width="10.7109375" bestFit="1" customWidth="1"/>
    <col min="9049" max="9049" width="8.7109375" bestFit="1" customWidth="1"/>
    <col min="9050" max="9050" width="9.5703125" bestFit="1" customWidth="1"/>
    <col min="9051" max="9051" width="12.5703125" bestFit="1" customWidth="1"/>
    <col min="9217" max="9217" width="8.42578125" customWidth="1"/>
    <col min="9218" max="9218" width="49.42578125" customWidth="1"/>
    <col min="9219" max="9219" width="6.5703125" bestFit="1" customWidth="1"/>
    <col min="9220" max="9220" width="5.7109375" bestFit="1" customWidth="1"/>
    <col min="9221" max="9222" width="7.7109375" bestFit="1" customWidth="1"/>
    <col min="9223" max="9223" width="5.28515625" bestFit="1" customWidth="1"/>
    <col min="9224" max="9224" width="4.7109375" bestFit="1" customWidth="1"/>
    <col min="9225" max="9225" width="6.5703125" bestFit="1" customWidth="1"/>
    <col min="9226" max="9226" width="8.7109375" bestFit="1" customWidth="1"/>
    <col min="9227" max="9227" width="10.7109375" bestFit="1" customWidth="1"/>
    <col min="9228" max="9228" width="11.7109375" bestFit="1" customWidth="1"/>
    <col min="9229" max="9229" width="7.28515625" bestFit="1" customWidth="1"/>
    <col min="9230" max="9230" width="10.7109375" bestFit="1" customWidth="1"/>
    <col min="9231" max="9231" width="11.7109375" bestFit="1" customWidth="1"/>
    <col min="9232" max="9233" width="9.5703125" bestFit="1" customWidth="1"/>
    <col min="9234" max="9234" width="8.7109375" bestFit="1" customWidth="1"/>
    <col min="9235" max="9236" width="7.7109375" bestFit="1" customWidth="1"/>
    <col min="9237" max="9237" width="6.5703125" bestFit="1" customWidth="1"/>
    <col min="9238" max="9238" width="9.5703125" bestFit="1" customWidth="1"/>
    <col min="9239" max="9239" width="8.7109375" bestFit="1" customWidth="1"/>
    <col min="9240" max="9240" width="5.28515625" bestFit="1" customWidth="1"/>
    <col min="9241" max="9242" width="5.7109375" bestFit="1" customWidth="1"/>
    <col min="9243" max="9243" width="7.7109375" bestFit="1" customWidth="1"/>
    <col min="9244" max="9244" width="6.5703125" bestFit="1" customWidth="1"/>
    <col min="9245" max="9245" width="8.7109375" bestFit="1" customWidth="1"/>
    <col min="9246" max="9246" width="7.7109375" bestFit="1" customWidth="1"/>
    <col min="9247" max="9247" width="6.5703125" bestFit="1" customWidth="1"/>
    <col min="9248" max="9252" width="7.7109375" bestFit="1" customWidth="1"/>
    <col min="9253" max="9253" width="6.5703125" bestFit="1" customWidth="1"/>
    <col min="9254" max="9254" width="7.7109375" bestFit="1" customWidth="1"/>
    <col min="9255" max="9255" width="8.7109375" bestFit="1" customWidth="1"/>
    <col min="9256" max="9256" width="7.7109375" bestFit="1" customWidth="1"/>
    <col min="9257" max="9257" width="8.7109375" bestFit="1" customWidth="1"/>
    <col min="9258" max="9259" width="7.7109375" bestFit="1" customWidth="1"/>
    <col min="9260" max="9262" width="8.7109375" bestFit="1" customWidth="1"/>
    <col min="9263" max="9263" width="7.7109375" bestFit="1" customWidth="1"/>
    <col min="9264" max="9264" width="8.7109375" bestFit="1" customWidth="1"/>
    <col min="9265" max="9265" width="7.7109375" bestFit="1" customWidth="1"/>
    <col min="9266" max="9269" width="6.5703125" bestFit="1" customWidth="1"/>
    <col min="9270" max="9270" width="9.42578125" bestFit="1" customWidth="1"/>
    <col min="9271" max="9271" width="7.28515625" bestFit="1" customWidth="1"/>
    <col min="9272" max="9272" width="9.42578125" bestFit="1" customWidth="1"/>
    <col min="9273" max="9273" width="9.5703125" bestFit="1" customWidth="1"/>
    <col min="9274" max="9274" width="8.7109375" bestFit="1" customWidth="1"/>
    <col min="9275" max="9276" width="10.7109375" bestFit="1" customWidth="1"/>
    <col min="9277" max="9277" width="9.5703125" bestFit="1" customWidth="1"/>
    <col min="9278" max="9278" width="11.7109375" bestFit="1" customWidth="1"/>
    <col min="9279" max="9279" width="12.5703125" bestFit="1" customWidth="1"/>
    <col min="9280" max="9280" width="10.7109375" bestFit="1" customWidth="1"/>
    <col min="9281" max="9281" width="11.7109375" bestFit="1" customWidth="1"/>
    <col min="9282" max="9283" width="10.7109375" bestFit="1" customWidth="1"/>
    <col min="9284" max="9284" width="9.5703125" bestFit="1" customWidth="1"/>
    <col min="9285" max="9285" width="8.7109375" bestFit="1" customWidth="1"/>
    <col min="9286" max="9286" width="5.7109375" bestFit="1" customWidth="1"/>
    <col min="9287" max="9287" width="6.5703125" bestFit="1" customWidth="1"/>
    <col min="9288" max="9289" width="7.7109375" bestFit="1" customWidth="1"/>
    <col min="9290" max="9290" width="6.5703125" bestFit="1" customWidth="1"/>
    <col min="9291" max="9291" width="7.28515625" bestFit="1" customWidth="1"/>
    <col min="9292" max="9292" width="7.7109375" bestFit="1" customWidth="1"/>
    <col min="9293" max="9293" width="8.7109375" customWidth="1"/>
    <col min="9294" max="9294" width="9.5703125" bestFit="1" customWidth="1"/>
    <col min="9295" max="9296" width="7.7109375" bestFit="1" customWidth="1"/>
    <col min="9297" max="9299" width="8.7109375" bestFit="1" customWidth="1"/>
    <col min="9300" max="9301" width="7.7109375" bestFit="1" customWidth="1"/>
    <col min="9302" max="9302" width="9.42578125" bestFit="1" customWidth="1"/>
    <col min="9303" max="9303" width="7.28515625" bestFit="1" customWidth="1"/>
    <col min="9304" max="9304" width="10.7109375" bestFit="1" customWidth="1"/>
    <col min="9305" max="9305" width="8.7109375" bestFit="1" customWidth="1"/>
    <col min="9306" max="9306" width="9.5703125" bestFit="1" customWidth="1"/>
    <col min="9307" max="9307" width="12.5703125" bestFit="1" customWidth="1"/>
    <col min="9473" max="9473" width="8.42578125" customWidth="1"/>
    <col min="9474" max="9474" width="49.42578125" customWidth="1"/>
    <col min="9475" max="9475" width="6.5703125" bestFit="1" customWidth="1"/>
    <col min="9476" max="9476" width="5.7109375" bestFit="1" customWidth="1"/>
    <col min="9477" max="9478" width="7.7109375" bestFit="1" customWidth="1"/>
    <col min="9479" max="9479" width="5.28515625" bestFit="1" customWidth="1"/>
    <col min="9480" max="9480" width="4.7109375" bestFit="1" customWidth="1"/>
    <col min="9481" max="9481" width="6.5703125" bestFit="1" customWidth="1"/>
    <col min="9482" max="9482" width="8.7109375" bestFit="1" customWidth="1"/>
    <col min="9483" max="9483" width="10.7109375" bestFit="1" customWidth="1"/>
    <col min="9484" max="9484" width="11.7109375" bestFit="1" customWidth="1"/>
    <col min="9485" max="9485" width="7.28515625" bestFit="1" customWidth="1"/>
    <col min="9486" max="9486" width="10.7109375" bestFit="1" customWidth="1"/>
    <col min="9487" max="9487" width="11.7109375" bestFit="1" customWidth="1"/>
    <col min="9488" max="9489" width="9.5703125" bestFit="1" customWidth="1"/>
    <col min="9490" max="9490" width="8.7109375" bestFit="1" customWidth="1"/>
    <col min="9491" max="9492" width="7.7109375" bestFit="1" customWidth="1"/>
    <col min="9493" max="9493" width="6.5703125" bestFit="1" customWidth="1"/>
    <col min="9494" max="9494" width="9.5703125" bestFit="1" customWidth="1"/>
    <col min="9495" max="9495" width="8.7109375" bestFit="1" customWidth="1"/>
    <col min="9496" max="9496" width="5.28515625" bestFit="1" customWidth="1"/>
    <col min="9497" max="9498" width="5.7109375" bestFit="1" customWidth="1"/>
    <col min="9499" max="9499" width="7.7109375" bestFit="1" customWidth="1"/>
    <col min="9500" max="9500" width="6.5703125" bestFit="1" customWidth="1"/>
    <col min="9501" max="9501" width="8.7109375" bestFit="1" customWidth="1"/>
    <col min="9502" max="9502" width="7.7109375" bestFit="1" customWidth="1"/>
    <col min="9503" max="9503" width="6.5703125" bestFit="1" customWidth="1"/>
    <col min="9504" max="9508" width="7.7109375" bestFit="1" customWidth="1"/>
    <col min="9509" max="9509" width="6.5703125" bestFit="1" customWidth="1"/>
    <col min="9510" max="9510" width="7.7109375" bestFit="1" customWidth="1"/>
    <col min="9511" max="9511" width="8.7109375" bestFit="1" customWidth="1"/>
    <col min="9512" max="9512" width="7.7109375" bestFit="1" customWidth="1"/>
    <col min="9513" max="9513" width="8.7109375" bestFit="1" customWidth="1"/>
    <col min="9514" max="9515" width="7.7109375" bestFit="1" customWidth="1"/>
    <col min="9516" max="9518" width="8.7109375" bestFit="1" customWidth="1"/>
    <col min="9519" max="9519" width="7.7109375" bestFit="1" customWidth="1"/>
    <col min="9520" max="9520" width="8.7109375" bestFit="1" customWidth="1"/>
    <col min="9521" max="9521" width="7.7109375" bestFit="1" customWidth="1"/>
    <col min="9522" max="9525" width="6.5703125" bestFit="1" customWidth="1"/>
    <col min="9526" max="9526" width="9.42578125" bestFit="1" customWidth="1"/>
    <col min="9527" max="9527" width="7.28515625" bestFit="1" customWidth="1"/>
    <col min="9528" max="9528" width="9.42578125" bestFit="1" customWidth="1"/>
    <col min="9529" max="9529" width="9.5703125" bestFit="1" customWidth="1"/>
    <col min="9530" max="9530" width="8.7109375" bestFit="1" customWidth="1"/>
    <col min="9531" max="9532" width="10.7109375" bestFit="1" customWidth="1"/>
    <col min="9533" max="9533" width="9.5703125" bestFit="1" customWidth="1"/>
    <col min="9534" max="9534" width="11.7109375" bestFit="1" customWidth="1"/>
    <col min="9535" max="9535" width="12.5703125" bestFit="1" customWidth="1"/>
    <col min="9536" max="9536" width="10.7109375" bestFit="1" customWidth="1"/>
    <col min="9537" max="9537" width="11.7109375" bestFit="1" customWidth="1"/>
    <col min="9538" max="9539" width="10.7109375" bestFit="1" customWidth="1"/>
    <col min="9540" max="9540" width="9.5703125" bestFit="1" customWidth="1"/>
    <col min="9541" max="9541" width="8.7109375" bestFit="1" customWidth="1"/>
    <col min="9542" max="9542" width="5.7109375" bestFit="1" customWidth="1"/>
    <col min="9543" max="9543" width="6.5703125" bestFit="1" customWidth="1"/>
    <col min="9544" max="9545" width="7.7109375" bestFit="1" customWidth="1"/>
    <col min="9546" max="9546" width="6.5703125" bestFit="1" customWidth="1"/>
    <col min="9547" max="9547" width="7.28515625" bestFit="1" customWidth="1"/>
    <col min="9548" max="9548" width="7.7109375" bestFit="1" customWidth="1"/>
    <col min="9549" max="9549" width="8.7109375" customWidth="1"/>
    <col min="9550" max="9550" width="9.5703125" bestFit="1" customWidth="1"/>
    <col min="9551" max="9552" width="7.7109375" bestFit="1" customWidth="1"/>
    <col min="9553" max="9555" width="8.7109375" bestFit="1" customWidth="1"/>
    <col min="9556" max="9557" width="7.7109375" bestFit="1" customWidth="1"/>
    <col min="9558" max="9558" width="9.42578125" bestFit="1" customWidth="1"/>
    <col min="9559" max="9559" width="7.28515625" bestFit="1" customWidth="1"/>
    <col min="9560" max="9560" width="10.7109375" bestFit="1" customWidth="1"/>
    <col min="9561" max="9561" width="8.7109375" bestFit="1" customWidth="1"/>
    <col min="9562" max="9562" width="9.5703125" bestFit="1" customWidth="1"/>
    <col min="9563" max="9563" width="12.5703125" bestFit="1" customWidth="1"/>
    <col min="9729" max="9729" width="8.42578125" customWidth="1"/>
    <col min="9730" max="9730" width="49.42578125" customWidth="1"/>
    <col min="9731" max="9731" width="6.5703125" bestFit="1" customWidth="1"/>
    <col min="9732" max="9732" width="5.7109375" bestFit="1" customWidth="1"/>
    <col min="9733" max="9734" width="7.7109375" bestFit="1" customWidth="1"/>
    <col min="9735" max="9735" width="5.28515625" bestFit="1" customWidth="1"/>
    <col min="9736" max="9736" width="4.7109375" bestFit="1" customWidth="1"/>
    <col min="9737" max="9737" width="6.5703125" bestFit="1" customWidth="1"/>
    <col min="9738" max="9738" width="8.7109375" bestFit="1" customWidth="1"/>
    <col min="9739" max="9739" width="10.7109375" bestFit="1" customWidth="1"/>
    <col min="9740" max="9740" width="11.7109375" bestFit="1" customWidth="1"/>
    <col min="9741" max="9741" width="7.28515625" bestFit="1" customWidth="1"/>
    <col min="9742" max="9742" width="10.7109375" bestFit="1" customWidth="1"/>
    <col min="9743" max="9743" width="11.7109375" bestFit="1" customWidth="1"/>
    <col min="9744" max="9745" width="9.5703125" bestFit="1" customWidth="1"/>
    <col min="9746" max="9746" width="8.7109375" bestFit="1" customWidth="1"/>
    <col min="9747" max="9748" width="7.7109375" bestFit="1" customWidth="1"/>
    <col min="9749" max="9749" width="6.5703125" bestFit="1" customWidth="1"/>
    <col min="9750" max="9750" width="9.5703125" bestFit="1" customWidth="1"/>
    <col min="9751" max="9751" width="8.7109375" bestFit="1" customWidth="1"/>
    <col min="9752" max="9752" width="5.28515625" bestFit="1" customWidth="1"/>
    <col min="9753" max="9754" width="5.7109375" bestFit="1" customWidth="1"/>
    <col min="9755" max="9755" width="7.7109375" bestFit="1" customWidth="1"/>
    <col min="9756" max="9756" width="6.5703125" bestFit="1" customWidth="1"/>
    <col min="9757" max="9757" width="8.7109375" bestFit="1" customWidth="1"/>
    <col min="9758" max="9758" width="7.7109375" bestFit="1" customWidth="1"/>
    <col min="9759" max="9759" width="6.5703125" bestFit="1" customWidth="1"/>
    <col min="9760" max="9764" width="7.7109375" bestFit="1" customWidth="1"/>
    <col min="9765" max="9765" width="6.5703125" bestFit="1" customWidth="1"/>
    <col min="9766" max="9766" width="7.7109375" bestFit="1" customWidth="1"/>
    <col min="9767" max="9767" width="8.7109375" bestFit="1" customWidth="1"/>
    <col min="9768" max="9768" width="7.7109375" bestFit="1" customWidth="1"/>
    <col min="9769" max="9769" width="8.7109375" bestFit="1" customWidth="1"/>
    <col min="9770" max="9771" width="7.7109375" bestFit="1" customWidth="1"/>
    <col min="9772" max="9774" width="8.7109375" bestFit="1" customWidth="1"/>
    <col min="9775" max="9775" width="7.7109375" bestFit="1" customWidth="1"/>
    <col min="9776" max="9776" width="8.7109375" bestFit="1" customWidth="1"/>
    <col min="9777" max="9777" width="7.7109375" bestFit="1" customWidth="1"/>
    <col min="9778" max="9781" width="6.5703125" bestFit="1" customWidth="1"/>
    <col min="9782" max="9782" width="9.42578125" bestFit="1" customWidth="1"/>
    <col min="9783" max="9783" width="7.28515625" bestFit="1" customWidth="1"/>
    <col min="9784" max="9784" width="9.42578125" bestFit="1" customWidth="1"/>
    <col min="9785" max="9785" width="9.5703125" bestFit="1" customWidth="1"/>
    <col min="9786" max="9786" width="8.7109375" bestFit="1" customWidth="1"/>
    <col min="9787" max="9788" width="10.7109375" bestFit="1" customWidth="1"/>
    <col min="9789" max="9789" width="9.5703125" bestFit="1" customWidth="1"/>
    <col min="9790" max="9790" width="11.7109375" bestFit="1" customWidth="1"/>
    <col min="9791" max="9791" width="12.5703125" bestFit="1" customWidth="1"/>
    <col min="9792" max="9792" width="10.7109375" bestFit="1" customWidth="1"/>
    <col min="9793" max="9793" width="11.7109375" bestFit="1" customWidth="1"/>
    <col min="9794" max="9795" width="10.7109375" bestFit="1" customWidth="1"/>
    <col min="9796" max="9796" width="9.5703125" bestFit="1" customWidth="1"/>
    <col min="9797" max="9797" width="8.7109375" bestFit="1" customWidth="1"/>
    <col min="9798" max="9798" width="5.7109375" bestFit="1" customWidth="1"/>
    <col min="9799" max="9799" width="6.5703125" bestFit="1" customWidth="1"/>
    <col min="9800" max="9801" width="7.7109375" bestFit="1" customWidth="1"/>
    <col min="9802" max="9802" width="6.5703125" bestFit="1" customWidth="1"/>
    <col min="9803" max="9803" width="7.28515625" bestFit="1" customWidth="1"/>
    <col min="9804" max="9804" width="7.7109375" bestFit="1" customWidth="1"/>
    <col min="9805" max="9805" width="8.7109375" customWidth="1"/>
    <col min="9806" max="9806" width="9.5703125" bestFit="1" customWidth="1"/>
    <col min="9807" max="9808" width="7.7109375" bestFit="1" customWidth="1"/>
    <col min="9809" max="9811" width="8.7109375" bestFit="1" customWidth="1"/>
    <col min="9812" max="9813" width="7.7109375" bestFit="1" customWidth="1"/>
    <col min="9814" max="9814" width="9.42578125" bestFit="1" customWidth="1"/>
    <col min="9815" max="9815" width="7.28515625" bestFit="1" customWidth="1"/>
    <col min="9816" max="9816" width="10.7109375" bestFit="1" customWidth="1"/>
    <col min="9817" max="9817" width="8.7109375" bestFit="1" customWidth="1"/>
    <col min="9818" max="9818" width="9.5703125" bestFit="1" customWidth="1"/>
    <col min="9819" max="9819" width="12.5703125" bestFit="1" customWidth="1"/>
    <col min="9985" max="9985" width="8.42578125" customWidth="1"/>
    <col min="9986" max="9986" width="49.42578125" customWidth="1"/>
    <col min="9987" max="9987" width="6.5703125" bestFit="1" customWidth="1"/>
    <col min="9988" max="9988" width="5.7109375" bestFit="1" customWidth="1"/>
    <col min="9989" max="9990" width="7.7109375" bestFit="1" customWidth="1"/>
    <col min="9991" max="9991" width="5.28515625" bestFit="1" customWidth="1"/>
    <col min="9992" max="9992" width="4.7109375" bestFit="1" customWidth="1"/>
    <col min="9993" max="9993" width="6.5703125" bestFit="1" customWidth="1"/>
    <col min="9994" max="9994" width="8.7109375" bestFit="1" customWidth="1"/>
    <col min="9995" max="9995" width="10.7109375" bestFit="1" customWidth="1"/>
    <col min="9996" max="9996" width="11.7109375" bestFit="1" customWidth="1"/>
    <col min="9997" max="9997" width="7.28515625" bestFit="1" customWidth="1"/>
    <col min="9998" max="9998" width="10.7109375" bestFit="1" customWidth="1"/>
    <col min="9999" max="9999" width="11.7109375" bestFit="1" customWidth="1"/>
    <col min="10000" max="10001" width="9.5703125" bestFit="1" customWidth="1"/>
    <col min="10002" max="10002" width="8.7109375" bestFit="1" customWidth="1"/>
    <col min="10003" max="10004" width="7.7109375" bestFit="1" customWidth="1"/>
    <col min="10005" max="10005" width="6.5703125" bestFit="1" customWidth="1"/>
    <col min="10006" max="10006" width="9.5703125" bestFit="1" customWidth="1"/>
    <col min="10007" max="10007" width="8.7109375" bestFit="1" customWidth="1"/>
    <col min="10008" max="10008" width="5.28515625" bestFit="1" customWidth="1"/>
    <col min="10009" max="10010" width="5.7109375" bestFit="1" customWidth="1"/>
    <col min="10011" max="10011" width="7.7109375" bestFit="1" customWidth="1"/>
    <col min="10012" max="10012" width="6.5703125" bestFit="1" customWidth="1"/>
    <col min="10013" max="10013" width="8.7109375" bestFit="1" customWidth="1"/>
    <col min="10014" max="10014" width="7.7109375" bestFit="1" customWidth="1"/>
    <col min="10015" max="10015" width="6.5703125" bestFit="1" customWidth="1"/>
    <col min="10016" max="10020" width="7.7109375" bestFit="1" customWidth="1"/>
    <col min="10021" max="10021" width="6.5703125" bestFit="1" customWidth="1"/>
    <col min="10022" max="10022" width="7.7109375" bestFit="1" customWidth="1"/>
    <col min="10023" max="10023" width="8.7109375" bestFit="1" customWidth="1"/>
    <col min="10024" max="10024" width="7.7109375" bestFit="1" customWidth="1"/>
    <col min="10025" max="10025" width="8.7109375" bestFit="1" customWidth="1"/>
    <col min="10026" max="10027" width="7.7109375" bestFit="1" customWidth="1"/>
    <col min="10028" max="10030" width="8.7109375" bestFit="1" customWidth="1"/>
    <col min="10031" max="10031" width="7.7109375" bestFit="1" customWidth="1"/>
    <col min="10032" max="10032" width="8.7109375" bestFit="1" customWidth="1"/>
    <col min="10033" max="10033" width="7.7109375" bestFit="1" customWidth="1"/>
    <col min="10034" max="10037" width="6.5703125" bestFit="1" customWidth="1"/>
    <col min="10038" max="10038" width="9.42578125" bestFit="1" customWidth="1"/>
    <col min="10039" max="10039" width="7.28515625" bestFit="1" customWidth="1"/>
    <col min="10040" max="10040" width="9.42578125" bestFit="1" customWidth="1"/>
    <col min="10041" max="10041" width="9.5703125" bestFit="1" customWidth="1"/>
    <col min="10042" max="10042" width="8.7109375" bestFit="1" customWidth="1"/>
    <col min="10043" max="10044" width="10.7109375" bestFit="1" customWidth="1"/>
    <col min="10045" max="10045" width="9.5703125" bestFit="1" customWidth="1"/>
    <col min="10046" max="10046" width="11.7109375" bestFit="1" customWidth="1"/>
    <col min="10047" max="10047" width="12.5703125" bestFit="1" customWidth="1"/>
    <col min="10048" max="10048" width="10.7109375" bestFit="1" customWidth="1"/>
    <col min="10049" max="10049" width="11.7109375" bestFit="1" customWidth="1"/>
    <col min="10050" max="10051" width="10.7109375" bestFit="1" customWidth="1"/>
    <col min="10052" max="10052" width="9.5703125" bestFit="1" customWidth="1"/>
    <col min="10053" max="10053" width="8.7109375" bestFit="1" customWidth="1"/>
    <col min="10054" max="10054" width="5.7109375" bestFit="1" customWidth="1"/>
    <col min="10055" max="10055" width="6.5703125" bestFit="1" customWidth="1"/>
    <col min="10056" max="10057" width="7.7109375" bestFit="1" customWidth="1"/>
    <col min="10058" max="10058" width="6.5703125" bestFit="1" customWidth="1"/>
    <col min="10059" max="10059" width="7.28515625" bestFit="1" customWidth="1"/>
    <col min="10060" max="10060" width="7.7109375" bestFit="1" customWidth="1"/>
    <col min="10061" max="10061" width="8.7109375" customWidth="1"/>
    <col min="10062" max="10062" width="9.5703125" bestFit="1" customWidth="1"/>
    <col min="10063" max="10064" width="7.7109375" bestFit="1" customWidth="1"/>
    <col min="10065" max="10067" width="8.7109375" bestFit="1" customWidth="1"/>
    <col min="10068" max="10069" width="7.7109375" bestFit="1" customWidth="1"/>
    <col min="10070" max="10070" width="9.42578125" bestFit="1" customWidth="1"/>
    <col min="10071" max="10071" width="7.28515625" bestFit="1" customWidth="1"/>
    <col min="10072" max="10072" width="10.7109375" bestFit="1" customWidth="1"/>
    <col min="10073" max="10073" width="8.7109375" bestFit="1" customWidth="1"/>
    <col min="10074" max="10074" width="9.5703125" bestFit="1" customWidth="1"/>
    <col min="10075" max="10075" width="12.5703125" bestFit="1" customWidth="1"/>
    <col min="10241" max="10241" width="8.42578125" customWidth="1"/>
    <col min="10242" max="10242" width="49.42578125" customWidth="1"/>
    <col min="10243" max="10243" width="6.5703125" bestFit="1" customWidth="1"/>
    <col min="10244" max="10244" width="5.7109375" bestFit="1" customWidth="1"/>
    <col min="10245" max="10246" width="7.7109375" bestFit="1" customWidth="1"/>
    <col min="10247" max="10247" width="5.28515625" bestFit="1" customWidth="1"/>
    <col min="10248" max="10248" width="4.7109375" bestFit="1" customWidth="1"/>
    <col min="10249" max="10249" width="6.5703125" bestFit="1" customWidth="1"/>
    <col min="10250" max="10250" width="8.7109375" bestFit="1" customWidth="1"/>
    <col min="10251" max="10251" width="10.7109375" bestFit="1" customWidth="1"/>
    <col min="10252" max="10252" width="11.7109375" bestFit="1" customWidth="1"/>
    <col min="10253" max="10253" width="7.28515625" bestFit="1" customWidth="1"/>
    <col min="10254" max="10254" width="10.7109375" bestFit="1" customWidth="1"/>
    <col min="10255" max="10255" width="11.7109375" bestFit="1" customWidth="1"/>
    <col min="10256" max="10257" width="9.5703125" bestFit="1" customWidth="1"/>
    <col min="10258" max="10258" width="8.7109375" bestFit="1" customWidth="1"/>
    <col min="10259" max="10260" width="7.7109375" bestFit="1" customWidth="1"/>
    <col min="10261" max="10261" width="6.5703125" bestFit="1" customWidth="1"/>
    <col min="10262" max="10262" width="9.5703125" bestFit="1" customWidth="1"/>
    <col min="10263" max="10263" width="8.7109375" bestFit="1" customWidth="1"/>
    <col min="10264" max="10264" width="5.28515625" bestFit="1" customWidth="1"/>
    <col min="10265" max="10266" width="5.7109375" bestFit="1" customWidth="1"/>
    <col min="10267" max="10267" width="7.7109375" bestFit="1" customWidth="1"/>
    <col min="10268" max="10268" width="6.5703125" bestFit="1" customWidth="1"/>
    <col min="10269" max="10269" width="8.7109375" bestFit="1" customWidth="1"/>
    <col min="10270" max="10270" width="7.7109375" bestFit="1" customWidth="1"/>
    <col min="10271" max="10271" width="6.5703125" bestFit="1" customWidth="1"/>
    <col min="10272" max="10276" width="7.7109375" bestFit="1" customWidth="1"/>
    <col min="10277" max="10277" width="6.5703125" bestFit="1" customWidth="1"/>
    <col min="10278" max="10278" width="7.7109375" bestFit="1" customWidth="1"/>
    <col min="10279" max="10279" width="8.7109375" bestFit="1" customWidth="1"/>
    <col min="10280" max="10280" width="7.7109375" bestFit="1" customWidth="1"/>
    <col min="10281" max="10281" width="8.7109375" bestFit="1" customWidth="1"/>
    <col min="10282" max="10283" width="7.7109375" bestFit="1" customWidth="1"/>
    <col min="10284" max="10286" width="8.7109375" bestFit="1" customWidth="1"/>
    <col min="10287" max="10287" width="7.7109375" bestFit="1" customWidth="1"/>
    <col min="10288" max="10288" width="8.7109375" bestFit="1" customWidth="1"/>
    <col min="10289" max="10289" width="7.7109375" bestFit="1" customWidth="1"/>
    <col min="10290" max="10293" width="6.5703125" bestFit="1" customWidth="1"/>
    <col min="10294" max="10294" width="9.42578125" bestFit="1" customWidth="1"/>
    <col min="10295" max="10295" width="7.28515625" bestFit="1" customWidth="1"/>
    <col min="10296" max="10296" width="9.42578125" bestFit="1" customWidth="1"/>
    <col min="10297" max="10297" width="9.5703125" bestFit="1" customWidth="1"/>
    <col min="10298" max="10298" width="8.7109375" bestFit="1" customWidth="1"/>
    <col min="10299" max="10300" width="10.7109375" bestFit="1" customWidth="1"/>
    <col min="10301" max="10301" width="9.5703125" bestFit="1" customWidth="1"/>
    <col min="10302" max="10302" width="11.7109375" bestFit="1" customWidth="1"/>
    <col min="10303" max="10303" width="12.5703125" bestFit="1" customWidth="1"/>
    <col min="10304" max="10304" width="10.7109375" bestFit="1" customWidth="1"/>
    <col min="10305" max="10305" width="11.7109375" bestFit="1" customWidth="1"/>
    <col min="10306" max="10307" width="10.7109375" bestFit="1" customWidth="1"/>
    <col min="10308" max="10308" width="9.5703125" bestFit="1" customWidth="1"/>
    <col min="10309" max="10309" width="8.7109375" bestFit="1" customWidth="1"/>
    <col min="10310" max="10310" width="5.7109375" bestFit="1" customWidth="1"/>
    <col min="10311" max="10311" width="6.5703125" bestFit="1" customWidth="1"/>
    <col min="10312" max="10313" width="7.7109375" bestFit="1" customWidth="1"/>
    <col min="10314" max="10314" width="6.5703125" bestFit="1" customWidth="1"/>
    <col min="10315" max="10315" width="7.28515625" bestFit="1" customWidth="1"/>
    <col min="10316" max="10316" width="7.7109375" bestFit="1" customWidth="1"/>
    <col min="10317" max="10317" width="8.7109375" customWidth="1"/>
    <col min="10318" max="10318" width="9.5703125" bestFit="1" customWidth="1"/>
    <col min="10319" max="10320" width="7.7109375" bestFit="1" customWidth="1"/>
    <col min="10321" max="10323" width="8.7109375" bestFit="1" customWidth="1"/>
    <col min="10324" max="10325" width="7.7109375" bestFit="1" customWidth="1"/>
    <col min="10326" max="10326" width="9.42578125" bestFit="1" customWidth="1"/>
    <col min="10327" max="10327" width="7.28515625" bestFit="1" customWidth="1"/>
    <col min="10328" max="10328" width="10.7109375" bestFit="1" customWidth="1"/>
    <col min="10329" max="10329" width="8.7109375" bestFit="1" customWidth="1"/>
    <col min="10330" max="10330" width="9.5703125" bestFit="1" customWidth="1"/>
    <col min="10331" max="10331" width="12.5703125" bestFit="1" customWidth="1"/>
    <col min="10497" max="10497" width="8.42578125" customWidth="1"/>
    <col min="10498" max="10498" width="49.42578125" customWidth="1"/>
    <col min="10499" max="10499" width="6.5703125" bestFit="1" customWidth="1"/>
    <col min="10500" max="10500" width="5.7109375" bestFit="1" customWidth="1"/>
    <col min="10501" max="10502" width="7.7109375" bestFit="1" customWidth="1"/>
    <col min="10503" max="10503" width="5.28515625" bestFit="1" customWidth="1"/>
    <col min="10504" max="10504" width="4.7109375" bestFit="1" customWidth="1"/>
    <col min="10505" max="10505" width="6.5703125" bestFit="1" customWidth="1"/>
    <col min="10506" max="10506" width="8.7109375" bestFit="1" customWidth="1"/>
    <col min="10507" max="10507" width="10.7109375" bestFit="1" customWidth="1"/>
    <col min="10508" max="10508" width="11.7109375" bestFit="1" customWidth="1"/>
    <col min="10509" max="10509" width="7.28515625" bestFit="1" customWidth="1"/>
    <col min="10510" max="10510" width="10.7109375" bestFit="1" customWidth="1"/>
    <col min="10511" max="10511" width="11.7109375" bestFit="1" customWidth="1"/>
    <col min="10512" max="10513" width="9.5703125" bestFit="1" customWidth="1"/>
    <col min="10514" max="10514" width="8.7109375" bestFit="1" customWidth="1"/>
    <col min="10515" max="10516" width="7.7109375" bestFit="1" customWidth="1"/>
    <col min="10517" max="10517" width="6.5703125" bestFit="1" customWidth="1"/>
    <col min="10518" max="10518" width="9.5703125" bestFit="1" customWidth="1"/>
    <col min="10519" max="10519" width="8.7109375" bestFit="1" customWidth="1"/>
    <col min="10520" max="10520" width="5.28515625" bestFit="1" customWidth="1"/>
    <col min="10521" max="10522" width="5.7109375" bestFit="1" customWidth="1"/>
    <col min="10523" max="10523" width="7.7109375" bestFit="1" customWidth="1"/>
    <col min="10524" max="10524" width="6.5703125" bestFit="1" customWidth="1"/>
    <col min="10525" max="10525" width="8.7109375" bestFit="1" customWidth="1"/>
    <col min="10526" max="10526" width="7.7109375" bestFit="1" customWidth="1"/>
    <col min="10527" max="10527" width="6.5703125" bestFit="1" customWidth="1"/>
    <col min="10528" max="10532" width="7.7109375" bestFit="1" customWidth="1"/>
    <col min="10533" max="10533" width="6.5703125" bestFit="1" customWidth="1"/>
    <col min="10534" max="10534" width="7.7109375" bestFit="1" customWidth="1"/>
    <col min="10535" max="10535" width="8.7109375" bestFit="1" customWidth="1"/>
    <col min="10536" max="10536" width="7.7109375" bestFit="1" customWidth="1"/>
    <col min="10537" max="10537" width="8.7109375" bestFit="1" customWidth="1"/>
    <col min="10538" max="10539" width="7.7109375" bestFit="1" customWidth="1"/>
    <col min="10540" max="10542" width="8.7109375" bestFit="1" customWidth="1"/>
    <col min="10543" max="10543" width="7.7109375" bestFit="1" customWidth="1"/>
    <col min="10544" max="10544" width="8.7109375" bestFit="1" customWidth="1"/>
    <col min="10545" max="10545" width="7.7109375" bestFit="1" customWidth="1"/>
    <col min="10546" max="10549" width="6.5703125" bestFit="1" customWidth="1"/>
    <col min="10550" max="10550" width="9.42578125" bestFit="1" customWidth="1"/>
    <col min="10551" max="10551" width="7.28515625" bestFit="1" customWidth="1"/>
    <col min="10552" max="10552" width="9.42578125" bestFit="1" customWidth="1"/>
    <col min="10553" max="10553" width="9.5703125" bestFit="1" customWidth="1"/>
    <col min="10554" max="10554" width="8.7109375" bestFit="1" customWidth="1"/>
    <col min="10555" max="10556" width="10.7109375" bestFit="1" customWidth="1"/>
    <col min="10557" max="10557" width="9.5703125" bestFit="1" customWidth="1"/>
    <col min="10558" max="10558" width="11.7109375" bestFit="1" customWidth="1"/>
    <col min="10559" max="10559" width="12.5703125" bestFit="1" customWidth="1"/>
    <col min="10560" max="10560" width="10.7109375" bestFit="1" customWidth="1"/>
    <col min="10561" max="10561" width="11.7109375" bestFit="1" customWidth="1"/>
    <col min="10562" max="10563" width="10.7109375" bestFit="1" customWidth="1"/>
    <col min="10564" max="10564" width="9.5703125" bestFit="1" customWidth="1"/>
    <col min="10565" max="10565" width="8.7109375" bestFit="1" customWidth="1"/>
    <col min="10566" max="10566" width="5.7109375" bestFit="1" customWidth="1"/>
    <col min="10567" max="10567" width="6.5703125" bestFit="1" customWidth="1"/>
    <col min="10568" max="10569" width="7.7109375" bestFit="1" customWidth="1"/>
    <col min="10570" max="10570" width="6.5703125" bestFit="1" customWidth="1"/>
    <col min="10571" max="10571" width="7.28515625" bestFit="1" customWidth="1"/>
    <col min="10572" max="10572" width="7.7109375" bestFit="1" customWidth="1"/>
    <col min="10573" max="10573" width="8.7109375" customWidth="1"/>
    <col min="10574" max="10574" width="9.5703125" bestFit="1" customWidth="1"/>
    <col min="10575" max="10576" width="7.7109375" bestFit="1" customWidth="1"/>
    <col min="10577" max="10579" width="8.7109375" bestFit="1" customWidth="1"/>
    <col min="10580" max="10581" width="7.7109375" bestFit="1" customWidth="1"/>
    <col min="10582" max="10582" width="9.42578125" bestFit="1" customWidth="1"/>
    <col min="10583" max="10583" width="7.28515625" bestFit="1" customWidth="1"/>
    <col min="10584" max="10584" width="10.7109375" bestFit="1" customWidth="1"/>
    <col min="10585" max="10585" width="8.7109375" bestFit="1" customWidth="1"/>
    <col min="10586" max="10586" width="9.5703125" bestFit="1" customWidth="1"/>
    <col min="10587" max="10587" width="12.5703125" bestFit="1" customWidth="1"/>
    <col min="10753" max="10753" width="8.42578125" customWidth="1"/>
    <col min="10754" max="10754" width="49.42578125" customWidth="1"/>
    <col min="10755" max="10755" width="6.5703125" bestFit="1" customWidth="1"/>
    <col min="10756" max="10756" width="5.7109375" bestFit="1" customWidth="1"/>
    <col min="10757" max="10758" width="7.7109375" bestFit="1" customWidth="1"/>
    <col min="10759" max="10759" width="5.28515625" bestFit="1" customWidth="1"/>
    <col min="10760" max="10760" width="4.7109375" bestFit="1" customWidth="1"/>
    <col min="10761" max="10761" width="6.5703125" bestFit="1" customWidth="1"/>
    <col min="10762" max="10762" width="8.7109375" bestFit="1" customWidth="1"/>
    <col min="10763" max="10763" width="10.7109375" bestFit="1" customWidth="1"/>
    <col min="10764" max="10764" width="11.7109375" bestFit="1" customWidth="1"/>
    <col min="10765" max="10765" width="7.28515625" bestFit="1" customWidth="1"/>
    <col min="10766" max="10766" width="10.7109375" bestFit="1" customWidth="1"/>
    <col min="10767" max="10767" width="11.7109375" bestFit="1" customWidth="1"/>
    <col min="10768" max="10769" width="9.5703125" bestFit="1" customWidth="1"/>
    <col min="10770" max="10770" width="8.7109375" bestFit="1" customWidth="1"/>
    <col min="10771" max="10772" width="7.7109375" bestFit="1" customWidth="1"/>
    <col min="10773" max="10773" width="6.5703125" bestFit="1" customWidth="1"/>
    <col min="10774" max="10774" width="9.5703125" bestFit="1" customWidth="1"/>
    <col min="10775" max="10775" width="8.7109375" bestFit="1" customWidth="1"/>
    <col min="10776" max="10776" width="5.28515625" bestFit="1" customWidth="1"/>
    <col min="10777" max="10778" width="5.7109375" bestFit="1" customWidth="1"/>
    <col min="10779" max="10779" width="7.7109375" bestFit="1" customWidth="1"/>
    <col min="10780" max="10780" width="6.5703125" bestFit="1" customWidth="1"/>
    <col min="10781" max="10781" width="8.7109375" bestFit="1" customWidth="1"/>
    <col min="10782" max="10782" width="7.7109375" bestFit="1" customWidth="1"/>
    <col min="10783" max="10783" width="6.5703125" bestFit="1" customWidth="1"/>
    <col min="10784" max="10788" width="7.7109375" bestFit="1" customWidth="1"/>
    <col min="10789" max="10789" width="6.5703125" bestFit="1" customWidth="1"/>
    <col min="10790" max="10790" width="7.7109375" bestFit="1" customWidth="1"/>
    <col min="10791" max="10791" width="8.7109375" bestFit="1" customWidth="1"/>
    <col min="10792" max="10792" width="7.7109375" bestFit="1" customWidth="1"/>
    <col min="10793" max="10793" width="8.7109375" bestFit="1" customWidth="1"/>
    <col min="10794" max="10795" width="7.7109375" bestFit="1" customWidth="1"/>
    <col min="10796" max="10798" width="8.7109375" bestFit="1" customWidth="1"/>
    <col min="10799" max="10799" width="7.7109375" bestFit="1" customWidth="1"/>
    <col min="10800" max="10800" width="8.7109375" bestFit="1" customWidth="1"/>
    <col min="10801" max="10801" width="7.7109375" bestFit="1" customWidth="1"/>
    <col min="10802" max="10805" width="6.5703125" bestFit="1" customWidth="1"/>
    <col min="10806" max="10806" width="9.42578125" bestFit="1" customWidth="1"/>
    <col min="10807" max="10807" width="7.28515625" bestFit="1" customWidth="1"/>
    <col min="10808" max="10808" width="9.42578125" bestFit="1" customWidth="1"/>
    <col min="10809" max="10809" width="9.5703125" bestFit="1" customWidth="1"/>
    <col min="10810" max="10810" width="8.7109375" bestFit="1" customWidth="1"/>
    <col min="10811" max="10812" width="10.7109375" bestFit="1" customWidth="1"/>
    <col min="10813" max="10813" width="9.5703125" bestFit="1" customWidth="1"/>
    <col min="10814" max="10814" width="11.7109375" bestFit="1" customWidth="1"/>
    <col min="10815" max="10815" width="12.5703125" bestFit="1" customWidth="1"/>
    <col min="10816" max="10816" width="10.7109375" bestFit="1" customWidth="1"/>
    <col min="10817" max="10817" width="11.7109375" bestFit="1" customWidth="1"/>
    <col min="10818" max="10819" width="10.7109375" bestFit="1" customWidth="1"/>
    <col min="10820" max="10820" width="9.5703125" bestFit="1" customWidth="1"/>
    <col min="10821" max="10821" width="8.7109375" bestFit="1" customWidth="1"/>
    <col min="10822" max="10822" width="5.7109375" bestFit="1" customWidth="1"/>
    <col min="10823" max="10823" width="6.5703125" bestFit="1" customWidth="1"/>
    <col min="10824" max="10825" width="7.7109375" bestFit="1" customWidth="1"/>
    <col min="10826" max="10826" width="6.5703125" bestFit="1" customWidth="1"/>
    <col min="10827" max="10827" width="7.28515625" bestFit="1" customWidth="1"/>
    <col min="10828" max="10828" width="7.7109375" bestFit="1" customWidth="1"/>
    <col min="10829" max="10829" width="8.7109375" customWidth="1"/>
    <col min="10830" max="10830" width="9.5703125" bestFit="1" customWidth="1"/>
    <col min="10831" max="10832" width="7.7109375" bestFit="1" customWidth="1"/>
    <col min="10833" max="10835" width="8.7109375" bestFit="1" customWidth="1"/>
    <col min="10836" max="10837" width="7.7109375" bestFit="1" customWidth="1"/>
    <col min="10838" max="10838" width="9.42578125" bestFit="1" customWidth="1"/>
    <col min="10839" max="10839" width="7.28515625" bestFit="1" customWidth="1"/>
    <col min="10840" max="10840" width="10.7109375" bestFit="1" customWidth="1"/>
    <col min="10841" max="10841" width="8.7109375" bestFit="1" customWidth="1"/>
    <col min="10842" max="10842" width="9.5703125" bestFit="1" customWidth="1"/>
    <col min="10843" max="10843" width="12.5703125" bestFit="1" customWidth="1"/>
    <col min="11009" max="11009" width="8.42578125" customWidth="1"/>
    <col min="11010" max="11010" width="49.42578125" customWidth="1"/>
    <col min="11011" max="11011" width="6.5703125" bestFit="1" customWidth="1"/>
    <col min="11012" max="11012" width="5.7109375" bestFit="1" customWidth="1"/>
    <col min="11013" max="11014" width="7.7109375" bestFit="1" customWidth="1"/>
    <col min="11015" max="11015" width="5.28515625" bestFit="1" customWidth="1"/>
    <col min="11016" max="11016" width="4.7109375" bestFit="1" customWidth="1"/>
    <col min="11017" max="11017" width="6.5703125" bestFit="1" customWidth="1"/>
    <col min="11018" max="11018" width="8.7109375" bestFit="1" customWidth="1"/>
    <col min="11019" max="11019" width="10.7109375" bestFit="1" customWidth="1"/>
    <col min="11020" max="11020" width="11.7109375" bestFit="1" customWidth="1"/>
    <col min="11021" max="11021" width="7.28515625" bestFit="1" customWidth="1"/>
    <col min="11022" max="11022" width="10.7109375" bestFit="1" customWidth="1"/>
    <col min="11023" max="11023" width="11.7109375" bestFit="1" customWidth="1"/>
    <col min="11024" max="11025" width="9.5703125" bestFit="1" customWidth="1"/>
    <col min="11026" max="11026" width="8.7109375" bestFit="1" customWidth="1"/>
    <col min="11027" max="11028" width="7.7109375" bestFit="1" customWidth="1"/>
    <col min="11029" max="11029" width="6.5703125" bestFit="1" customWidth="1"/>
    <col min="11030" max="11030" width="9.5703125" bestFit="1" customWidth="1"/>
    <col min="11031" max="11031" width="8.7109375" bestFit="1" customWidth="1"/>
    <col min="11032" max="11032" width="5.28515625" bestFit="1" customWidth="1"/>
    <col min="11033" max="11034" width="5.7109375" bestFit="1" customWidth="1"/>
    <col min="11035" max="11035" width="7.7109375" bestFit="1" customWidth="1"/>
    <col min="11036" max="11036" width="6.5703125" bestFit="1" customWidth="1"/>
    <col min="11037" max="11037" width="8.7109375" bestFit="1" customWidth="1"/>
    <col min="11038" max="11038" width="7.7109375" bestFit="1" customWidth="1"/>
    <col min="11039" max="11039" width="6.5703125" bestFit="1" customWidth="1"/>
    <col min="11040" max="11044" width="7.7109375" bestFit="1" customWidth="1"/>
    <col min="11045" max="11045" width="6.5703125" bestFit="1" customWidth="1"/>
    <col min="11046" max="11046" width="7.7109375" bestFit="1" customWidth="1"/>
    <col min="11047" max="11047" width="8.7109375" bestFit="1" customWidth="1"/>
    <col min="11048" max="11048" width="7.7109375" bestFit="1" customWidth="1"/>
    <col min="11049" max="11049" width="8.7109375" bestFit="1" customWidth="1"/>
    <col min="11050" max="11051" width="7.7109375" bestFit="1" customWidth="1"/>
    <col min="11052" max="11054" width="8.7109375" bestFit="1" customWidth="1"/>
    <col min="11055" max="11055" width="7.7109375" bestFit="1" customWidth="1"/>
    <col min="11056" max="11056" width="8.7109375" bestFit="1" customWidth="1"/>
    <col min="11057" max="11057" width="7.7109375" bestFit="1" customWidth="1"/>
    <col min="11058" max="11061" width="6.5703125" bestFit="1" customWidth="1"/>
    <col min="11062" max="11062" width="9.42578125" bestFit="1" customWidth="1"/>
    <col min="11063" max="11063" width="7.28515625" bestFit="1" customWidth="1"/>
    <col min="11064" max="11064" width="9.42578125" bestFit="1" customWidth="1"/>
    <col min="11065" max="11065" width="9.5703125" bestFit="1" customWidth="1"/>
    <col min="11066" max="11066" width="8.7109375" bestFit="1" customWidth="1"/>
    <col min="11067" max="11068" width="10.7109375" bestFit="1" customWidth="1"/>
    <col min="11069" max="11069" width="9.5703125" bestFit="1" customWidth="1"/>
    <col min="11070" max="11070" width="11.7109375" bestFit="1" customWidth="1"/>
    <col min="11071" max="11071" width="12.5703125" bestFit="1" customWidth="1"/>
    <col min="11072" max="11072" width="10.7109375" bestFit="1" customWidth="1"/>
    <col min="11073" max="11073" width="11.7109375" bestFit="1" customWidth="1"/>
    <col min="11074" max="11075" width="10.7109375" bestFit="1" customWidth="1"/>
    <col min="11076" max="11076" width="9.5703125" bestFit="1" customWidth="1"/>
    <col min="11077" max="11077" width="8.7109375" bestFit="1" customWidth="1"/>
    <col min="11078" max="11078" width="5.7109375" bestFit="1" customWidth="1"/>
    <col min="11079" max="11079" width="6.5703125" bestFit="1" customWidth="1"/>
    <col min="11080" max="11081" width="7.7109375" bestFit="1" customWidth="1"/>
    <col min="11082" max="11082" width="6.5703125" bestFit="1" customWidth="1"/>
    <col min="11083" max="11083" width="7.28515625" bestFit="1" customWidth="1"/>
    <col min="11084" max="11084" width="7.7109375" bestFit="1" customWidth="1"/>
    <col min="11085" max="11085" width="8.7109375" customWidth="1"/>
    <col min="11086" max="11086" width="9.5703125" bestFit="1" customWidth="1"/>
    <col min="11087" max="11088" width="7.7109375" bestFit="1" customWidth="1"/>
    <col min="11089" max="11091" width="8.7109375" bestFit="1" customWidth="1"/>
    <col min="11092" max="11093" width="7.7109375" bestFit="1" customWidth="1"/>
    <col min="11094" max="11094" width="9.42578125" bestFit="1" customWidth="1"/>
    <col min="11095" max="11095" width="7.28515625" bestFit="1" customWidth="1"/>
    <col min="11096" max="11096" width="10.7109375" bestFit="1" customWidth="1"/>
    <col min="11097" max="11097" width="8.7109375" bestFit="1" customWidth="1"/>
    <col min="11098" max="11098" width="9.5703125" bestFit="1" customWidth="1"/>
    <col min="11099" max="11099" width="12.5703125" bestFit="1" customWidth="1"/>
    <col min="11265" max="11265" width="8.42578125" customWidth="1"/>
    <col min="11266" max="11266" width="49.42578125" customWidth="1"/>
    <col min="11267" max="11267" width="6.5703125" bestFit="1" customWidth="1"/>
    <col min="11268" max="11268" width="5.7109375" bestFit="1" customWidth="1"/>
    <col min="11269" max="11270" width="7.7109375" bestFit="1" customWidth="1"/>
    <col min="11271" max="11271" width="5.28515625" bestFit="1" customWidth="1"/>
    <col min="11272" max="11272" width="4.7109375" bestFit="1" customWidth="1"/>
    <col min="11273" max="11273" width="6.5703125" bestFit="1" customWidth="1"/>
    <col min="11274" max="11274" width="8.7109375" bestFit="1" customWidth="1"/>
    <col min="11275" max="11275" width="10.7109375" bestFit="1" customWidth="1"/>
    <col min="11276" max="11276" width="11.7109375" bestFit="1" customWidth="1"/>
    <col min="11277" max="11277" width="7.28515625" bestFit="1" customWidth="1"/>
    <col min="11278" max="11278" width="10.7109375" bestFit="1" customWidth="1"/>
    <col min="11279" max="11279" width="11.7109375" bestFit="1" customWidth="1"/>
    <col min="11280" max="11281" width="9.5703125" bestFit="1" customWidth="1"/>
    <col min="11282" max="11282" width="8.7109375" bestFit="1" customWidth="1"/>
    <col min="11283" max="11284" width="7.7109375" bestFit="1" customWidth="1"/>
    <col min="11285" max="11285" width="6.5703125" bestFit="1" customWidth="1"/>
    <col min="11286" max="11286" width="9.5703125" bestFit="1" customWidth="1"/>
    <col min="11287" max="11287" width="8.7109375" bestFit="1" customWidth="1"/>
    <col min="11288" max="11288" width="5.28515625" bestFit="1" customWidth="1"/>
    <col min="11289" max="11290" width="5.7109375" bestFit="1" customWidth="1"/>
    <col min="11291" max="11291" width="7.7109375" bestFit="1" customWidth="1"/>
    <col min="11292" max="11292" width="6.5703125" bestFit="1" customWidth="1"/>
    <col min="11293" max="11293" width="8.7109375" bestFit="1" customWidth="1"/>
    <col min="11294" max="11294" width="7.7109375" bestFit="1" customWidth="1"/>
    <col min="11295" max="11295" width="6.5703125" bestFit="1" customWidth="1"/>
    <col min="11296" max="11300" width="7.7109375" bestFit="1" customWidth="1"/>
    <col min="11301" max="11301" width="6.5703125" bestFit="1" customWidth="1"/>
    <col min="11302" max="11302" width="7.7109375" bestFit="1" customWidth="1"/>
    <col min="11303" max="11303" width="8.7109375" bestFit="1" customWidth="1"/>
    <col min="11304" max="11304" width="7.7109375" bestFit="1" customWidth="1"/>
    <col min="11305" max="11305" width="8.7109375" bestFit="1" customWidth="1"/>
    <col min="11306" max="11307" width="7.7109375" bestFit="1" customWidth="1"/>
    <col min="11308" max="11310" width="8.7109375" bestFit="1" customWidth="1"/>
    <col min="11311" max="11311" width="7.7109375" bestFit="1" customWidth="1"/>
    <col min="11312" max="11312" width="8.7109375" bestFit="1" customWidth="1"/>
    <col min="11313" max="11313" width="7.7109375" bestFit="1" customWidth="1"/>
    <col min="11314" max="11317" width="6.5703125" bestFit="1" customWidth="1"/>
    <col min="11318" max="11318" width="9.42578125" bestFit="1" customWidth="1"/>
    <col min="11319" max="11319" width="7.28515625" bestFit="1" customWidth="1"/>
    <col min="11320" max="11320" width="9.42578125" bestFit="1" customWidth="1"/>
    <col min="11321" max="11321" width="9.5703125" bestFit="1" customWidth="1"/>
    <col min="11322" max="11322" width="8.7109375" bestFit="1" customWidth="1"/>
    <col min="11323" max="11324" width="10.7109375" bestFit="1" customWidth="1"/>
    <col min="11325" max="11325" width="9.5703125" bestFit="1" customWidth="1"/>
    <col min="11326" max="11326" width="11.7109375" bestFit="1" customWidth="1"/>
    <col min="11327" max="11327" width="12.5703125" bestFit="1" customWidth="1"/>
    <col min="11328" max="11328" width="10.7109375" bestFit="1" customWidth="1"/>
    <col min="11329" max="11329" width="11.7109375" bestFit="1" customWidth="1"/>
    <col min="11330" max="11331" width="10.7109375" bestFit="1" customWidth="1"/>
    <col min="11332" max="11332" width="9.5703125" bestFit="1" customWidth="1"/>
    <col min="11333" max="11333" width="8.7109375" bestFit="1" customWidth="1"/>
    <col min="11334" max="11334" width="5.7109375" bestFit="1" customWidth="1"/>
    <col min="11335" max="11335" width="6.5703125" bestFit="1" customWidth="1"/>
    <col min="11336" max="11337" width="7.7109375" bestFit="1" customWidth="1"/>
    <col min="11338" max="11338" width="6.5703125" bestFit="1" customWidth="1"/>
    <col min="11339" max="11339" width="7.28515625" bestFit="1" customWidth="1"/>
    <col min="11340" max="11340" width="7.7109375" bestFit="1" customWidth="1"/>
    <col min="11341" max="11341" width="8.7109375" customWidth="1"/>
    <col min="11342" max="11342" width="9.5703125" bestFit="1" customWidth="1"/>
    <col min="11343" max="11344" width="7.7109375" bestFit="1" customWidth="1"/>
    <col min="11345" max="11347" width="8.7109375" bestFit="1" customWidth="1"/>
    <col min="11348" max="11349" width="7.7109375" bestFit="1" customWidth="1"/>
    <col min="11350" max="11350" width="9.42578125" bestFit="1" customWidth="1"/>
    <col min="11351" max="11351" width="7.28515625" bestFit="1" customWidth="1"/>
    <col min="11352" max="11352" width="10.7109375" bestFit="1" customWidth="1"/>
    <col min="11353" max="11353" width="8.7109375" bestFit="1" customWidth="1"/>
    <col min="11354" max="11354" width="9.5703125" bestFit="1" customWidth="1"/>
    <col min="11355" max="11355" width="12.5703125" bestFit="1" customWidth="1"/>
    <col min="11521" max="11521" width="8.42578125" customWidth="1"/>
    <col min="11522" max="11522" width="49.42578125" customWidth="1"/>
    <col min="11523" max="11523" width="6.5703125" bestFit="1" customWidth="1"/>
    <col min="11524" max="11524" width="5.7109375" bestFit="1" customWidth="1"/>
    <col min="11525" max="11526" width="7.7109375" bestFit="1" customWidth="1"/>
    <col min="11527" max="11527" width="5.28515625" bestFit="1" customWidth="1"/>
    <col min="11528" max="11528" width="4.7109375" bestFit="1" customWidth="1"/>
    <col min="11529" max="11529" width="6.5703125" bestFit="1" customWidth="1"/>
    <col min="11530" max="11530" width="8.7109375" bestFit="1" customWidth="1"/>
    <col min="11531" max="11531" width="10.7109375" bestFit="1" customWidth="1"/>
    <col min="11532" max="11532" width="11.7109375" bestFit="1" customWidth="1"/>
    <col min="11533" max="11533" width="7.28515625" bestFit="1" customWidth="1"/>
    <col min="11534" max="11534" width="10.7109375" bestFit="1" customWidth="1"/>
    <col min="11535" max="11535" width="11.7109375" bestFit="1" customWidth="1"/>
    <col min="11536" max="11537" width="9.5703125" bestFit="1" customWidth="1"/>
    <col min="11538" max="11538" width="8.7109375" bestFit="1" customWidth="1"/>
    <col min="11539" max="11540" width="7.7109375" bestFit="1" customWidth="1"/>
    <col min="11541" max="11541" width="6.5703125" bestFit="1" customWidth="1"/>
    <col min="11542" max="11542" width="9.5703125" bestFit="1" customWidth="1"/>
    <col min="11543" max="11543" width="8.7109375" bestFit="1" customWidth="1"/>
    <col min="11544" max="11544" width="5.28515625" bestFit="1" customWidth="1"/>
    <col min="11545" max="11546" width="5.7109375" bestFit="1" customWidth="1"/>
    <col min="11547" max="11547" width="7.7109375" bestFit="1" customWidth="1"/>
    <col min="11548" max="11548" width="6.5703125" bestFit="1" customWidth="1"/>
    <col min="11549" max="11549" width="8.7109375" bestFit="1" customWidth="1"/>
    <col min="11550" max="11550" width="7.7109375" bestFit="1" customWidth="1"/>
    <col min="11551" max="11551" width="6.5703125" bestFit="1" customWidth="1"/>
    <col min="11552" max="11556" width="7.7109375" bestFit="1" customWidth="1"/>
    <col min="11557" max="11557" width="6.5703125" bestFit="1" customWidth="1"/>
    <col min="11558" max="11558" width="7.7109375" bestFit="1" customWidth="1"/>
    <col min="11559" max="11559" width="8.7109375" bestFit="1" customWidth="1"/>
    <col min="11560" max="11560" width="7.7109375" bestFit="1" customWidth="1"/>
    <col min="11561" max="11561" width="8.7109375" bestFit="1" customWidth="1"/>
    <col min="11562" max="11563" width="7.7109375" bestFit="1" customWidth="1"/>
    <col min="11564" max="11566" width="8.7109375" bestFit="1" customWidth="1"/>
    <col min="11567" max="11567" width="7.7109375" bestFit="1" customWidth="1"/>
    <col min="11568" max="11568" width="8.7109375" bestFit="1" customWidth="1"/>
    <col min="11569" max="11569" width="7.7109375" bestFit="1" customWidth="1"/>
    <col min="11570" max="11573" width="6.5703125" bestFit="1" customWidth="1"/>
    <col min="11574" max="11574" width="9.42578125" bestFit="1" customWidth="1"/>
    <col min="11575" max="11575" width="7.28515625" bestFit="1" customWidth="1"/>
    <col min="11576" max="11576" width="9.42578125" bestFit="1" customWidth="1"/>
    <col min="11577" max="11577" width="9.5703125" bestFit="1" customWidth="1"/>
    <col min="11578" max="11578" width="8.7109375" bestFit="1" customWidth="1"/>
    <col min="11579" max="11580" width="10.7109375" bestFit="1" customWidth="1"/>
    <col min="11581" max="11581" width="9.5703125" bestFit="1" customWidth="1"/>
    <col min="11582" max="11582" width="11.7109375" bestFit="1" customWidth="1"/>
    <col min="11583" max="11583" width="12.5703125" bestFit="1" customWidth="1"/>
    <col min="11584" max="11584" width="10.7109375" bestFit="1" customWidth="1"/>
    <col min="11585" max="11585" width="11.7109375" bestFit="1" customWidth="1"/>
    <col min="11586" max="11587" width="10.7109375" bestFit="1" customWidth="1"/>
    <col min="11588" max="11588" width="9.5703125" bestFit="1" customWidth="1"/>
    <col min="11589" max="11589" width="8.7109375" bestFit="1" customWidth="1"/>
    <col min="11590" max="11590" width="5.7109375" bestFit="1" customWidth="1"/>
    <col min="11591" max="11591" width="6.5703125" bestFit="1" customWidth="1"/>
    <col min="11592" max="11593" width="7.7109375" bestFit="1" customWidth="1"/>
    <col min="11594" max="11594" width="6.5703125" bestFit="1" customWidth="1"/>
    <col min="11595" max="11595" width="7.28515625" bestFit="1" customWidth="1"/>
    <col min="11596" max="11596" width="7.7109375" bestFit="1" customWidth="1"/>
    <col min="11597" max="11597" width="8.7109375" customWidth="1"/>
    <col min="11598" max="11598" width="9.5703125" bestFit="1" customWidth="1"/>
    <col min="11599" max="11600" width="7.7109375" bestFit="1" customWidth="1"/>
    <col min="11601" max="11603" width="8.7109375" bestFit="1" customWidth="1"/>
    <col min="11604" max="11605" width="7.7109375" bestFit="1" customWidth="1"/>
    <col min="11606" max="11606" width="9.42578125" bestFit="1" customWidth="1"/>
    <col min="11607" max="11607" width="7.28515625" bestFit="1" customWidth="1"/>
    <col min="11608" max="11608" width="10.7109375" bestFit="1" customWidth="1"/>
    <col min="11609" max="11609" width="8.7109375" bestFit="1" customWidth="1"/>
    <col min="11610" max="11610" width="9.5703125" bestFit="1" customWidth="1"/>
    <col min="11611" max="11611" width="12.5703125" bestFit="1" customWidth="1"/>
    <col min="11777" max="11777" width="8.42578125" customWidth="1"/>
    <col min="11778" max="11778" width="49.42578125" customWidth="1"/>
    <col min="11779" max="11779" width="6.5703125" bestFit="1" customWidth="1"/>
    <col min="11780" max="11780" width="5.7109375" bestFit="1" customWidth="1"/>
    <col min="11781" max="11782" width="7.7109375" bestFit="1" customWidth="1"/>
    <col min="11783" max="11783" width="5.28515625" bestFit="1" customWidth="1"/>
    <col min="11784" max="11784" width="4.7109375" bestFit="1" customWidth="1"/>
    <col min="11785" max="11785" width="6.5703125" bestFit="1" customWidth="1"/>
    <col min="11786" max="11786" width="8.7109375" bestFit="1" customWidth="1"/>
    <col min="11787" max="11787" width="10.7109375" bestFit="1" customWidth="1"/>
    <col min="11788" max="11788" width="11.7109375" bestFit="1" customWidth="1"/>
    <col min="11789" max="11789" width="7.28515625" bestFit="1" customWidth="1"/>
    <col min="11790" max="11790" width="10.7109375" bestFit="1" customWidth="1"/>
    <col min="11791" max="11791" width="11.7109375" bestFit="1" customWidth="1"/>
    <col min="11792" max="11793" width="9.5703125" bestFit="1" customWidth="1"/>
    <col min="11794" max="11794" width="8.7109375" bestFit="1" customWidth="1"/>
    <col min="11795" max="11796" width="7.7109375" bestFit="1" customWidth="1"/>
    <col min="11797" max="11797" width="6.5703125" bestFit="1" customWidth="1"/>
    <col min="11798" max="11798" width="9.5703125" bestFit="1" customWidth="1"/>
    <col min="11799" max="11799" width="8.7109375" bestFit="1" customWidth="1"/>
    <col min="11800" max="11800" width="5.28515625" bestFit="1" customWidth="1"/>
    <col min="11801" max="11802" width="5.7109375" bestFit="1" customWidth="1"/>
    <col min="11803" max="11803" width="7.7109375" bestFit="1" customWidth="1"/>
    <col min="11804" max="11804" width="6.5703125" bestFit="1" customWidth="1"/>
    <col min="11805" max="11805" width="8.7109375" bestFit="1" customWidth="1"/>
    <col min="11806" max="11806" width="7.7109375" bestFit="1" customWidth="1"/>
    <col min="11807" max="11807" width="6.5703125" bestFit="1" customWidth="1"/>
    <col min="11808" max="11812" width="7.7109375" bestFit="1" customWidth="1"/>
    <col min="11813" max="11813" width="6.5703125" bestFit="1" customWidth="1"/>
    <col min="11814" max="11814" width="7.7109375" bestFit="1" customWidth="1"/>
    <col min="11815" max="11815" width="8.7109375" bestFit="1" customWidth="1"/>
    <col min="11816" max="11816" width="7.7109375" bestFit="1" customWidth="1"/>
    <col min="11817" max="11817" width="8.7109375" bestFit="1" customWidth="1"/>
    <col min="11818" max="11819" width="7.7109375" bestFit="1" customWidth="1"/>
    <col min="11820" max="11822" width="8.7109375" bestFit="1" customWidth="1"/>
    <col min="11823" max="11823" width="7.7109375" bestFit="1" customWidth="1"/>
    <col min="11824" max="11824" width="8.7109375" bestFit="1" customWidth="1"/>
    <col min="11825" max="11825" width="7.7109375" bestFit="1" customWidth="1"/>
    <col min="11826" max="11829" width="6.5703125" bestFit="1" customWidth="1"/>
    <col min="11830" max="11830" width="9.42578125" bestFit="1" customWidth="1"/>
    <col min="11831" max="11831" width="7.28515625" bestFit="1" customWidth="1"/>
    <col min="11832" max="11832" width="9.42578125" bestFit="1" customWidth="1"/>
    <col min="11833" max="11833" width="9.5703125" bestFit="1" customWidth="1"/>
    <col min="11834" max="11834" width="8.7109375" bestFit="1" customWidth="1"/>
    <col min="11835" max="11836" width="10.7109375" bestFit="1" customWidth="1"/>
    <col min="11837" max="11837" width="9.5703125" bestFit="1" customWidth="1"/>
    <col min="11838" max="11838" width="11.7109375" bestFit="1" customWidth="1"/>
    <col min="11839" max="11839" width="12.5703125" bestFit="1" customWidth="1"/>
    <col min="11840" max="11840" width="10.7109375" bestFit="1" customWidth="1"/>
    <col min="11841" max="11841" width="11.7109375" bestFit="1" customWidth="1"/>
    <col min="11842" max="11843" width="10.7109375" bestFit="1" customWidth="1"/>
    <col min="11844" max="11844" width="9.5703125" bestFit="1" customWidth="1"/>
    <col min="11845" max="11845" width="8.7109375" bestFit="1" customWidth="1"/>
    <col min="11846" max="11846" width="5.7109375" bestFit="1" customWidth="1"/>
    <col min="11847" max="11847" width="6.5703125" bestFit="1" customWidth="1"/>
    <col min="11848" max="11849" width="7.7109375" bestFit="1" customWidth="1"/>
    <col min="11850" max="11850" width="6.5703125" bestFit="1" customWidth="1"/>
    <col min="11851" max="11851" width="7.28515625" bestFit="1" customWidth="1"/>
    <col min="11852" max="11852" width="7.7109375" bestFit="1" customWidth="1"/>
    <col min="11853" max="11853" width="8.7109375" customWidth="1"/>
    <col min="11854" max="11854" width="9.5703125" bestFit="1" customWidth="1"/>
    <col min="11855" max="11856" width="7.7109375" bestFit="1" customWidth="1"/>
    <col min="11857" max="11859" width="8.7109375" bestFit="1" customWidth="1"/>
    <col min="11860" max="11861" width="7.7109375" bestFit="1" customWidth="1"/>
    <col min="11862" max="11862" width="9.42578125" bestFit="1" customWidth="1"/>
    <col min="11863" max="11863" width="7.28515625" bestFit="1" customWidth="1"/>
    <col min="11864" max="11864" width="10.7109375" bestFit="1" customWidth="1"/>
    <col min="11865" max="11865" width="8.7109375" bestFit="1" customWidth="1"/>
    <col min="11866" max="11866" width="9.5703125" bestFit="1" customWidth="1"/>
    <col min="11867" max="11867" width="12.5703125" bestFit="1" customWidth="1"/>
    <col min="12033" max="12033" width="8.42578125" customWidth="1"/>
    <col min="12034" max="12034" width="49.42578125" customWidth="1"/>
    <col min="12035" max="12035" width="6.5703125" bestFit="1" customWidth="1"/>
    <col min="12036" max="12036" width="5.7109375" bestFit="1" customWidth="1"/>
    <col min="12037" max="12038" width="7.7109375" bestFit="1" customWidth="1"/>
    <col min="12039" max="12039" width="5.28515625" bestFit="1" customWidth="1"/>
    <col min="12040" max="12040" width="4.7109375" bestFit="1" customWidth="1"/>
    <col min="12041" max="12041" width="6.5703125" bestFit="1" customWidth="1"/>
    <col min="12042" max="12042" width="8.7109375" bestFit="1" customWidth="1"/>
    <col min="12043" max="12043" width="10.7109375" bestFit="1" customWidth="1"/>
    <col min="12044" max="12044" width="11.7109375" bestFit="1" customWidth="1"/>
    <col min="12045" max="12045" width="7.28515625" bestFit="1" customWidth="1"/>
    <col min="12046" max="12046" width="10.7109375" bestFit="1" customWidth="1"/>
    <col min="12047" max="12047" width="11.7109375" bestFit="1" customWidth="1"/>
    <col min="12048" max="12049" width="9.5703125" bestFit="1" customWidth="1"/>
    <col min="12050" max="12050" width="8.7109375" bestFit="1" customWidth="1"/>
    <col min="12051" max="12052" width="7.7109375" bestFit="1" customWidth="1"/>
    <col min="12053" max="12053" width="6.5703125" bestFit="1" customWidth="1"/>
    <col min="12054" max="12054" width="9.5703125" bestFit="1" customWidth="1"/>
    <col min="12055" max="12055" width="8.7109375" bestFit="1" customWidth="1"/>
    <col min="12056" max="12056" width="5.28515625" bestFit="1" customWidth="1"/>
    <col min="12057" max="12058" width="5.7109375" bestFit="1" customWidth="1"/>
    <col min="12059" max="12059" width="7.7109375" bestFit="1" customWidth="1"/>
    <col min="12060" max="12060" width="6.5703125" bestFit="1" customWidth="1"/>
    <col min="12061" max="12061" width="8.7109375" bestFit="1" customWidth="1"/>
    <col min="12062" max="12062" width="7.7109375" bestFit="1" customWidth="1"/>
    <col min="12063" max="12063" width="6.5703125" bestFit="1" customWidth="1"/>
    <col min="12064" max="12068" width="7.7109375" bestFit="1" customWidth="1"/>
    <col min="12069" max="12069" width="6.5703125" bestFit="1" customWidth="1"/>
    <col min="12070" max="12070" width="7.7109375" bestFit="1" customWidth="1"/>
    <col min="12071" max="12071" width="8.7109375" bestFit="1" customWidth="1"/>
    <col min="12072" max="12072" width="7.7109375" bestFit="1" customWidth="1"/>
    <col min="12073" max="12073" width="8.7109375" bestFit="1" customWidth="1"/>
    <col min="12074" max="12075" width="7.7109375" bestFit="1" customWidth="1"/>
    <col min="12076" max="12078" width="8.7109375" bestFit="1" customWidth="1"/>
    <col min="12079" max="12079" width="7.7109375" bestFit="1" customWidth="1"/>
    <col min="12080" max="12080" width="8.7109375" bestFit="1" customWidth="1"/>
    <col min="12081" max="12081" width="7.7109375" bestFit="1" customWidth="1"/>
    <col min="12082" max="12085" width="6.5703125" bestFit="1" customWidth="1"/>
    <col min="12086" max="12086" width="9.42578125" bestFit="1" customWidth="1"/>
    <col min="12087" max="12087" width="7.28515625" bestFit="1" customWidth="1"/>
    <col min="12088" max="12088" width="9.42578125" bestFit="1" customWidth="1"/>
    <col min="12089" max="12089" width="9.5703125" bestFit="1" customWidth="1"/>
    <col min="12090" max="12090" width="8.7109375" bestFit="1" customWidth="1"/>
    <col min="12091" max="12092" width="10.7109375" bestFit="1" customWidth="1"/>
    <col min="12093" max="12093" width="9.5703125" bestFit="1" customWidth="1"/>
    <col min="12094" max="12094" width="11.7109375" bestFit="1" customWidth="1"/>
    <col min="12095" max="12095" width="12.5703125" bestFit="1" customWidth="1"/>
    <col min="12096" max="12096" width="10.7109375" bestFit="1" customWidth="1"/>
    <col min="12097" max="12097" width="11.7109375" bestFit="1" customWidth="1"/>
    <col min="12098" max="12099" width="10.7109375" bestFit="1" customWidth="1"/>
    <col min="12100" max="12100" width="9.5703125" bestFit="1" customWidth="1"/>
    <col min="12101" max="12101" width="8.7109375" bestFit="1" customWidth="1"/>
    <col min="12102" max="12102" width="5.7109375" bestFit="1" customWidth="1"/>
    <col min="12103" max="12103" width="6.5703125" bestFit="1" customWidth="1"/>
    <col min="12104" max="12105" width="7.7109375" bestFit="1" customWidth="1"/>
    <col min="12106" max="12106" width="6.5703125" bestFit="1" customWidth="1"/>
    <col min="12107" max="12107" width="7.28515625" bestFit="1" customWidth="1"/>
    <col min="12108" max="12108" width="7.7109375" bestFit="1" customWidth="1"/>
    <col min="12109" max="12109" width="8.7109375" customWidth="1"/>
    <col min="12110" max="12110" width="9.5703125" bestFit="1" customWidth="1"/>
    <col min="12111" max="12112" width="7.7109375" bestFit="1" customWidth="1"/>
    <col min="12113" max="12115" width="8.7109375" bestFit="1" customWidth="1"/>
    <col min="12116" max="12117" width="7.7109375" bestFit="1" customWidth="1"/>
    <col min="12118" max="12118" width="9.42578125" bestFit="1" customWidth="1"/>
    <col min="12119" max="12119" width="7.28515625" bestFit="1" customWidth="1"/>
    <col min="12120" max="12120" width="10.7109375" bestFit="1" customWidth="1"/>
    <col min="12121" max="12121" width="8.7109375" bestFit="1" customWidth="1"/>
    <col min="12122" max="12122" width="9.5703125" bestFit="1" customWidth="1"/>
    <col min="12123" max="12123" width="12.5703125" bestFit="1" customWidth="1"/>
    <col min="12289" max="12289" width="8.42578125" customWidth="1"/>
    <col min="12290" max="12290" width="49.42578125" customWidth="1"/>
    <col min="12291" max="12291" width="6.5703125" bestFit="1" customWidth="1"/>
    <col min="12292" max="12292" width="5.7109375" bestFit="1" customWidth="1"/>
    <col min="12293" max="12294" width="7.7109375" bestFit="1" customWidth="1"/>
    <col min="12295" max="12295" width="5.28515625" bestFit="1" customWidth="1"/>
    <col min="12296" max="12296" width="4.7109375" bestFit="1" customWidth="1"/>
    <col min="12297" max="12297" width="6.5703125" bestFit="1" customWidth="1"/>
    <col min="12298" max="12298" width="8.7109375" bestFit="1" customWidth="1"/>
    <col min="12299" max="12299" width="10.7109375" bestFit="1" customWidth="1"/>
    <col min="12300" max="12300" width="11.7109375" bestFit="1" customWidth="1"/>
    <col min="12301" max="12301" width="7.28515625" bestFit="1" customWidth="1"/>
    <col min="12302" max="12302" width="10.7109375" bestFit="1" customWidth="1"/>
    <col min="12303" max="12303" width="11.7109375" bestFit="1" customWidth="1"/>
    <col min="12304" max="12305" width="9.5703125" bestFit="1" customWidth="1"/>
    <col min="12306" max="12306" width="8.7109375" bestFit="1" customWidth="1"/>
    <col min="12307" max="12308" width="7.7109375" bestFit="1" customWidth="1"/>
    <col min="12309" max="12309" width="6.5703125" bestFit="1" customWidth="1"/>
    <col min="12310" max="12310" width="9.5703125" bestFit="1" customWidth="1"/>
    <col min="12311" max="12311" width="8.7109375" bestFit="1" customWidth="1"/>
    <col min="12312" max="12312" width="5.28515625" bestFit="1" customWidth="1"/>
    <col min="12313" max="12314" width="5.7109375" bestFit="1" customWidth="1"/>
    <col min="12315" max="12315" width="7.7109375" bestFit="1" customWidth="1"/>
    <col min="12316" max="12316" width="6.5703125" bestFit="1" customWidth="1"/>
    <col min="12317" max="12317" width="8.7109375" bestFit="1" customWidth="1"/>
    <col min="12318" max="12318" width="7.7109375" bestFit="1" customWidth="1"/>
    <col min="12319" max="12319" width="6.5703125" bestFit="1" customWidth="1"/>
    <col min="12320" max="12324" width="7.7109375" bestFit="1" customWidth="1"/>
    <col min="12325" max="12325" width="6.5703125" bestFit="1" customWidth="1"/>
    <col min="12326" max="12326" width="7.7109375" bestFit="1" customWidth="1"/>
    <col min="12327" max="12327" width="8.7109375" bestFit="1" customWidth="1"/>
    <col min="12328" max="12328" width="7.7109375" bestFit="1" customWidth="1"/>
    <col min="12329" max="12329" width="8.7109375" bestFit="1" customWidth="1"/>
    <col min="12330" max="12331" width="7.7109375" bestFit="1" customWidth="1"/>
    <col min="12332" max="12334" width="8.7109375" bestFit="1" customWidth="1"/>
    <col min="12335" max="12335" width="7.7109375" bestFit="1" customWidth="1"/>
    <col min="12336" max="12336" width="8.7109375" bestFit="1" customWidth="1"/>
    <col min="12337" max="12337" width="7.7109375" bestFit="1" customWidth="1"/>
    <col min="12338" max="12341" width="6.5703125" bestFit="1" customWidth="1"/>
    <col min="12342" max="12342" width="9.42578125" bestFit="1" customWidth="1"/>
    <col min="12343" max="12343" width="7.28515625" bestFit="1" customWidth="1"/>
    <col min="12344" max="12344" width="9.42578125" bestFit="1" customWidth="1"/>
    <col min="12345" max="12345" width="9.5703125" bestFit="1" customWidth="1"/>
    <col min="12346" max="12346" width="8.7109375" bestFit="1" customWidth="1"/>
    <col min="12347" max="12348" width="10.7109375" bestFit="1" customWidth="1"/>
    <col min="12349" max="12349" width="9.5703125" bestFit="1" customWidth="1"/>
    <col min="12350" max="12350" width="11.7109375" bestFit="1" customWidth="1"/>
    <col min="12351" max="12351" width="12.5703125" bestFit="1" customWidth="1"/>
    <col min="12352" max="12352" width="10.7109375" bestFit="1" customWidth="1"/>
    <col min="12353" max="12353" width="11.7109375" bestFit="1" customWidth="1"/>
    <col min="12354" max="12355" width="10.7109375" bestFit="1" customWidth="1"/>
    <col min="12356" max="12356" width="9.5703125" bestFit="1" customWidth="1"/>
    <col min="12357" max="12357" width="8.7109375" bestFit="1" customWidth="1"/>
    <col min="12358" max="12358" width="5.7109375" bestFit="1" customWidth="1"/>
    <col min="12359" max="12359" width="6.5703125" bestFit="1" customWidth="1"/>
    <col min="12360" max="12361" width="7.7109375" bestFit="1" customWidth="1"/>
    <col min="12362" max="12362" width="6.5703125" bestFit="1" customWidth="1"/>
    <col min="12363" max="12363" width="7.28515625" bestFit="1" customWidth="1"/>
    <col min="12364" max="12364" width="7.7109375" bestFit="1" customWidth="1"/>
    <col min="12365" max="12365" width="8.7109375" customWidth="1"/>
    <col min="12366" max="12366" width="9.5703125" bestFit="1" customWidth="1"/>
    <col min="12367" max="12368" width="7.7109375" bestFit="1" customWidth="1"/>
    <col min="12369" max="12371" width="8.7109375" bestFit="1" customWidth="1"/>
    <col min="12372" max="12373" width="7.7109375" bestFit="1" customWidth="1"/>
    <col min="12374" max="12374" width="9.42578125" bestFit="1" customWidth="1"/>
    <col min="12375" max="12375" width="7.28515625" bestFit="1" customWidth="1"/>
    <col min="12376" max="12376" width="10.7109375" bestFit="1" customWidth="1"/>
    <col min="12377" max="12377" width="8.7109375" bestFit="1" customWidth="1"/>
    <col min="12378" max="12378" width="9.5703125" bestFit="1" customWidth="1"/>
    <col min="12379" max="12379" width="12.5703125" bestFit="1" customWidth="1"/>
    <col min="12545" max="12545" width="8.42578125" customWidth="1"/>
    <col min="12546" max="12546" width="49.42578125" customWidth="1"/>
    <col min="12547" max="12547" width="6.5703125" bestFit="1" customWidth="1"/>
    <col min="12548" max="12548" width="5.7109375" bestFit="1" customWidth="1"/>
    <col min="12549" max="12550" width="7.7109375" bestFit="1" customWidth="1"/>
    <col min="12551" max="12551" width="5.28515625" bestFit="1" customWidth="1"/>
    <col min="12552" max="12552" width="4.7109375" bestFit="1" customWidth="1"/>
    <col min="12553" max="12553" width="6.5703125" bestFit="1" customWidth="1"/>
    <col min="12554" max="12554" width="8.7109375" bestFit="1" customWidth="1"/>
    <col min="12555" max="12555" width="10.7109375" bestFit="1" customWidth="1"/>
    <col min="12556" max="12556" width="11.7109375" bestFit="1" customWidth="1"/>
    <col min="12557" max="12557" width="7.28515625" bestFit="1" customWidth="1"/>
    <col min="12558" max="12558" width="10.7109375" bestFit="1" customWidth="1"/>
    <col min="12559" max="12559" width="11.7109375" bestFit="1" customWidth="1"/>
    <col min="12560" max="12561" width="9.5703125" bestFit="1" customWidth="1"/>
    <col min="12562" max="12562" width="8.7109375" bestFit="1" customWidth="1"/>
    <col min="12563" max="12564" width="7.7109375" bestFit="1" customWidth="1"/>
    <col min="12565" max="12565" width="6.5703125" bestFit="1" customWidth="1"/>
    <col min="12566" max="12566" width="9.5703125" bestFit="1" customWidth="1"/>
    <col min="12567" max="12567" width="8.7109375" bestFit="1" customWidth="1"/>
    <col min="12568" max="12568" width="5.28515625" bestFit="1" customWidth="1"/>
    <col min="12569" max="12570" width="5.7109375" bestFit="1" customWidth="1"/>
    <col min="12571" max="12571" width="7.7109375" bestFit="1" customWidth="1"/>
    <col min="12572" max="12572" width="6.5703125" bestFit="1" customWidth="1"/>
    <col min="12573" max="12573" width="8.7109375" bestFit="1" customWidth="1"/>
    <col min="12574" max="12574" width="7.7109375" bestFit="1" customWidth="1"/>
    <col min="12575" max="12575" width="6.5703125" bestFit="1" customWidth="1"/>
    <col min="12576" max="12580" width="7.7109375" bestFit="1" customWidth="1"/>
    <col min="12581" max="12581" width="6.5703125" bestFit="1" customWidth="1"/>
    <col min="12582" max="12582" width="7.7109375" bestFit="1" customWidth="1"/>
    <col min="12583" max="12583" width="8.7109375" bestFit="1" customWidth="1"/>
    <col min="12584" max="12584" width="7.7109375" bestFit="1" customWidth="1"/>
    <col min="12585" max="12585" width="8.7109375" bestFit="1" customWidth="1"/>
    <col min="12586" max="12587" width="7.7109375" bestFit="1" customWidth="1"/>
    <col min="12588" max="12590" width="8.7109375" bestFit="1" customWidth="1"/>
    <col min="12591" max="12591" width="7.7109375" bestFit="1" customWidth="1"/>
    <col min="12592" max="12592" width="8.7109375" bestFit="1" customWidth="1"/>
    <col min="12593" max="12593" width="7.7109375" bestFit="1" customWidth="1"/>
    <col min="12594" max="12597" width="6.5703125" bestFit="1" customWidth="1"/>
    <col min="12598" max="12598" width="9.42578125" bestFit="1" customWidth="1"/>
    <col min="12599" max="12599" width="7.28515625" bestFit="1" customWidth="1"/>
    <col min="12600" max="12600" width="9.42578125" bestFit="1" customWidth="1"/>
    <col min="12601" max="12601" width="9.5703125" bestFit="1" customWidth="1"/>
    <col min="12602" max="12602" width="8.7109375" bestFit="1" customWidth="1"/>
    <col min="12603" max="12604" width="10.7109375" bestFit="1" customWidth="1"/>
    <col min="12605" max="12605" width="9.5703125" bestFit="1" customWidth="1"/>
    <col min="12606" max="12606" width="11.7109375" bestFit="1" customWidth="1"/>
    <col min="12607" max="12607" width="12.5703125" bestFit="1" customWidth="1"/>
    <col min="12608" max="12608" width="10.7109375" bestFit="1" customWidth="1"/>
    <col min="12609" max="12609" width="11.7109375" bestFit="1" customWidth="1"/>
    <col min="12610" max="12611" width="10.7109375" bestFit="1" customWidth="1"/>
    <col min="12612" max="12612" width="9.5703125" bestFit="1" customWidth="1"/>
    <col min="12613" max="12613" width="8.7109375" bestFit="1" customWidth="1"/>
    <col min="12614" max="12614" width="5.7109375" bestFit="1" customWidth="1"/>
    <col min="12615" max="12615" width="6.5703125" bestFit="1" customWidth="1"/>
    <col min="12616" max="12617" width="7.7109375" bestFit="1" customWidth="1"/>
    <col min="12618" max="12618" width="6.5703125" bestFit="1" customWidth="1"/>
    <col min="12619" max="12619" width="7.28515625" bestFit="1" customWidth="1"/>
    <col min="12620" max="12620" width="7.7109375" bestFit="1" customWidth="1"/>
    <col min="12621" max="12621" width="8.7109375" customWidth="1"/>
    <col min="12622" max="12622" width="9.5703125" bestFit="1" customWidth="1"/>
    <col min="12623" max="12624" width="7.7109375" bestFit="1" customWidth="1"/>
    <col min="12625" max="12627" width="8.7109375" bestFit="1" customWidth="1"/>
    <col min="12628" max="12629" width="7.7109375" bestFit="1" customWidth="1"/>
    <col min="12630" max="12630" width="9.42578125" bestFit="1" customWidth="1"/>
    <col min="12631" max="12631" width="7.28515625" bestFit="1" customWidth="1"/>
    <col min="12632" max="12632" width="10.7109375" bestFit="1" customWidth="1"/>
    <col min="12633" max="12633" width="8.7109375" bestFit="1" customWidth="1"/>
    <col min="12634" max="12634" width="9.5703125" bestFit="1" customWidth="1"/>
    <col min="12635" max="12635" width="12.5703125" bestFit="1" customWidth="1"/>
    <col min="12801" max="12801" width="8.42578125" customWidth="1"/>
    <col min="12802" max="12802" width="49.42578125" customWidth="1"/>
    <col min="12803" max="12803" width="6.5703125" bestFit="1" customWidth="1"/>
    <col min="12804" max="12804" width="5.7109375" bestFit="1" customWidth="1"/>
    <col min="12805" max="12806" width="7.7109375" bestFit="1" customWidth="1"/>
    <col min="12807" max="12807" width="5.28515625" bestFit="1" customWidth="1"/>
    <col min="12808" max="12808" width="4.7109375" bestFit="1" customWidth="1"/>
    <col min="12809" max="12809" width="6.5703125" bestFit="1" customWidth="1"/>
    <col min="12810" max="12810" width="8.7109375" bestFit="1" customWidth="1"/>
    <col min="12811" max="12811" width="10.7109375" bestFit="1" customWidth="1"/>
    <col min="12812" max="12812" width="11.7109375" bestFit="1" customWidth="1"/>
    <col min="12813" max="12813" width="7.28515625" bestFit="1" customWidth="1"/>
    <col min="12814" max="12814" width="10.7109375" bestFit="1" customWidth="1"/>
    <col min="12815" max="12815" width="11.7109375" bestFit="1" customWidth="1"/>
    <col min="12816" max="12817" width="9.5703125" bestFit="1" customWidth="1"/>
    <col min="12818" max="12818" width="8.7109375" bestFit="1" customWidth="1"/>
    <col min="12819" max="12820" width="7.7109375" bestFit="1" customWidth="1"/>
    <col min="12821" max="12821" width="6.5703125" bestFit="1" customWidth="1"/>
    <col min="12822" max="12822" width="9.5703125" bestFit="1" customWidth="1"/>
    <col min="12823" max="12823" width="8.7109375" bestFit="1" customWidth="1"/>
    <col min="12824" max="12824" width="5.28515625" bestFit="1" customWidth="1"/>
    <col min="12825" max="12826" width="5.7109375" bestFit="1" customWidth="1"/>
    <col min="12827" max="12827" width="7.7109375" bestFit="1" customWidth="1"/>
    <col min="12828" max="12828" width="6.5703125" bestFit="1" customWidth="1"/>
    <col min="12829" max="12829" width="8.7109375" bestFit="1" customWidth="1"/>
    <col min="12830" max="12830" width="7.7109375" bestFit="1" customWidth="1"/>
    <col min="12831" max="12831" width="6.5703125" bestFit="1" customWidth="1"/>
    <col min="12832" max="12836" width="7.7109375" bestFit="1" customWidth="1"/>
    <col min="12837" max="12837" width="6.5703125" bestFit="1" customWidth="1"/>
    <col min="12838" max="12838" width="7.7109375" bestFit="1" customWidth="1"/>
    <col min="12839" max="12839" width="8.7109375" bestFit="1" customWidth="1"/>
    <col min="12840" max="12840" width="7.7109375" bestFit="1" customWidth="1"/>
    <col min="12841" max="12841" width="8.7109375" bestFit="1" customWidth="1"/>
    <col min="12842" max="12843" width="7.7109375" bestFit="1" customWidth="1"/>
    <col min="12844" max="12846" width="8.7109375" bestFit="1" customWidth="1"/>
    <col min="12847" max="12847" width="7.7109375" bestFit="1" customWidth="1"/>
    <col min="12848" max="12848" width="8.7109375" bestFit="1" customWidth="1"/>
    <col min="12849" max="12849" width="7.7109375" bestFit="1" customWidth="1"/>
    <col min="12850" max="12853" width="6.5703125" bestFit="1" customWidth="1"/>
    <col min="12854" max="12854" width="9.42578125" bestFit="1" customWidth="1"/>
    <col min="12855" max="12855" width="7.28515625" bestFit="1" customWidth="1"/>
    <col min="12856" max="12856" width="9.42578125" bestFit="1" customWidth="1"/>
    <col min="12857" max="12857" width="9.5703125" bestFit="1" customWidth="1"/>
    <col min="12858" max="12858" width="8.7109375" bestFit="1" customWidth="1"/>
    <col min="12859" max="12860" width="10.7109375" bestFit="1" customWidth="1"/>
    <col min="12861" max="12861" width="9.5703125" bestFit="1" customWidth="1"/>
    <col min="12862" max="12862" width="11.7109375" bestFit="1" customWidth="1"/>
    <col min="12863" max="12863" width="12.5703125" bestFit="1" customWidth="1"/>
    <col min="12864" max="12864" width="10.7109375" bestFit="1" customWidth="1"/>
    <col min="12865" max="12865" width="11.7109375" bestFit="1" customWidth="1"/>
    <col min="12866" max="12867" width="10.7109375" bestFit="1" customWidth="1"/>
    <col min="12868" max="12868" width="9.5703125" bestFit="1" customWidth="1"/>
    <col min="12869" max="12869" width="8.7109375" bestFit="1" customWidth="1"/>
    <col min="12870" max="12870" width="5.7109375" bestFit="1" customWidth="1"/>
    <col min="12871" max="12871" width="6.5703125" bestFit="1" customWidth="1"/>
    <col min="12872" max="12873" width="7.7109375" bestFit="1" customWidth="1"/>
    <col min="12874" max="12874" width="6.5703125" bestFit="1" customWidth="1"/>
    <col min="12875" max="12875" width="7.28515625" bestFit="1" customWidth="1"/>
    <col min="12876" max="12876" width="7.7109375" bestFit="1" customWidth="1"/>
    <col min="12877" max="12877" width="8.7109375" customWidth="1"/>
    <col min="12878" max="12878" width="9.5703125" bestFit="1" customWidth="1"/>
    <col min="12879" max="12880" width="7.7109375" bestFit="1" customWidth="1"/>
    <col min="12881" max="12883" width="8.7109375" bestFit="1" customWidth="1"/>
    <col min="12884" max="12885" width="7.7109375" bestFit="1" customWidth="1"/>
    <col min="12886" max="12886" width="9.42578125" bestFit="1" customWidth="1"/>
    <col min="12887" max="12887" width="7.28515625" bestFit="1" customWidth="1"/>
    <col min="12888" max="12888" width="10.7109375" bestFit="1" customWidth="1"/>
    <col min="12889" max="12889" width="8.7109375" bestFit="1" customWidth="1"/>
    <col min="12890" max="12890" width="9.5703125" bestFit="1" customWidth="1"/>
    <col min="12891" max="12891" width="12.5703125" bestFit="1" customWidth="1"/>
    <col min="13057" max="13057" width="8.42578125" customWidth="1"/>
    <col min="13058" max="13058" width="49.42578125" customWidth="1"/>
    <col min="13059" max="13059" width="6.5703125" bestFit="1" customWidth="1"/>
    <col min="13060" max="13060" width="5.7109375" bestFit="1" customWidth="1"/>
    <col min="13061" max="13062" width="7.7109375" bestFit="1" customWidth="1"/>
    <col min="13063" max="13063" width="5.28515625" bestFit="1" customWidth="1"/>
    <col min="13064" max="13064" width="4.7109375" bestFit="1" customWidth="1"/>
    <col min="13065" max="13065" width="6.5703125" bestFit="1" customWidth="1"/>
    <col min="13066" max="13066" width="8.7109375" bestFit="1" customWidth="1"/>
    <col min="13067" max="13067" width="10.7109375" bestFit="1" customWidth="1"/>
    <col min="13068" max="13068" width="11.7109375" bestFit="1" customWidth="1"/>
    <col min="13069" max="13069" width="7.28515625" bestFit="1" customWidth="1"/>
    <col min="13070" max="13070" width="10.7109375" bestFit="1" customWidth="1"/>
    <col min="13071" max="13071" width="11.7109375" bestFit="1" customWidth="1"/>
    <col min="13072" max="13073" width="9.5703125" bestFit="1" customWidth="1"/>
    <col min="13074" max="13074" width="8.7109375" bestFit="1" customWidth="1"/>
    <col min="13075" max="13076" width="7.7109375" bestFit="1" customWidth="1"/>
    <col min="13077" max="13077" width="6.5703125" bestFit="1" customWidth="1"/>
    <col min="13078" max="13078" width="9.5703125" bestFit="1" customWidth="1"/>
    <col min="13079" max="13079" width="8.7109375" bestFit="1" customWidth="1"/>
    <col min="13080" max="13080" width="5.28515625" bestFit="1" customWidth="1"/>
    <col min="13081" max="13082" width="5.7109375" bestFit="1" customWidth="1"/>
    <col min="13083" max="13083" width="7.7109375" bestFit="1" customWidth="1"/>
    <col min="13084" max="13084" width="6.5703125" bestFit="1" customWidth="1"/>
    <col min="13085" max="13085" width="8.7109375" bestFit="1" customWidth="1"/>
    <col min="13086" max="13086" width="7.7109375" bestFit="1" customWidth="1"/>
    <col min="13087" max="13087" width="6.5703125" bestFit="1" customWidth="1"/>
    <col min="13088" max="13092" width="7.7109375" bestFit="1" customWidth="1"/>
    <col min="13093" max="13093" width="6.5703125" bestFit="1" customWidth="1"/>
    <col min="13094" max="13094" width="7.7109375" bestFit="1" customWidth="1"/>
    <col min="13095" max="13095" width="8.7109375" bestFit="1" customWidth="1"/>
    <col min="13096" max="13096" width="7.7109375" bestFit="1" customWidth="1"/>
    <col min="13097" max="13097" width="8.7109375" bestFit="1" customWidth="1"/>
    <col min="13098" max="13099" width="7.7109375" bestFit="1" customWidth="1"/>
    <col min="13100" max="13102" width="8.7109375" bestFit="1" customWidth="1"/>
    <col min="13103" max="13103" width="7.7109375" bestFit="1" customWidth="1"/>
    <col min="13104" max="13104" width="8.7109375" bestFit="1" customWidth="1"/>
    <col min="13105" max="13105" width="7.7109375" bestFit="1" customWidth="1"/>
    <col min="13106" max="13109" width="6.5703125" bestFit="1" customWidth="1"/>
    <col min="13110" max="13110" width="9.42578125" bestFit="1" customWidth="1"/>
    <col min="13111" max="13111" width="7.28515625" bestFit="1" customWidth="1"/>
    <col min="13112" max="13112" width="9.42578125" bestFit="1" customWidth="1"/>
    <col min="13113" max="13113" width="9.5703125" bestFit="1" customWidth="1"/>
    <col min="13114" max="13114" width="8.7109375" bestFit="1" customWidth="1"/>
    <col min="13115" max="13116" width="10.7109375" bestFit="1" customWidth="1"/>
    <col min="13117" max="13117" width="9.5703125" bestFit="1" customWidth="1"/>
    <col min="13118" max="13118" width="11.7109375" bestFit="1" customWidth="1"/>
    <col min="13119" max="13119" width="12.5703125" bestFit="1" customWidth="1"/>
    <col min="13120" max="13120" width="10.7109375" bestFit="1" customWidth="1"/>
    <col min="13121" max="13121" width="11.7109375" bestFit="1" customWidth="1"/>
    <col min="13122" max="13123" width="10.7109375" bestFit="1" customWidth="1"/>
    <col min="13124" max="13124" width="9.5703125" bestFit="1" customWidth="1"/>
    <col min="13125" max="13125" width="8.7109375" bestFit="1" customWidth="1"/>
    <col min="13126" max="13126" width="5.7109375" bestFit="1" customWidth="1"/>
    <col min="13127" max="13127" width="6.5703125" bestFit="1" customWidth="1"/>
    <col min="13128" max="13129" width="7.7109375" bestFit="1" customWidth="1"/>
    <col min="13130" max="13130" width="6.5703125" bestFit="1" customWidth="1"/>
    <col min="13131" max="13131" width="7.28515625" bestFit="1" customWidth="1"/>
    <col min="13132" max="13132" width="7.7109375" bestFit="1" customWidth="1"/>
    <col min="13133" max="13133" width="8.7109375" customWidth="1"/>
    <col min="13134" max="13134" width="9.5703125" bestFit="1" customWidth="1"/>
    <col min="13135" max="13136" width="7.7109375" bestFit="1" customWidth="1"/>
    <col min="13137" max="13139" width="8.7109375" bestFit="1" customWidth="1"/>
    <col min="13140" max="13141" width="7.7109375" bestFit="1" customWidth="1"/>
    <col min="13142" max="13142" width="9.42578125" bestFit="1" customWidth="1"/>
    <col min="13143" max="13143" width="7.28515625" bestFit="1" customWidth="1"/>
    <col min="13144" max="13144" width="10.7109375" bestFit="1" customWidth="1"/>
    <col min="13145" max="13145" width="8.7109375" bestFit="1" customWidth="1"/>
    <col min="13146" max="13146" width="9.5703125" bestFit="1" customWidth="1"/>
    <col min="13147" max="13147" width="12.5703125" bestFit="1" customWidth="1"/>
    <col min="13313" max="13313" width="8.42578125" customWidth="1"/>
    <col min="13314" max="13314" width="49.42578125" customWidth="1"/>
    <col min="13315" max="13315" width="6.5703125" bestFit="1" customWidth="1"/>
    <col min="13316" max="13316" width="5.7109375" bestFit="1" customWidth="1"/>
    <col min="13317" max="13318" width="7.7109375" bestFit="1" customWidth="1"/>
    <col min="13319" max="13319" width="5.28515625" bestFit="1" customWidth="1"/>
    <col min="13320" max="13320" width="4.7109375" bestFit="1" customWidth="1"/>
    <col min="13321" max="13321" width="6.5703125" bestFit="1" customWidth="1"/>
    <col min="13322" max="13322" width="8.7109375" bestFit="1" customWidth="1"/>
    <col min="13323" max="13323" width="10.7109375" bestFit="1" customWidth="1"/>
    <col min="13324" max="13324" width="11.7109375" bestFit="1" customWidth="1"/>
    <col min="13325" max="13325" width="7.28515625" bestFit="1" customWidth="1"/>
    <col min="13326" max="13326" width="10.7109375" bestFit="1" customWidth="1"/>
    <col min="13327" max="13327" width="11.7109375" bestFit="1" customWidth="1"/>
    <col min="13328" max="13329" width="9.5703125" bestFit="1" customWidth="1"/>
    <col min="13330" max="13330" width="8.7109375" bestFit="1" customWidth="1"/>
    <col min="13331" max="13332" width="7.7109375" bestFit="1" customWidth="1"/>
    <col min="13333" max="13333" width="6.5703125" bestFit="1" customWidth="1"/>
    <col min="13334" max="13334" width="9.5703125" bestFit="1" customWidth="1"/>
    <col min="13335" max="13335" width="8.7109375" bestFit="1" customWidth="1"/>
    <col min="13336" max="13336" width="5.28515625" bestFit="1" customWidth="1"/>
    <col min="13337" max="13338" width="5.7109375" bestFit="1" customWidth="1"/>
    <col min="13339" max="13339" width="7.7109375" bestFit="1" customWidth="1"/>
    <col min="13340" max="13340" width="6.5703125" bestFit="1" customWidth="1"/>
    <col min="13341" max="13341" width="8.7109375" bestFit="1" customWidth="1"/>
    <col min="13342" max="13342" width="7.7109375" bestFit="1" customWidth="1"/>
    <col min="13343" max="13343" width="6.5703125" bestFit="1" customWidth="1"/>
    <col min="13344" max="13348" width="7.7109375" bestFit="1" customWidth="1"/>
    <col min="13349" max="13349" width="6.5703125" bestFit="1" customWidth="1"/>
    <col min="13350" max="13350" width="7.7109375" bestFit="1" customWidth="1"/>
    <col min="13351" max="13351" width="8.7109375" bestFit="1" customWidth="1"/>
    <col min="13352" max="13352" width="7.7109375" bestFit="1" customWidth="1"/>
    <col min="13353" max="13353" width="8.7109375" bestFit="1" customWidth="1"/>
    <col min="13354" max="13355" width="7.7109375" bestFit="1" customWidth="1"/>
    <col min="13356" max="13358" width="8.7109375" bestFit="1" customWidth="1"/>
    <col min="13359" max="13359" width="7.7109375" bestFit="1" customWidth="1"/>
    <col min="13360" max="13360" width="8.7109375" bestFit="1" customWidth="1"/>
    <col min="13361" max="13361" width="7.7109375" bestFit="1" customWidth="1"/>
    <col min="13362" max="13365" width="6.5703125" bestFit="1" customWidth="1"/>
    <col min="13366" max="13366" width="9.42578125" bestFit="1" customWidth="1"/>
    <col min="13367" max="13367" width="7.28515625" bestFit="1" customWidth="1"/>
    <col min="13368" max="13368" width="9.42578125" bestFit="1" customWidth="1"/>
    <col min="13369" max="13369" width="9.5703125" bestFit="1" customWidth="1"/>
    <col min="13370" max="13370" width="8.7109375" bestFit="1" customWidth="1"/>
    <col min="13371" max="13372" width="10.7109375" bestFit="1" customWidth="1"/>
    <col min="13373" max="13373" width="9.5703125" bestFit="1" customWidth="1"/>
    <col min="13374" max="13374" width="11.7109375" bestFit="1" customWidth="1"/>
    <col min="13375" max="13375" width="12.5703125" bestFit="1" customWidth="1"/>
    <col min="13376" max="13376" width="10.7109375" bestFit="1" customWidth="1"/>
    <col min="13377" max="13377" width="11.7109375" bestFit="1" customWidth="1"/>
    <col min="13378" max="13379" width="10.7109375" bestFit="1" customWidth="1"/>
    <col min="13380" max="13380" width="9.5703125" bestFit="1" customWidth="1"/>
    <col min="13381" max="13381" width="8.7109375" bestFit="1" customWidth="1"/>
    <col min="13382" max="13382" width="5.7109375" bestFit="1" customWidth="1"/>
    <col min="13383" max="13383" width="6.5703125" bestFit="1" customWidth="1"/>
    <col min="13384" max="13385" width="7.7109375" bestFit="1" customWidth="1"/>
    <col min="13386" max="13386" width="6.5703125" bestFit="1" customWidth="1"/>
    <col min="13387" max="13387" width="7.28515625" bestFit="1" customWidth="1"/>
    <col min="13388" max="13388" width="7.7109375" bestFit="1" customWidth="1"/>
    <col min="13389" max="13389" width="8.7109375" customWidth="1"/>
    <col min="13390" max="13390" width="9.5703125" bestFit="1" customWidth="1"/>
    <col min="13391" max="13392" width="7.7109375" bestFit="1" customWidth="1"/>
    <col min="13393" max="13395" width="8.7109375" bestFit="1" customWidth="1"/>
    <col min="13396" max="13397" width="7.7109375" bestFit="1" customWidth="1"/>
    <col min="13398" max="13398" width="9.42578125" bestFit="1" customWidth="1"/>
    <col min="13399" max="13399" width="7.28515625" bestFit="1" customWidth="1"/>
    <col min="13400" max="13400" width="10.7109375" bestFit="1" customWidth="1"/>
    <col min="13401" max="13401" width="8.7109375" bestFit="1" customWidth="1"/>
    <col min="13402" max="13402" width="9.5703125" bestFit="1" customWidth="1"/>
    <col min="13403" max="13403" width="12.5703125" bestFit="1" customWidth="1"/>
    <col min="13569" max="13569" width="8.42578125" customWidth="1"/>
    <col min="13570" max="13570" width="49.42578125" customWidth="1"/>
    <col min="13571" max="13571" width="6.5703125" bestFit="1" customWidth="1"/>
    <col min="13572" max="13572" width="5.7109375" bestFit="1" customWidth="1"/>
    <col min="13573" max="13574" width="7.7109375" bestFit="1" customWidth="1"/>
    <col min="13575" max="13575" width="5.28515625" bestFit="1" customWidth="1"/>
    <col min="13576" max="13576" width="4.7109375" bestFit="1" customWidth="1"/>
    <col min="13577" max="13577" width="6.5703125" bestFit="1" customWidth="1"/>
    <col min="13578" max="13578" width="8.7109375" bestFit="1" customWidth="1"/>
    <col min="13579" max="13579" width="10.7109375" bestFit="1" customWidth="1"/>
    <col min="13580" max="13580" width="11.7109375" bestFit="1" customWidth="1"/>
    <col min="13581" max="13581" width="7.28515625" bestFit="1" customWidth="1"/>
    <col min="13582" max="13582" width="10.7109375" bestFit="1" customWidth="1"/>
    <col min="13583" max="13583" width="11.7109375" bestFit="1" customWidth="1"/>
    <col min="13584" max="13585" width="9.5703125" bestFit="1" customWidth="1"/>
    <col min="13586" max="13586" width="8.7109375" bestFit="1" customWidth="1"/>
    <col min="13587" max="13588" width="7.7109375" bestFit="1" customWidth="1"/>
    <col min="13589" max="13589" width="6.5703125" bestFit="1" customWidth="1"/>
    <col min="13590" max="13590" width="9.5703125" bestFit="1" customWidth="1"/>
    <col min="13591" max="13591" width="8.7109375" bestFit="1" customWidth="1"/>
    <col min="13592" max="13592" width="5.28515625" bestFit="1" customWidth="1"/>
    <col min="13593" max="13594" width="5.7109375" bestFit="1" customWidth="1"/>
    <col min="13595" max="13595" width="7.7109375" bestFit="1" customWidth="1"/>
    <col min="13596" max="13596" width="6.5703125" bestFit="1" customWidth="1"/>
    <col min="13597" max="13597" width="8.7109375" bestFit="1" customWidth="1"/>
    <col min="13598" max="13598" width="7.7109375" bestFit="1" customWidth="1"/>
    <col min="13599" max="13599" width="6.5703125" bestFit="1" customWidth="1"/>
    <col min="13600" max="13604" width="7.7109375" bestFit="1" customWidth="1"/>
    <col min="13605" max="13605" width="6.5703125" bestFit="1" customWidth="1"/>
    <col min="13606" max="13606" width="7.7109375" bestFit="1" customWidth="1"/>
    <col min="13607" max="13607" width="8.7109375" bestFit="1" customWidth="1"/>
    <col min="13608" max="13608" width="7.7109375" bestFit="1" customWidth="1"/>
    <col min="13609" max="13609" width="8.7109375" bestFit="1" customWidth="1"/>
    <col min="13610" max="13611" width="7.7109375" bestFit="1" customWidth="1"/>
    <col min="13612" max="13614" width="8.7109375" bestFit="1" customWidth="1"/>
    <col min="13615" max="13615" width="7.7109375" bestFit="1" customWidth="1"/>
    <col min="13616" max="13616" width="8.7109375" bestFit="1" customWidth="1"/>
    <col min="13617" max="13617" width="7.7109375" bestFit="1" customWidth="1"/>
    <col min="13618" max="13621" width="6.5703125" bestFit="1" customWidth="1"/>
    <col min="13622" max="13622" width="9.42578125" bestFit="1" customWidth="1"/>
    <col min="13623" max="13623" width="7.28515625" bestFit="1" customWidth="1"/>
    <col min="13624" max="13624" width="9.42578125" bestFit="1" customWidth="1"/>
    <col min="13625" max="13625" width="9.5703125" bestFit="1" customWidth="1"/>
    <col min="13626" max="13626" width="8.7109375" bestFit="1" customWidth="1"/>
    <col min="13627" max="13628" width="10.7109375" bestFit="1" customWidth="1"/>
    <col min="13629" max="13629" width="9.5703125" bestFit="1" customWidth="1"/>
    <col min="13630" max="13630" width="11.7109375" bestFit="1" customWidth="1"/>
    <col min="13631" max="13631" width="12.5703125" bestFit="1" customWidth="1"/>
    <col min="13632" max="13632" width="10.7109375" bestFit="1" customWidth="1"/>
    <col min="13633" max="13633" width="11.7109375" bestFit="1" customWidth="1"/>
    <col min="13634" max="13635" width="10.7109375" bestFit="1" customWidth="1"/>
    <col min="13636" max="13636" width="9.5703125" bestFit="1" customWidth="1"/>
    <col min="13637" max="13637" width="8.7109375" bestFit="1" customWidth="1"/>
    <col min="13638" max="13638" width="5.7109375" bestFit="1" customWidth="1"/>
    <col min="13639" max="13639" width="6.5703125" bestFit="1" customWidth="1"/>
    <col min="13640" max="13641" width="7.7109375" bestFit="1" customWidth="1"/>
    <col min="13642" max="13642" width="6.5703125" bestFit="1" customWidth="1"/>
    <col min="13643" max="13643" width="7.28515625" bestFit="1" customWidth="1"/>
    <col min="13644" max="13644" width="7.7109375" bestFit="1" customWidth="1"/>
    <col min="13645" max="13645" width="8.7109375" customWidth="1"/>
    <col min="13646" max="13646" width="9.5703125" bestFit="1" customWidth="1"/>
    <col min="13647" max="13648" width="7.7109375" bestFit="1" customWidth="1"/>
    <col min="13649" max="13651" width="8.7109375" bestFit="1" customWidth="1"/>
    <col min="13652" max="13653" width="7.7109375" bestFit="1" customWidth="1"/>
    <col min="13654" max="13654" width="9.42578125" bestFit="1" customWidth="1"/>
    <col min="13655" max="13655" width="7.28515625" bestFit="1" customWidth="1"/>
    <col min="13656" max="13656" width="10.7109375" bestFit="1" customWidth="1"/>
    <col min="13657" max="13657" width="8.7109375" bestFit="1" customWidth="1"/>
    <col min="13658" max="13658" width="9.5703125" bestFit="1" customWidth="1"/>
    <col min="13659" max="13659" width="12.5703125" bestFit="1" customWidth="1"/>
    <col min="13825" max="13825" width="8.42578125" customWidth="1"/>
    <col min="13826" max="13826" width="49.42578125" customWidth="1"/>
    <col min="13827" max="13827" width="6.5703125" bestFit="1" customWidth="1"/>
    <col min="13828" max="13828" width="5.7109375" bestFit="1" customWidth="1"/>
    <col min="13829" max="13830" width="7.7109375" bestFit="1" customWidth="1"/>
    <col min="13831" max="13831" width="5.28515625" bestFit="1" customWidth="1"/>
    <col min="13832" max="13832" width="4.7109375" bestFit="1" customWidth="1"/>
    <col min="13833" max="13833" width="6.5703125" bestFit="1" customWidth="1"/>
    <col min="13834" max="13834" width="8.7109375" bestFit="1" customWidth="1"/>
    <col min="13835" max="13835" width="10.7109375" bestFit="1" customWidth="1"/>
    <col min="13836" max="13836" width="11.7109375" bestFit="1" customWidth="1"/>
    <col min="13837" max="13837" width="7.28515625" bestFit="1" customWidth="1"/>
    <col min="13838" max="13838" width="10.7109375" bestFit="1" customWidth="1"/>
    <col min="13839" max="13839" width="11.7109375" bestFit="1" customWidth="1"/>
    <col min="13840" max="13841" width="9.5703125" bestFit="1" customWidth="1"/>
    <col min="13842" max="13842" width="8.7109375" bestFit="1" customWidth="1"/>
    <col min="13843" max="13844" width="7.7109375" bestFit="1" customWidth="1"/>
    <col min="13845" max="13845" width="6.5703125" bestFit="1" customWidth="1"/>
    <col min="13846" max="13846" width="9.5703125" bestFit="1" customWidth="1"/>
    <col min="13847" max="13847" width="8.7109375" bestFit="1" customWidth="1"/>
    <col min="13848" max="13848" width="5.28515625" bestFit="1" customWidth="1"/>
    <col min="13849" max="13850" width="5.7109375" bestFit="1" customWidth="1"/>
    <col min="13851" max="13851" width="7.7109375" bestFit="1" customWidth="1"/>
    <col min="13852" max="13852" width="6.5703125" bestFit="1" customWidth="1"/>
    <col min="13853" max="13853" width="8.7109375" bestFit="1" customWidth="1"/>
    <col min="13854" max="13854" width="7.7109375" bestFit="1" customWidth="1"/>
    <col min="13855" max="13855" width="6.5703125" bestFit="1" customWidth="1"/>
    <col min="13856" max="13860" width="7.7109375" bestFit="1" customWidth="1"/>
    <col min="13861" max="13861" width="6.5703125" bestFit="1" customWidth="1"/>
    <col min="13862" max="13862" width="7.7109375" bestFit="1" customWidth="1"/>
    <col min="13863" max="13863" width="8.7109375" bestFit="1" customWidth="1"/>
    <col min="13864" max="13864" width="7.7109375" bestFit="1" customWidth="1"/>
    <col min="13865" max="13865" width="8.7109375" bestFit="1" customWidth="1"/>
    <col min="13866" max="13867" width="7.7109375" bestFit="1" customWidth="1"/>
    <col min="13868" max="13870" width="8.7109375" bestFit="1" customWidth="1"/>
    <col min="13871" max="13871" width="7.7109375" bestFit="1" customWidth="1"/>
    <col min="13872" max="13872" width="8.7109375" bestFit="1" customWidth="1"/>
    <col min="13873" max="13873" width="7.7109375" bestFit="1" customWidth="1"/>
    <col min="13874" max="13877" width="6.5703125" bestFit="1" customWidth="1"/>
    <col min="13878" max="13878" width="9.42578125" bestFit="1" customWidth="1"/>
    <col min="13879" max="13879" width="7.28515625" bestFit="1" customWidth="1"/>
    <col min="13880" max="13880" width="9.42578125" bestFit="1" customWidth="1"/>
    <col min="13881" max="13881" width="9.5703125" bestFit="1" customWidth="1"/>
    <col min="13882" max="13882" width="8.7109375" bestFit="1" customWidth="1"/>
    <col min="13883" max="13884" width="10.7109375" bestFit="1" customWidth="1"/>
    <col min="13885" max="13885" width="9.5703125" bestFit="1" customWidth="1"/>
    <col min="13886" max="13886" width="11.7109375" bestFit="1" customWidth="1"/>
    <col min="13887" max="13887" width="12.5703125" bestFit="1" customWidth="1"/>
    <col min="13888" max="13888" width="10.7109375" bestFit="1" customWidth="1"/>
    <col min="13889" max="13889" width="11.7109375" bestFit="1" customWidth="1"/>
    <col min="13890" max="13891" width="10.7109375" bestFit="1" customWidth="1"/>
    <col min="13892" max="13892" width="9.5703125" bestFit="1" customWidth="1"/>
    <col min="13893" max="13893" width="8.7109375" bestFit="1" customWidth="1"/>
    <col min="13894" max="13894" width="5.7109375" bestFit="1" customWidth="1"/>
    <col min="13895" max="13895" width="6.5703125" bestFit="1" customWidth="1"/>
    <col min="13896" max="13897" width="7.7109375" bestFit="1" customWidth="1"/>
    <col min="13898" max="13898" width="6.5703125" bestFit="1" customWidth="1"/>
    <col min="13899" max="13899" width="7.28515625" bestFit="1" customWidth="1"/>
    <col min="13900" max="13900" width="7.7109375" bestFit="1" customWidth="1"/>
    <col min="13901" max="13901" width="8.7109375" customWidth="1"/>
    <col min="13902" max="13902" width="9.5703125" bestFit="1" customWidth="1"/>
    <col min="13903" max="13904" width="7.7109375" bestFit="1" customWidth="1"/>
    <col min="13905" max="13907" width="8.7109375" bestFit="1" customWidth="1"/>
    <col min="13908" max="13909" width="7.7109375" bestFit="1" customWidth="1"/>
    <col min="13910" max="13910" width="9.42578125" bestFit="1" customWidth="1"/>
    <col min="13911" max="13911" width="7.28515625" bestFit="1" customWidth="1"/>
    <col min="13912" max="13912" width="10.7109375" bestFit="1" customWidth="1"/>
    <col min="13913" max="13913" width="8.7109375" bestFit="1" customWidth="1"/>
    <col min="13914" max="13914" width="9.5703125" bestFit="1" customWidth="1"/>
    <col min="13915" max="13915" width="12.5703125" bestFit="1" customWidth="1"/>
    <col min="14081" max="14081" width="8.42578125" customWidth="1"/>
    <col min="14082" max="14082" width="49.42578125" customWidth="1"/>
    <col min="14083" max="14083" width="6.5703125" bestFit="1" customWidth="1"/>
    <col min="14084" max="14084" width="5.7109375" bestFit="1" customWidth="1"/>
    <col min="14085" max="14086" width="7.7109375" bestFit="1" customWidth="1"/>
    <col min="14087" max="14087" width="5.28515625" bestFit="1" customWidth="1"/>
    <col min="14088" max="14088" width="4.7109375" bestFit="1" customWidth="1"/>
    <col min="14089" max="14089" width="6.5703125" bestFit="1" customWidth="1"/>
    <col min="14090" max="14090" width="8.7109375" bestFit="1" customWidth="1"/>
    <col min="14091" max="14091" width="10.7109375" bestFit="1" customWidth="1"/>
    <col min="14092" max="14092" width="11.7109375" bestFit="1" customWidth="1"/>
    <col min="14093" max="14093" width="7.28515625" bestFit="1" customWidth="1"/>
    <col min="14094" max="14094" width="10.7109375" bestFit="1" customWidth="1"/>
    <col min="14095" max="14095" width="11.7109375" bestFit="1" customWidth="1"/>
    <col min="14096" max="14097" width="9.5703125" bestFit="1" customWidth="1"/>
    <col min="14098" max="14098" width="8.7109375" bestFit="1" customWidth="1"/>
    <col min="14099" max="14100" width="7.7109375" bestFit="1" customWidth="1"/>
    <col min="14101" max="14101" width="6.5703125" bestFit="1" customWidth="1"/>
    <col min="14102" max="14102" width="9.5703125" bestFit="1" customWidth="1"/>
    <col min="14103" max="14103" width="8.7109375" bestFit="1" customWidth="1"/>
    <col min="14104" max="14104" width="5.28515625" bestFit="1" customWidth="1"/>
    <col min="14105" max="14106" width="5.7109375" bestFit="1" customWidth="1"/>
    <col min="14107" max="14107" width="7.7109375" bestFit="1" customWidth="1"/>
    <col min="14108" max="14108" width="6.5703125" bestFit="1" customWidth="1"/>
    <col min="14109" max="14109" width="8.7109375" bestFit="1" customWidth="1"/>
    <col min="14110" max="14110" width="7.7109375" bestFit="1" customWidth="1"/>
    <col min="14111" max="14111" width="6.5703125" bestFit="1" customWidth="1"/>
    <col min="14112" max="14116" width="7.7109375" bestFit="1" customWidth="1"/>
    <col min="14117" max="14117" width="6.5703125" bestFit="1" customWidth="1"/>
    <col min="14118" max="14118" width="7.7109375" bestFit="1" customWidth="1"/>
    <col min="14119" max="14119" width="8.7109375" bestFit="1" customWidth="1"/>
    <col min="14120" max="14120" width="7.7109375" bestFit="1" customWidth="1"/>
    <col min="14121" max="14121" width="8.7109375" bestFit="1" customWidth="1"/>
    <col min="14122" max="14123" width="7.7109375" bestFit="1" customWidth="1"/>
    <col min="14124" max="14126" width="8.7109375" bestFit="1" customWidth="1"/>
    <col min="14127" max="14127" width="7.7109375" bestFit="1" customWidth="1"/>
    <col min="14128" max="14128" width="8.7109375" bestFit="1" customWidth="1"/>
    <col min="14129" max="14129" width="7.7109375" bestFit="1" customWidth="1"/>
    <col min="14130" max="14133" width="6.5703125" bestFit="1" customWidth="1"/>
    <col min="14134" max="14134" width="9.42578125" bestFit="1" customWidth="1"/>
    <col min="14135" max="14135" width="7.28515625" bestFit="1" customWidth="1"/>
    <col min="14136" max="14136" width="9.42578125" bestFit="1" customWidth="1"/>
    <col min="14137" max="14137" width="9.5703125" bestFit="1" customWidth="1"/>
    <col min="14138" max="14138" width="8.7109375" bestFit="1" customWidth="1"/>
    <col min="14139" max="14140" width="10.7109375" bestFit="1" customWidth="1"/>
    <col min="14141" max="14141" width="9.5703125" bestFit="1" customWidth="1"/>
    <col min="14142" max="14142" width="11.7109375" bestFit="1" customWidth="1"/>
    <col min="14143" max="14143" width="12.5703125" bestFit="1" customWidth="1"/>
    <col min="14144" max="14144" width="10.7109375" bestFit="1" customWidth="1"/>
    <col min="14145" max="14145" width="11.7109375" bestFit="1" customWidth="1"/>
    <col min="14146" max="14147" width="10.7109375" bestFit="1" customWidth="1"/>
    <col min="14148" max="14148" width="9.5703125" bestFit="1" customWidth="1"/>
    <col min="14149" max="14149" width="8.7109375" bestFit="1" customWidth="1"/>
    <col min="14150" max="14150" width="5.7109375" bestFit="1" customWidth="1"/>
    <col min="14151" max="14151" width="6.5703125" bestFit="1" customWidth="1"/>
    <col min="14152" max="14153" width="7.7109375" bestFit="1" customWidth="1"/>
    <col min="14154" max="14154" width="6.5703125" bestFit="1" customWidth="1"/>
    <col min="14155" max="14155" width="7.28515625" bestFit="1" customWidth="1"/>
    <col min="14156" max="14156" width="7.7109375" bestFit="1" customWidth="1"/>
    <col min="14157" max="14157" width="8.7109375" customWidth="1"/>
    <col min="14158" max="14158" width="9.5703125" bestFit="1" customWidth="1"/>
    <col min="14159" max="14160" width="7.7109375" bestFit="1" customWidth="1"/>
    <col min="14161" max="14163" width="8.7109375" bestFit="1" customWidth="1"/>
    <col min="14164" max="14165" width="7.7109375" bestFit="1" customWidth="1"/>
    <col min="14166" max="14166" width="9.42578125" bestFit="1" customWidth="1"/>
    <col min="14167" max="14167" width="7.28515625" bestFit="1" customWidth="1"/>
    <col min="14168" max="14168" width="10.7109375" bestFit="1" customWidth="1"/>
    <col min="14169" max="14169" width="8.7109375" bestFit="1" customWidth="1"/>
    <col min="14170" max="14170" width="9.5703125" bestFit="1" customWidth="1"/>
    <col min="14171" max="14171" width="12.5703125" bestFit="1" customWidth="1"/>
    <col min="14337" max="14337" width="8.42578125" customWidth="1"/>
    <col min="14338" max="14338" width="49.42578125" customWidth="1"/>
    <col min="14339" max="14339" width="6.5703125" bestFit="1" customWidth="1"/>
    <col min="14340" max="14340" width="5.7109375" bestFit="1" customWidth="1"/>
    <col min="14341" max="14342" width="7.7109375" bestFit="1" customWidth="1"/>
    <col min="14343" max="14343" width="5.28515625" bestFit="1" customWidth="1"/>
    <col min="14344" max="14344" width="4.7109375" bestFit="1" customWidth="1"/>
    <col min="14345" max="14345" width="6.5703125" bestFit="1" customWidth="1"/>
    <col min="14346" max="14346" width="8.7109375" bestFit="1" customWidth="1"/>
    <col min="14347" max="14347" width="10.7109375" bestFit="1" customWidth="1"/>
    <col min="14348" max="14348" width="11.7109375" bestFit="1" customWidth="1"/>
    <col min="14349" max="14349" width="7.28515625" bestFit="1" customWidth="1"/>
    <col min="14350" max="14350" width="10.7109375" bestFit="1" customWidth="1"/>
    <col min="14351" max="14351" width="11.7109375" bestFit="1" customWidth="1"/>
    <col min="14352" max="14353" width="9.5703125" bestFit="1" customWidth="1"/>
    <col min="14354" max="14354" width="8.7109375" bestFit="1" customWidth="1"/>
    <col min="14355" max="14356" width="7.7109375" bestFit="1" customWidth="1"/>
    <col min="14357" max="14357" width="6.5703125" bestFit="1" customWidth="1"/>
    <col min="14358" max="14358" width="9.5703125" bestFit="1" customWidth="1"/>
    <col min="14359" max="14359" width="8.7109375" bestFit="1" customWidth="1"/>
    <col min="14360" max="14360" width="5.28515625" bestFit="1" customWidth="1"/>
    <col min="14361" max="14362" width="5.7109375" bestFit="1" customWidth="1"/>
    <col min="14363" max="14363" width="7.7109375" bestFit="1" customWidth="1"/>
    <col min="14364" max="14364" width="6.5703125" bestFit="1" customWidth="1"/>
    <col min="14365" max="14365" width="8.7109375" bestFit="1" customWidth="1"/>
    <col min="14366" max="14366" width="7.7109375" bestFit="1" customWidth="1"/>
    <col min="14367" max="14367" width="6.5703125" bestFit="1" customWidth="1"/>
    <col min="14368" max="14372" width="7.7109375" bestFit="1" customWidth="1"/>
    <col min="14373" max="14373" width="6.5703125" bestFit="1" customWidth="1"/>
    <col min="14374" max="14374" width="7.7109375" bestFit="1" customWidth="1"/>
    <col min="14375" max="14375" width="8.7109375" bestFit="1" customWidth="1"/>
    <col min="14376" max="14376" width="7.7109375" bestFit="1" customWidth="1"/>
    <col min="14377" max="14377" width="8.7109375" bestFit="1" customWidth="1"/>
    <col min="14378" max="14379" width="7.7109375" bestFit="1" customWidth="1"/>
    <col min="14380" max="14382" width="8.7109375" bestFit="1" customWidth="1"/>
    <col min="14383" max="14383" width="7.7109375" bestFit="1" customWidth="1"/>
    <col min="14384" max="14384" width="8.7109375" bestFit="1" customWidth="1"/>
    <col min="14385" max="14385" width="7.7109375" bestFit="1" customWidth="1"/>
    <col min="14386" max="14389" width="6.5703125" bestFit="1" customWidth="1"/>
    <col min="14390" max="14390" width="9.42578125" bestFit="1" customWidth="1"/>
    <col min="14391" max="14391" width="7.28515625" bestFit="1" customWidth="1"/>
    <col min="14392" max="14392" width="9.42578125" bestFit="1" customWidth="1"/>
    <col min="14393" max="14393" width="9.5703125" bestFit="1" customWidth="1"/>
    <col min="14394" max="14394" width="8.7109375" bestFit="1" customWidth="1"/>
    <col min="14395" max="14396" width="10.7109375" bestFit="1" customWidth="1"/>
    <col min="14397" max="14397" width="9.5703125" bestFit="1" customWidth="1"/>
    <col min="14398" max="14398" width="11.7109375" bestFit="1" customWidth="1"/>
    <col min="14399" max="14399" width="12.5703125" bestFit="1" customWidth="1"/>
    <col min="14400" max="14400" width="10.7109375" bestFit="1" customWidth="1"/>
    <col min="14401" max="14401" width="11.7109375" bestFit="1" customWidth="1"/>
    <col min="14402" max="14403" width="10.7109375" bestFit="1" customWidth="1"/>
    <col min="14404" max="14404" width="9.5703125" bestFit="1" customWidth="1"/>
    <col min="14405" max="14405" width="8.7109375" bestFit="1" customWidth="1"/>
    <col min="14406" max="14406" width="5.7109375" bestFit="1" customWidth="1"/>
    <col min="14407" max="14407" width="6.5703125" bestFit="1" customWidth="1"/>
    <col min="14408" max="14409" width="7.7109375" bestFit="1" customWidth="1"/>
    <col min="14410" max="14410" width="6.5703125" bestFit="1" customWidth="1"/>
    <col min="14411" max="14411" width="7.28515625" bestFit="1" customWidth="1"/>
    <col min="14412" max="14412" width="7.7109375" bestFit="1" customWidth="1"/>
    <col min="14413" max="14413" width="8.7109375" customWidth="1"/>
    <col min="14414" max="14414" width="9.5703125" bestFit="1" customWidth="1"/>
    <col min="14415" max="14416" width="7.7109375" bestFit="1" customWidth="1"/>
    <col min="14417" max="14419" width="8.7109375" bestFit="1" customWidth="1"/>
    <col min="14420" max="14421" width="7.7109375" bestFit="1" customWidth="1"/>
    <col min="14422" max="14422" width="9.42578125" bestFit="1" customWidth="1"/>
    <col min="14423" max="14423" width="7.28515625" bestFit="1" customWidth="1"/>
    <col min="14424" max="14424" width="10.7109375" bestFit="1" customWidth="1"/>
    <col min="14425" max="14425" width="8.7109375" bestFit="1" customWidth="1"/>
    <col min="14426" max="14426" width="9.5703125" bestFit="1" customWidth="1"/>
    <col min="14427" max="14427" width="12.5703125" bestFit="1" customWidth="1"/>
    <col min="14593" max="14593" width="8.42578125" customWidth="1"/>
    <col min="14594" max="14594" width="49.42578125" customWidth="1"/>
    <col min="14595" max="14595" width="6.5703125" bestFit="1" customWidth="1"/>
    <col min="14596" max="14596" width="5.7109375" bestFit="1" customWidth="1"/>
    <col min="14597" max="14598" width="7.7109375" bestFit="1" customWidth="1"/>
    <col min="14599" max="14599" width="5.28515625" bestFit="1" customWidth="1"/>
    <col min="14600" max="14600" width="4.7109375" bestFit="1" customWidth="1"/>
    <col min="14601" max="14601" width="6.5703125" bestFit="1" customWidth="1"/>
    <col min="14602" max="14602" width="8.7109375" bestFit="1" customWidth="1"/>
    <col min="14603" max="14603" width="10.7109375" bestFit="1" customWidth="1"/>
    <col min="14604" max="14604" width="11.7109375" bestFit="1" customWidth="1"/>
    <col min="14605" max="14605" width="7.28515625" bestFit="1" customWidth="1"/>
    <col min="14606" max="14606" width="10.7109375" bestFit="1" customWidth="1"/>
    <col min="14607" max="14607" width="11.7109375" bestFit="1" customWidth="1"/>
    <col min="14608" max="14609" width="9.5703125" bestFit="1" customWidth="1"/>
    <col min="14610" max="14610" width="8.7109375" bestFit="1" customWidth="1"/>
    <col min="14611" max="14612" width="7.7109375" bestFit="1" customWidth="1"/>
    <col min="14613" max="14613" width="6.5703125" bestFit="1" customWidth="1"/>
    <col min="14614" max="14614" width="9.5703125" bestFit="1" customWidth="1"/>
    <col min="14615" max="14615" width="8.7109375" bestFit="1" customWidth="1"/>
    <col min="14616" max="14616" width="5.28515625" bestFit="1" customWidth="1"/>
    <col min="14617" max="14618" width="5.7109375" bestFit="1" customWidth="1"/>
    <col min="14619" max="14619" width="7.7109375" bestFit="1" customWidth="1"/>
    <col min="14620" max="14620" width="6.5703125" bestFit="1" customWidth="1"/>
    <col min="14621" max="14621" width="8.7109375" bestFit="1" customWidth="1"/>
    <col min="14622" max="14622" width="7.7109375" bestFit="1" customWidth="1"/>
    <col min="14623" max="14623" width="6.5703125" bestFit="1" customWidth="1"/>
    <col min="14624" max="14628" width="7.7109375" bestFit="1" customWidth="1"/>
    <col min="14629" max="14629" width="6.5703125" bestFit="1" customWidth="1"/>
    <col min="14630" max="14630" width="7.7109375" bestFit="1" customWidth="1"/>
    <col min="14631" max="14631" width="8.7109375" bestFit="1" customWidth="1"/>
    <col min="14632" max="14632" width="7.7109375" bestFit="1" customWidth="1"/>
    <col min="14633" max="14633" width="8.7109375" bestFit="1" customWidth="1"/>
    <col min="14634" max="14635" width="7.7109375" bestFit="1" customWidth="1"/>
    <col min="14636" max="14638" width="8.7109375" bestFit="1" customWidth="1"/>
    <col min="14639" max="14639" width="7.7109375" bestFit="1" customWidth="1"/>
    <col min="14640" max="14640" width="8.7109375" bestFit="1" customWidth="1"/>
    <col min="14641" max="14641" width="7.7109375" bestFit="1" customWidth="1"/>
    <col min="14642" max="14645" width="6.5703125" bestFit="1" customWidth="1"/>
    <col min="14646" max="14646" width="9.42578125" bestFit="1" customWidth="1"/>
    <col min="14647" max="14647" width="7.28515625" bestFit="1" customWidth="1"/>
    <col min="14648" max="14648" width="9.42578125" bestFit="1" customWidth="1"/>
    <col min="14649" max="14649" width="9.5703125" bestFit="1" customWidth="1"/>
    <col min="14650" max="14650" width="8.7109375" bestFit="1" customWidth="1"/>
    <col min="14651" max="14652" width="10.7109375" bestFit="1" customWidth="1"/>
    <col min="14653" max="14653" width="9.5703125" bestFit="1" customWidth="1"/>
    <col min="14654" max="14654" width="11.7109375" bestFit="1" customWidth="1"/>
    <col min="14655" max="14655" width="12.5703125" bestFit="1" customWidth="1"/>
    <col min="14656" max="14656" width="10.7109375" bestFit="1" customWidth="1"/>
    <col min="14657" max="14657" width="11.7109375" bestFit="1" customWidth="1"/>
    <col min="14658" max="14659" width="10.7109375" bestFit="1" customWidth="1"/>
    <col min="14660" max="14660" width="9.5703125" bestFit="1" customWidth="1"/>
    <col min="14661" max="14661" width="8.7109375" bestFit="1" customWidth="1"/>
    <col min="14662" max="14662" width="5.7109375" bestFit="1" customWidth="1"/>
    <col min="14663" max="14663" width="6.5703125" bestFit="1" customWidth="1"/>
    <col min="14664" max="14665" width="7.7109375" bestFit="1" customWidth="1"/>
    <col min="14666" max="14666" width="6.5703125" bestFit="1" customWidth="1"/>
    <col min="14667" max="14667" width="7.28515625" bestFit="1" customWidth="1"/>
    <col min="14668" max="14668" width="7.7109375" bestFit="1" customWidth="1"/>
    <col min="14669" max="14669" width="8.7109375" customWidth="1"/>
    <col min="14670" max="14670" width="9.5703125" bestFit="1" customWidth="1"/>
    <col min="14671" max="14672" width="7.7109375" bestFit="1" customWidth="1"/>
    <col min="14673" max="14675" width="8.7109375" bestFit="1" customWidth="1"/>
    <col min="14676" max="14677" width="7.7109375" bestFit="1" customWidth="1"/>
    <col min="14678" max="14678" width="9.42578125" bestFit="1" customWidth="1"/>
    <col min="14679" max="14679" width="7.28515625" bestFit="1" customWidth="1"/>
    <col min="14680" max="14680" width="10.7109375" bestFit="1" customWidth="1"/>
    <col min="14681" max="14681" width="8.7109375" bestFit="1" customWidth="1"/>
    <col min="14682" max="14682" width="9.5703125" bestFit="1" customWidth="1"/>
    <col min="14683" max="14683" width="12.5703125" bestFit="1" customWidth="1"/>
    <col min="14849" max="14849" width="8.42578125" customWidth="1"/>
    <col min="14850" max="14850" width="49.42578125" customWidth="1"/>
    <col min="14851" max="14851" width="6.5703125" bestFit="1" customWidth="1"/>
    <col min="14852" max="14852" width="5.7109375" bestFit="1" customWidth="1"/>
    <col min="14853" max="14854" width="7.7109375" bestFit="1" customWidth="1"/>
    <col min="14855" max="14855" width="5.28515625" bestFit="1" customWidth="1"/>
    <col min="14856" max="14856" width="4.7109375" bestFit="1" customWidth="1"/>
    <col min="14857" max="14857" width="6.5703125" bestFit="1" customWidth="1"/>
    <col min="14858" max="14858" width="8.7109375" bestFit="1" customWidth="1"/>
    <col min="14859" max="14859" width="10.7109375" bestFit="1" customWidth="1"/>
    <col min="14860" max="14860" width="11.7109375" bestFit="1" customWidth="1"/>
    <col min="14861" max="14861" width="7.28515625" bestFit="1" customWidth="1"/>
    <col min="14862" max="14862" width="10.7109375" bestFit="1" customWidth="1"/>
    <col min="14863" max="14863" width="11.7109375" bestFit="1" customWidth="1"/>
    <col min="14864" max="14865" width="9.5703125" bestFit="1" customWidth="1"/>
    <col min="14866" max="14866" width="8.7109375" bestFit="1" customWidth="1"/>
    <col min="14867" max="14868" width="7.7109375" bestFit="1" customWidth="1"/>
    <col min="14869" max="14869" width="6.5703125" bestFit="1" customWidth="1"/>
    <col min="14870" max="14870" width="9.5703125" bestFit="1" customWidth="1"/>
    <col min="14871" max="14871" width="8.7109375" bestFit="1" customWidth="1"/>
    <col min="14872" max="14872" width="5.28515625" bestFit="1" customWidth="1"/>
    <col min="14873" max="14874" width="5.7109375" bestFit="1" customWidth="1"/>
    <col min="14875" max="14875" width="7.7109375" bestFit="1" customWidth="1"/>
    <col min="14876" max="14876" width="6.5703125" bestFit="1" customWidth="1"/>
    <col min="14877" max="14877" width="8.7109375" bestFit="1" customWidth="1"/>
    <col min="14878" max="14878" width="7.7109375" bestFit="1" customWidth="1"/>
    <col min="14879" max="14879" width="6.5703125" bestFit="1" customWidth="1"/>
    <col min="14880" max="14884" width="7.7109375" bestFit="1" customWidth="1"/>
    <col min="14885" max="14885" width="6.5703125" bestFit="1" customWidth="1"/>
    <col min="14886" max="14886" width="7.7109375" bestFit="1" customWidth="1"/>
    <col min="14887" max="14887" width="8.7109375" bestFit="1" customWidth="1"/>
    <col min="14888" max="14888" width="7.7109375" bestFit="1" customWidth="1"/>
    <col min="14889" max="14889" width="8.7109375" bestFit="1" customWidth="1"/>
    <col min="14890" max="14891" width="7.7109375" bestFit="1" customWidth="1"/>
    <col min="14892" max="14894" width="8.7109375" bestFit="1" customWidth="1"/>
    <col min="14895" max="14895" width="7.7109375" bestFit="1" customWidth="1"/>
    <col min="14896" max="14896" width="8.7109375" bestFit="1" customWidth="1"/>
    <col min="14897" max="14897" width="7.7109375" bestFit="1" customWidth="1"/>
    <col min="14898" max="14901" width="6.5703125" bestFit="1" customWidth="1"/>
    <col min="14902" max="14902" width="9.42578125" bestFit="1" customWidth="1"/>
    <col min="14903" max="14903" width="7.28515625" bestFit="1" customWidth="1"/>
    <col min="14904" max="14904" width="9.42578125" bestFit="1" customWidth="1"/>
    <col min="14905" max="14905" width="9.5703125" bestFit="1" customWidth="1"/>
    <col min="14906" max="14906" width="8.7109375" bestFit="1" customWidth="1"/>
    <col min="14907" max="14908" width="10.7109375" bestFit="1" customWidth="1"/>
    <col min="14909" max="14909" width="9.5703125" bestFit="1" customWidth="1"/>
    <col min="14910" max="14910" width="11.7109375" bestFit="1" customWidth="1"/>
    <col min="14911" max="14911" width="12.5703125" bestFit="1" customWidth="1"/>
    <col min="14912" max="14912" width="10.7109375" bestFit="1" customWidth="1"/>
    <col min="14913" max="14913" width="11.7109375" bestFit="1" customWidth="1"/>
    <col min="14914" max="14915" width="10.7109375" bestFit="1" customWidth="1"/>
    <col min="14916" max="14916" width="9.5703125" bestFit="1" customWidth="1"/>
    <col min="14917" max="14917" width="8.7109375" bestFit="1" customWidth="1"/>
    <col min="14918" max="14918" width="5.7109375" bestFit="1" customWidth="1"/>
    <col min="14919" max="14919" width="6.5703125" bestFit="1" customWidth="1"/>
    <col min="14920" max="14921" width="7.7109375" bestFit="1" customWidth="1"/>
    <col min="14922" max="14922" width="6.5703125" bestFit="1" customWidth="1"/>
    <col min="14923" max="14923" width="7.28515625" bestFit="1" customWidth="1"/>
    <col min="14924" max="14924" width="7.7109375" bestFit="1" customWidth="1"/>
    <col min="14925" max="14925" width="8.7109375" customWidth="1"/>
    <col min="14926" max="14926" width="9.5703125" bestFit="1" customWidth="1"/>
    <col min="14927" max="14928" width="7.7109375" bestFit="1" customWidth="1"/>
    <col min="14929" max="14931" width="8.7109375" bestFit="1" customWidth="1"/>
    <col min="14932" max="14933" width="7.7109375" bestFit="1" customWidth="1"/>
    <col min="14934" max="14934" width="9.42578125" bestFit="1" customWidth="1"/>
    <col min="14935" max="14935" width="7.28515625" bestFit="1" customWidth="1"/>
    <col min="14936" max="14936" width="10.7109375" bestFit="1" customWidth="1"/>
    <col min="14937" max="14937" width="8.7109375" bestFit="1" customWidth="1"/>
    <col min="14938" max="14938" width="9.5703125" bestFit="1" customWidth="1"/>
    <col min="14939" max="14939" width="12.5703125" bestFit="1" customWidth="1"/>
    <col min="15105" max="15105" width="8.42578125" customWidth="1"/>
    <col min="15106" max="15106" width="49.42578125" customWidth="1"/>
    <col min="15107" max="15107" width="6.5703125" bestFit="1" customWidth="1"/>
    <col min="15108" max="15108" width="5.7109375" bestFit="1" customWidth="1"/>
    <col min="15109" max="15110" width="7.7109375" bestFit="1" customWidth="1"/>
    <col min="15111" max="15111" width="5.28515625" bestFit="1" customWidth="1"/>
    <col min="15112" max="15112" width="4.7109375" bestFit="1" customWidth="1"/>
    <col min="15113" max="15113" width="6.5703125" bestFit="1" customWidth="1"/>
    <col min="15114" max="15114" width="8.7109375" bestFit="1" customWidth="1"/>
    <col min="15115" max="15115" width="10.7109375" bestFit="1" customWidth="1"/>
    <col min="15116" max="15116" width="11.7109375" bestFit="1" customWidth="1"/>
    <col min="15117" max="15117" width="7.28515625" bestFit="1" customWidth="1"/>
    <col min="15118" max="15118" width="10.7109375" bestFit="1" customWidth="1"/>
    <col min="15119" max="15119" width="11.7109375" bestFit="1" customWidth="1"/>
    <col min="15120" max="15121" width="9.5703125" bestFit="1" customWidth="1"/>
    <col min="15122" max="15122" width="8.7109375" bestFit="1" customWidth="1"/>
    <col min="15123" max="15124" width="7.7109375" bestFit="1" customWidth="1"/>
    <col min="15125" max="15125" width="6.5703125" bestFit="1" customWidth="1"/>
    <col min="15126" max="15126" width="9.5703125" bestFit="1" customWidth="1"/>
    <col min="15127" max="15127" width="8.7109375" bestFit="1" customWidth="1"/>
    <col min="15128" max="15128" width="5.28515625" bestFit="1" customWidth="1"/>
    <col min="15129" max="15130" width="5.7109375" bestFit="1" customWidth="1"/>
    <col min="15131" max="15131" width="7.7109375" bestFit="1" customWidth="1"/>
    <col min="15132" max="15132" width="6.5703125" bestFit="1" customWidth="1"/>
    <col min="15133" max="15133" width="8.7109375" bestFit="1" customWidth="1"/>
    <col min="15134" max="15134" width="7.7109375" bestFit="1" customWidth="1"/>
    <col min="15135" max="15135" width="6.5703125" bestFit="1" customWidth="1"/>
    <col min="15136" max="15140" width="7.7109375" bestFit="1" customWidth="1"/>
    <col min="15141" max="15141" width="6.5703125" bestFit="1" customWidth="1"/>
    <col min="15142" max="15142" width="7.7109375" bestFit="1" customWidth="1"/>
    <col min="15143" max="15143" width="8.7109375" bestFit="1" customWidth="1"/>
    <col min="15144" max="15144" width="7.7109375" bestFit="1" customWidth="1"/>
    <col min="15145" max="15145" width="8.7109375" bestFit="1" customWidth="1"/>
    <col min="15146" max="15147" width="7.7109375" bestFit="1" customWidth="1"/>
    <col min="15148" max="15150" width="8.7109375" bestFit="1" customWidth="1"/>
    <col min="15151" max="15151" width="7.7109375" bestFit="1" customWidth="1"/>
    <col min="15152" max="15152" width="8.7109375" bestFit="1" customWidth="1"/>
    <col min="15153" max="15153" width="7.7109375" bestFit="1" customWidth="1"/>
    <col min="15154" max="15157" width="6.5703125" bestFit="1" customWidth="1"/>
    <col min="15158" max="15158" width="9.42578125" bestFit="1" customWidth="1"/>
    <col min="15159" max="15159" width="7.28515625" bestFit="1" customWidth="1"/>
    <col min="15160" max="15160" width="9.42578125" bestFit="1" customWidth="1"/>
    <col min="15161" max="15161" width="9.5703125" bestFit="1" customWidth="1"/>
    <col min="15162" max="15162" width="8.7109375" bestFit="1" customWidth="1"/>
    <col min="15163" max="15164" width="10.7109375" bestFit="1" customWidth="1"/>
    <col min="15165" max="15165" width="9.5703125" bestFit="1" customWidth="1"/>
    <col min="15166" max="15166" width="11.7109375" bestFit="1" customWidth="1"/>
    <col min="15167" max="15167" width="12.5703125" bestFit="1" customWidth="1"/>
    <col min="15168" max="15168" width="10.7109375" bestFit="1" customWidth="1"/>
    <col min="15169" max="15169" width="11.7109375" bestFit="1" customWidth="1"/>
    <col min="15170" max="15171" width="10.7109375" bestFit="1" customWidth="1"/>
    <col min="15172" max="15172" width="9.5703125" bestFit="1" customWidth="1"/>
    <col min="15173" max="15173" width="8.7109375" bestFit="1" customWidth="1"/>
    <col min="15174" max="15174" width="5.7109375" bestFit="1" customWidth="1"/>
    <col min="15175" max="15175" width="6.5703125" bestFit="1" customWidth="1"/>
    <col min="15176" max="15177" width="7.7109375" bestFit="1" customWidth="1"/>
    <col min="15178" max="15178" width="6.5703125" bestFit="1" customWidth="1"/>
    <col min="15179" max="15179" width="7.28515625" bestFit="1" customWidth="1"/>
    <col min="15180" max="15180" width="7.7109375" bestFit="1" customWidth="1"/>
    <col min="15181" max="15181" width="8.7109375" customWidth="1"/>
    <col min="15182" max="15182" width="9.5703125" bestFit="1" customWidth="1"/>
    <col min="15183" max="15184" width="7.7109375" bestFit="1" customWidth="1"/>
    <col min="15185" max="15187" width="8.7109375" bestFit="1" customWidth="1"/>
    <col min="15188" max="15189" width="7.7109375" bestFit="1" customWidth="1"/>
    <col min="15190" max="15190" width="9.42578125" bestFit="1" customWidth="1"/>
    <col min="15191" max="15191" width="7.28515625" bestFit="1" customWidth="1"/>
    <col min="15192" max="15192" width="10.7109375" bestFit="1" customWidth="1"/>
    <col min="15193" max="15193" width="8.7109375" bestFit="1" customWidth="1"/>
    <col min="15194" max="15194" width="9.5703125" bestFit="1" customWidth="1"/>
    <col min="15195" max="15195" width="12.5703125" bestFit="1" customWidth="1"/>
    <col min="15361" max="15361" width="8.42578125" customWidth="1"/>
    <col min="15362" max="15362" width="49.42578125" customWidth="1"/>
    <col min="15363" max="15363" width="6.5703125" bestFit="1" customWidth="1"/>
    <col min="15364" max="15364" width="5.7109375" bestFit="1" customWidth="1"/>
    <col min="15365" max="15366" width="7.7109375" bestFit="1" customWidth="1"/>
    <col min="15367" max="15367" width="5.28515625" bestFit="1" customWidth="1"/>
    <col min="15368" max="15368" width="4.7109375" bestFit="1" customWidth="1"/>
    <col min="15369" max="15369" width="6.5703125" bestFit="1" customWidth="1"/>
    <col min="15370" max="15370" width="8.7109375" bestFit="1" customWidth="1"/>
    <col min="15371" max="15371" width="10.7109375" bestFit="1" customWidth="1"/>
    <col min="15372" max="15372" width="11.7109375" bestFit="1" customWidth="1"/>
    <col min="15373" max="15373" width="7.28515625" bestFit="1" customWidth="1"/>
    <col min="15374" max="15374" width="10.7109375" bestFit="1" customWidth="1"/>
    <col min="15375" max="15375" width="11.7109375" bestFit="1" customWidth="1"/>
    <col min="15376" max="15377" width="9.5703125" bestFit="1" customWidth="1"/>
    <col min="15378" max="15378" width="8.7109375" bestFit="1" customWidth="1"/>
    <col min="15379" max="15380" width="7.7109375" bestFit="1" customWidth="1"/>
    <col min="15381" max="15381" width="6.5703125" bestFit="1" customWidth="1"/>
    <col min="15382" max="15382" width="9.5703125" bestFit="1" customWidth="1"/>
    <col min="15383" max="15383" width="8.7109375" bestFit="1" customWidth="1"/>
    <col min="15384" max="15384" width="5.28515625" bestFit="1" customWidth="1"/>
    <col min="15385" max="15386" width="5.7109375" bestFit="1" customWidth="1"/>
    <col min="15387" max="15387" width="7.7109375" bestFit="1" customWidth="1"/>
    <col min="15388" max="15388" width="6.5703125" bestFit="1" customWidth="1"/>
    <col min="15389" max="15389" width="8.7109375" bestFit="1" customWidth="1"/>
    <col min="15390" max="15390" width="7.7109375" bestFit="1" customWidth="1"/>
    <col min="15391" max="15391" width="6.5703125" bestFit="1" customWidth="1"/>
    <col min="15392" max="15396" width="7.7109375" bestFit="1" customWidth="1"/>
    <col min="15397" max="15397" width="6.5703125" bestFit="1" customWidth="1"/>
    <col min="15398" max="15398" width="7.7109375" bestFit="1" customWidth="1"/>
    <col min="15399" max="15399" width="8.7109375" bestFit="1" customWidth="1"/>
    <col min="15400" max="15400" width="7.7109375" bestFit="1" customWidth="1"/>
    <col min="15401" max="15401" width="8.7109375" bestFit="1" customWidth="1"/>
    <col min="15402" max="15403" width="7.7109375" bestFit="1" customWidth="1"/>
    <col min="15404" max="15406" width="8.7109375" bestFit="1" customWidth="1"/>
    <col min="15407" max="15407" width="7.7109375" bestFit="1" customWidth="1"/>
    <col min="15408" max="15408" width="8.7109375" bestFit="1" customWidth="1"/>
    <col min="15409" max="15409" width="7.7109375" bestFit="1" customWidth="1"/>
    <col min="15410" max="15413" width="6.5703125" bestFit="1" customWidth="1"/>
    <col min="15414" max="15414" width="9.42578125" bestFit="1" customWidth="1"/>
    <col min="15415" max="15415" width="7.28515625" bestFit="1" customWidth="1"/>
    <col min="15416" max="15416" width="9.42578125" bestFit="1" customWidth="1"/>
    <col min="15417" max="15417" width="9.5703125" bestFit="1" customWidth="1"/>
    <col min="15418" max="15418" width="8.7109375" bestFit="1" customWidth="1"/>
    <col min="15419" max="15420" width="10.7109375" bestFit="1" customWidth="1"/>
    <col min="15421" max="15421" width="9.5703125" bestFit="1" customWidth="1"/>
    <col min="15422" max="15422" width="11.7109375" bestFit="1" customWidth="1"/>
    <col min="15423" max="15423" width="12.5703125" bestFit="1" customWidth="1"/>
    <col min="15424" max="15424" width="10.7109375" bestFit="1" customWidth="1"/>
    <col min="15425" max="15425" width="11.7109375" bestFit="1" customWidth="1"/>
    <col min="15426" max="15427" width="10.7109375" bestFit="1" customWidth="1"/>
    <col min="15428" max="15428" width="9.5703125" bestFit="1" customWidth="1"/>
    <col min="15429" max="15429" width="8.7109375" bestFit="1" customWidth="1"/>
    <col min="15430" max="15430" width="5.7109375" bestFit="1" customWidth="1"/>
    <col min="15431" max="15431" width="6.5703125" bestFit="1" customWidth="1"/>
    <col min="15432" max="15433" width="7.7109375" bestFit="1" customWidth="1"/>
    <col min="15434" max="15434" width="6.5703125" bestFit="1" customWidth="1"/>
    <col min="15435" max="15435" width="7.28515625" bestFit="1" customWidth="1"/>
    <col min="15436" max="15436" width="7.7109375" bestFit="1" customWidth="1"/>
    <col min="15437" max="15437" width="8.7109375" customWidth="1"/>
    <col min="15438" max="15438" width="9.5703125" bestFit="1" customWidth="1"/>
    <col min="15439" max="15440" width="7.7109375" bestFit="1" customWidth="1"/>
    <col min="15441" max="15443" width="8.7109375" bestFit="1" customWidth="1"/>
    <col min="15444" max="15445" width="7.7109375" bestFit="1" customWidth="1"/>
    <col min="15446" max="15446" width="9.42578125" bestFit="1" customWidth="1"/>
    <col min="15447" max="15447" width="7.28515625" bestFit="1" customWidth="1"/>
    <col min="15448" max="15448" width="10.7109375" bestFit="1" customWidth="1"/>
    <col min="15449" max="15449" width="8.7109375" bestFit="1" customWidth="1"/>
    <col min="15450" max="15450" width="9.5703125" bestFit="1" customWidth="1"/>
    <col min="15451" max="15451" width="12.5703125" bestFit="1" customWidth="1"/>
    <col min="15617" max="15617" width="8.42578125" customWidth="1"/>
    <col min="15618" max="15618" width="49.42578125" customWidth="1"/>
    <col min="15619" max="15619" width="6.5703125" bestFit="1" customWidth="1"/>
    <col min="15620" max="15620" width="5.7109375" bestFit="1" customWidth="1"/>
    <col min="15621" max="15622" width="7.7109375" bestFit="1" customWidth="1"/>
    <col min="15623" max="15623" width="5.28515625" bestFit="1" customWidth="1"/>
    <col min="15624" max="15624" width="4.7109375" bestFit="1" customWidth="1"/>
    <col min="15625" max="15625" width="6.5703125" bestFit="1" customWidth="1"/>
    <col min="15626" max="15626" width="8.7109375" bestFit="1" customWidth="1"/>
    <col min="15627" max="15627" width="10.7109375" bestFit="1" customWidth="1"/>
    <col min="15628" max="15628" width="11.7109375" bestFit="1" customWidth="1"/>
    <col min="15629" max="15629" width="7.28515625" bestFit="1" customWidth="1"/>
    <col min="15630" max="15630" width="10.7109375" bestFit="1" customWidth="1"/>
    <col min="15631" max="15631" width="11.7109375" bestFit="1" customWidth="1"/>
    <col min="15632" max="15633" width="9.5703125" bestFit="1" customWidth="1"/>
    <col min="15634" max="15634" width="8.7109375" bestFit="1" customWidth="1"/>
    <col min="15635" max="15636" width="7.7109375" bestFit="1" customWidth="1"/>
    <col min="15637" max="15637" width="6.5703125" bestFit="1" customWidth="1"/>
    <col min="15638" max="15638" width="9.5703125" bestFit="1" customWidth="1"/>
    <col min="15639" max="15639" width="8.7109375" bestFit="1" customWidth="1"/>
    <col min="15640" max="15640" width="5.28515625" bestFit="1" customWidth="1"/>
    <col min="15641" max="15642" width="5.7109375" bestFit="1" customWidth="1"/>
    <col min="15643" max="15643" width="7.7109375" bestFit="1" customWidth="1"/>
    <col min="15644" max="15644" width="6.5703125" bestFit="1" customWidth="1"/>
    <col min="15645" max="15645" width="8.7109375" bestFit="1" customWidth="1"/>
    <col min="15646" max="15646" width="7.7109375" bestFit="1" customWidth="1"/>
    <col min="15647" max="15647" width="6.5703125" bestFit="1" customWidth="1"/>
    <col min="15648" max="15652" width="7.7109375" bestFit="1" customWidth="1"/>
    <col min="15653" max="15653" width="6.5703125" bestFit="1" customWidth="1"/>
    <col min="15654" max="15654" width="7.7109375" bestFit="1" customWidth="1"/>
    <col min="15655" max="15655" width="8.7109375" bestFit="1" customWidth="1"/>
    <col min="15656" max="15656" width="7.7109375" bestFit="1" customWidth="1"/>
    <col min="15657" max="15657" width="8.7109375" bestFit="1" customWidth="1"/>
    <col min="15658" max="15659" width="7.7109375" bestFit="1" customWidth="1"/>
    <col min="15660" max="15662" width="8.7109375" bestFit="1" customWidth="1"/>
    <col min="15663" max="15663" width="7.7109375" bestFit="1" customWidth="1"/>
    <col min="15664" max="15664" width="8.7109375" bestFit="1" customWidth="1"/>
    <col min="15665" max="15665" width="7.7109375" bestFit="1" customWidth="1"/>
    <col min="15666" max="15669" width="6.5703125" bestFit="1" customWidth="1"/>
    <col min="15670" max="15670" width="9.42578125" bestFit="1" customWidth="1"/>
    <col min="15671" max="15671" width="7.28515625" bestFit="1" customWidth="1"/>
    <col min="15672" max="15672" width="9.42578125" bestFit="1" customWidth="1"/>
    <col min="15673" max="15673" width="9.5703125" bestFit="1" customWidth="1"/>
    <col min="15674" max="15674" width="8.7109375" bestFit="1" customWidth="1"/>
    <col min="15675" max="15676" width="10.7109375" bestFit="1" customWidth="1"/>
    <col min="15677" max="15677" width="9.5703125" bestFit="1" customWidth="1"/>
    <col min="15678" max="15678" width="11.7109375" bestFit="1" customWidth="1"/>
    <col min="15679" max="15679" width="12.5703125" bestFit="1" customWidth="1"/>
    <col min="15680" max="15680" width="10.7109375" bestFit="1" customWidth="1"/>
    <col min="15681" max="15681" width="11.7109375" bestFit="1" customWidth="1"/>
    <col min="15682" max="15683" width="10.7109375" bestFit="1" customWidth="1"/>
    <col min="15684" max="15684" width="9.5703125" bestFit="1" customWidth="1"/>
    <col min="15685" max="15685" width="8.7109375" bestFit="1" customWidth="1"/>
    <col min="15686" max="15686" width="5.7109375" bestFit="1" customWidth="1"/>
    <col min="15687" max="15687" width="6.5703125" bestFit="1" customWidth="1"/>
    <col min="15688" max="15689" width="7.7109375" bestFit="1" customWidth="1"/>
    <col min="15690" max="15690" width="6.5703125" bestFit="1" customWidth="1"/>
    <col min="15691" max="15691" width="7.28515625" bestFit="1" customWidth="1"/>
    <col min="15692" max="15692" width="7.7109375" bestFit="1" customWidth="1"/>
    <col min="15693" max="15693" width="8.7109375" customWidth="1"/>
    <col min="15694" max="15694" width="9.5703125" bestFit="1" customWidth="1"/>
    <col min="15695" max="15696" width="7.7109375" bestFit="1" customWidth="1"/>
    <col min="15697" max="15699" width="8.7109375" bestFit="1" customWidth="1"/>
    <col min="15700" max="15701" width="7.7109375" bestFit="1" customWidth="1"/>
    <col min="15702" max="15702" width="9.42578125" bestFit="1" customWidth="1"/>
    <col min="15703" max="15703" width="7.28515625" bestFit="1" customWidth="1"/>
    <col min="15704" max="15704" width="10.7109375" bestFit="1" customWidth="1"/>
    <col min="15705" max="15705" width="8.7109375" bestFit="1" customWidth="1"/>
    <col min="15706" max="15706" width="9.5703125" bestFit="1" customWidth="1"/>
    <col min="15707" max="15707" width="12.5703125" bestFit="1" customWidth="1"/>
    <col min="15873" max="15873" width="8.42578125" customWidth="1"/>
    <col min="15874" max="15874" width="49.42578125" customWidth="1"/>
    <col min="15875" max="15875" width="6.5703125" bestFit="1" customWidth="1"/>
    <col min="15876" max="15876" width="5.7109375" bestFit="1" customWidth="1"/>
    <col min="15877" max="15878" width="7.7109375" bestFit="1" customWidth="1"/>
    <col min="15879" max="15879" width="5.28515625" bestFit="1" customWidth="1"/>
    <col min="15880" max="15880" width="4.7109375" bestFit="1" customWidth="1"/>
    <col min="15881" max="15881" width="6.5703125" bestFit="1" customWidth="1"/>
    <col min="15882" max="15882" width="8.7109375" bestFit="1" customWidth="1"/>
    <col min="15883" max="15883" width="10.7109375" bestFit="1" customWidth="1"/>
    <col min="15884" max="15884" width="11.7109375" bestFit="1" customWidth="1"/>
    <col min="15885" max="15885" width="7.28515625" bestFit="1" customWidth="1"/>
    <col min="15886" max="15886" width="10.7109375" bestFit="1" customWidth="1"/>
    <col min="15887" max="15887" width="11.7109375" bestFit="1" customWidth="1"/>
    <col min="15888" max="15889" width="9.5703125" bestFit="1" customWidth="1"/>
    <col min="15890" max="15890" width="8.7109375" bestFit="1" customWidth="1"/>
    <col min="15891" max="15892" width="7.7109375" bestFit="1" customWidth="1"/>
    <col min="15893" max="15893" width="6.5703125" bestFit="1" customWidth="1"/>
    <col min="15894" max="15894" width="9.5703125" bestFit="1" customWidth="1"/>
    <col min="15895" max="15895" width="8.7109375" bestFit="1" customWidth="1"/>
    <col min="15896" max="15896" width="5.28515625" bestFit="1" customWidth="1"/>
    <col min="15897" max="15898" width="5.7109375" bestFit="1" customWidth="1"/>
    <col min="15899" max="15899" width="7.7109375" bestFit="1" customWidth="1"/>
    <col min="15900" max="15900" width="6.5703125" bestFit="1" customWidth="1"/>
    <col min="15901" max="15901" width="8.7109375" bestFit="1" customWidth="1"/>
    <col min="15902" max="15902" width="7.7109375" bestFit="1" customWidth="1"/>
    <col min="15903" max="15903" width="6.5703125" bestFit="1" customWidth="1"/>
    <col min="15904" max="15908" width="7.7109375" bestFit="1" customWidth="1"/>
    <col min="15909" max="15909" width="6.5703125" bestFit="1" customWidth="1"/>
    <col min="15910" max="15910" width="7.7109375" bestFit="1" customWidth="1"/>
    <col min="15911" max="15911" width="8.7109375" bestFit="1" customWidth="1"/>
    <col min="15912" max="15912" width="7.7109375" bestFit="1" customWidth="1"/>
    <col min="15913" max="15913" width="8.7109375" bestFit="1" customWidth="1"/>
    <col min="15914" max="15915" width="7.7109375" bestFit="1" customWidth="1"/>
    <col min="15916" max="15918" width="8.7109375" bestFit="1" customWidth="1"/>
    <col min="15919" max="15919" width="7.7109375" bestFit="1" customWidth="1"/>
    <col min="15920" max="15920" width="8.7109375" bestFit="1" customWidth="1"/>
    <col min="15921" max="15921" width="7.7109375" bestFit="1" customWidth="1"/>
    <col min="15922" max="15925" width="6.5703125" bestFit="1" customWidth="1"/>
    <col min="15926" max="15926" width="9.42578125" bestFit="1" customWidth="1"/>
    <col min="15927" max="15927" width="7.28515625" bestFit="1" customWidth="1"/>
    <col min="15928" max="15928" width="9.42578125" bestFit="1" customWidth="1"/>
    <col min="15929" max="15929" width="9.5703125" bestFit="1" customWidth="1"/>
    <col min="15930" max="15930" width="8.7109375" bestFit="1" customWidth="1"/>
    <col min="15931" max="15932" width="10.7109375" bestFit="1" customWidth="1"/>
    <col min="15933" max="15933" width="9.5703125" bestFit="1" customWidth="1"/>
    <col min="15934" max="15934" width="11.7109375" bestFit="1" customWidth="1"/>
    <col min="15935" max="15935" width="12.5703125" bestFit="1" customWidth="1"/>
    <col min="15936" max="15936" width="10.7109375" bestFit="1" customWidth="1"/>
    <col min="15937" max="15937" width="11.7109375" bestFit="1" customWidth="1"/>
    <col min="15938" max="15939" width="10.7109375" bestFit="1" customWidth="1"/>
    <col min="15940" max="15940" width="9.5703125" bestFit="1" customWidth="1"/>
    <col min="15941" max="15941" width="8.7109375" bestFit="1" customWidth="1"/>
    <col min="15942" max="15942" width="5.7109375" bestFit="1" customWidth="1"/>
    <col min="15943" max="15943" width="6.5703125" bestFit="1" customWidth="1"/>
    <col min="15944" max="15945" width="7.7109375" bestFit="1" customWidth="1"/>
    <col min="15946" max="15946" width="6.5703125" bestFit="1" customWidth="1"/>
    <col min="15947" max="15947" width="7.28515625" bestFit="1" customWidth="1"/>
    <col min="15948" max="15948" width="7.7109375" bestFit="1" customWidth="1"/>
    <col min="15949" max="15949" width="8.7109375" customWidth="1"/>
    <col min="15950" max="15950" width="9.5703125" bestFit="1" customWidth="1"/>
    <col min="15951" max="15952" width="7.7109375" bestFit="1" customWidth="1"/>
    <col min="15953" max="15955" width="8.7109375" bestFit="1" customWidth="1"/>
    <col min="15956" max="15957" width="7.7109375" bestFit="1" customWidth="1"/>
    <col min="15958" max="15958" width="9.42578125" bestFit="1" customWidth="1"/>
    <col min="15959" max="15959" width="7.28515625" bestFit="1" customWidth="1"/>
    <col min="15960" max="15960" width="10.7109375" bestFit="1" customWidth="1"/>
    <col min="15961" max="15961" width="8.7109375" bestFit="1" customWidth="1"/>
    <col min="15962" max="15962" width="9.5703125" bestFit="1" customWidth="1"/>
    <col min="15963" max="15963" width="12.5703125" bestFit="1" customWidth="1"/>
    <col min="16129" max="16129" width="8.42578125" customWidth="1"/>
    <col min="16130" max="16130" width="49.42578125" customWidth="1"/>
    <col min="16131" max="16131" width="6.5703125" bestFit="1" customWidth="1"/>
    <col min="16132" max="16132" width="5.7109375" bestFit="1" customWidth="1"/>
    <col min="16133" max="16134" width="7.7109375" bestFit="1" customWidth="1"/>
    <col min="16135" max="16135" width="5.28515625" bestFit="1" customWidth="1"/>
    <col min="16136" max="16136" width="4.7109375" bestFit="1" customWidth="1"/>
    <col min="16137" max="16137" width="6.5703125" bestFit="1" customWidth="1"/>
    <col min="16138" max="16138" width="8.7109375" bestFit="1" customWidth="1"/>
    <col min="16139" max="16139" width="10.7109375" bestFit="1" customWidth="1"/>
    <col min="16140" max="16140" width="11.7109375" bestFit="1" customWidth="1"/>
    <col min="16141" max="16141" width="7.28515625" bestFit="1" customWidth="1"/>
    <col min="16142" max="16142" width="10.7109375" bestFit="1" customWidth="1"/>
    <col min="16143" max="16143" width="11.7109375" bestFit="1" customWidth="1"/>
    <col min="16144" max="16145" width="9.5703125" bestFit="1" customWidth="1"/>
    <col min="16146" max="16146" width="8.7109375" bestFit="1" customWidth="1"/>
    <col min="16147" max="16148" width="7.7109375" bestFit="1" customWidth="1"/>
    <col min="16149" max="16149" width="6.5703125" bestFit="1" customWidth="1"/>
    <col min="16150" max="16150" width="9.5703125" bestFit="1" customWidth="1"/>
    <col min="16151" max="16151" width="8.7109375" bestFit="1" customWidth="1"/>
    <col min="16152" max="16152" width="5.28515625" bestFit="1" customWidth="1"/>
    <col min="16153" max="16154" width="5.7109375" bestFit="1" customWidth="1"/>
    <col min="16155" max="16155" width="7.7109375" bestFit="1" customWidth="1"/>
    <col min="16156" max="16156" width="6.5703125" bestFit="1" customWidth="1"/>
    <col min="16157" max="16157" width="8.7109375" bestFit="1" customWidth="1"/>
    <col min="16158" max="16158" width="7.7109375" bestFit="1" customWidth="1"/>
    <col min="16159" max="16159" width="6.5703125" bestFit="1" customWidth="1"/>
    <col min="16160" max="16164" width="7.7109375" bestFit="1" customWidth="1"/>
    <col min="16165" max="16165" width="6.5703125" bestFit="1" customWidth="1"/>
    <col min="16166" max="16166" width="7.7109375" bestFit="1" customWidth="1"/>
    <col min="16167" max="16167" width="8.7109375" bestFit="1" customWidth="1"/>
    <col min="16168" max="16168" width="7.7109375" bestFit="1" customWidth="1"/>
    <col min="16169" max="16169" width="8.7109375" bestFit="1" customWidth="1"/>
    <col min="16170" max="16171" width="7.7109375" bestFit="1" customWidth="1"/>
    <col min="16172" max="16174" width="8.7109375" bestFit="1" customWidth="1"/>
    <col min="16175" max="16175" width="7.7109375" bestFit="1" customWidth="1"/>
    <col min="16176" max="16176" width="8.7109375" bestFit="1" customWidth="1"/>
    <col min="16177" max="16177" width="7.7109375" bestFit="1" customWidth="1"/>
    <col min="16178" max="16181" width="6.5703125" bestFit="1" customWidth="1"/>
    <col min="16182" max="16182" width="9.42578125" bestFit="1" customWidth="1"/>
    <col min="16183" max="16183" width="7.28515625" bestFit="1" customWidth="1"/>
    <col min="16184" max="16184" width="9.42578125" bestFit="1" customWidth="1"/>
    <col min="16185" max="16185" width="9.5703125" bestFit="1" customWidth="1"/>
    <col min="16186" max="16186" width="8.7109375" bestFit="1" customWidth="1"/>
    <col min="16187" max="16188" width="10.7109375" bestFit="1" customWidth="1"/>
    <col min="16189" max="16189" width="9.5703125" bestFit="1" customWidth="1"/>
    <col min="16190" max="16190" width="11.7109375" bestFit="1" customWidth="1"/>
    <col min="16191" max="16191" width="12.5703125" bestFit="1" customWidth="1"/>
    <col min="16192" max="16192" width="10.7109375" bestFit="1" customWidth="1"/>
    <col min="16193" max="16193" width="11.7109375" bestFit="1" customWidth="1"/>
    <col min="16194" max="16195" width="10.7109375" bestFit="1" customWidth="1"/>
    <col min="16196" max="16196" width="9.5703125" bestFit="1" customWidth="1"/>
    <col min="16197" max="16197" width="8.7109375" bestFit="1" customWidth="1"/>
    <col min="16198" max="16198" width="5.7109375" bestFit="1" customWidth="1"/>
    <col min="16199" max="16199" width="6.5703125" bestFit="1" customWidth="1"/>
    <col min="16200" max="16201" width="7.7109375" bestFit="1" customWidth="1"/>
    <col min="16202" max="16202" width="6.5703125" bestFit="1" customWidth="1"/>
    <col min="16203" max="16203" width="7.28515625" bestFit="1" customWidth="1"/>
    <col min="16204" max="16204" width="7.7109375" bestFit="1" customWidth="1"/>
    <col min="16205" max="16205" width="8.7109375" customWidth="1"/>
    <col min="16206" max="16206" width="9.5703125" bestFit="1" customWidth="1"/>
    <col min="16207" max="16208" width="7.7109375" bestFit="1" customWidth="1"/>
    <col min="16209" max="16211" width="8.7109375" bestFit="1" customWidth="1"/>
    <col min="16212" max="16213" width="7.7109375" bestFit="1" customWidth="1"/>
    <col min="16214" max="16214" width="9.42578125" bestFit="1" customWidth="1"/>
    <col min="16215" max="16215" width="7.28515625" bestFit="1" customWidth="1"/>
    <col min="16216" max="16216" width="10.7109375" bestFit="1" customWidth="1"/>
    <col min="16217" max="16217" width="8.7109375" bestFit="1" customWidth="1"/>
    <col min="16218" max="16218" width="9.5703125" bestFit="1" customWidth="1"/>
    <col min="16219" max="16219" width="12.5703125" bestFit="1" customWidth="1"/>
  </cols>
  <sheetData>
    <row r="1" spans="1:91" ht="18" x14ac:dyDescent="0.25">
      <c r="A1" s="373" t="s">
        <v>715</v>
      </c>
      <c r="B1" s="373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</row>
    <row r="2" spans="1:91" ht="31.15" customHeight="1" x14ac:dyDescent="0.25">
      <c r="A2" s="391" t="s">
        <v>720</v>
      </c>
      <c r="B2" s="391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</row>
    <row r="3" spans="1:91" x14ac:dyDescent="0.25">
      <c r="A3" s="374" t="s">
        <v>43</v>
      </c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</row>
    <row r="4" spans="1:91" ht="104.25" customHeight="1" x14ac:dyDescent="0.25">
      <c r="A4" s="376" t="s">
        <v>452</v>
      </c>
      <c r="B4" s="376"/>
      <c r="C4" s="377" t="s">
        <v>453</v>
      </c>
      <c r="D4" s="377" t="s">
        <v>454</v>
      </c>
      <c r="E4" s="377" t="s">
        <v>455</v>
      </c>
      <c r="F4" s="377" t="s">
        <v>456</v>
      </c>
      <c r="G4" s="377" t="s">
        <v>457</v>
      </c>
      <c r="H4" s="377" t="s">
        <v>458</v>
      </c>
      <c r="I4" s="377" t="s">
        <v>459</v>
      </c>
      <c r="J4" s="377" t="s">
        <v>460</v>
      </c>
      <c r="K4" s="377" t="s">
        <v>461</v>
      </c>
      <c r="L4" s="377" t="s">
        <v>462</v>
      </c>
      <c r="M4" s="377" t="s">
        <v>463</v>
      </c>
      <c r="N4" s="377" t="s">
        <v>464</v>
      </c>
      <c r="O4" s="377" t="s">
        <v>465</v>
      </c>
      <c r="P4" s="377" t="s">
        <v>467</v>
      </c>
      <c r="Q4" s="378"/>
      <c r="R4" s="377" t="s">
        <v>468</v>
      </c>
      <c r="S4" s="377" t="s">
        <v>469</v>
      </c>
      <c r="T4" s="377" t="s">
        <v>470</v>
      </c>
      <c r="U4" s="377" t="s">
        <v>471</v>
      </c>
      <c r="V4" s="377" t="s">
        <v>472</v>
      </c>
      <c r="W4" s="377" t="s">
        <v>473</v>
      </c>
      <c r="X4" s="377" t="s">
        <v>474</v>
      </c>
      <c r="Y4" s="377" t="s">
        <v>475</v>
      </c>
      <c r="Z4" s="377" t="s">
        <v>476</v>
      </c>
      <c r="AA4" s="377" t="s">
        <v>477</v>
      </c>
      <c r="AB4" s="377" t="s">
        <v>478</v>
      </c>
      <c r="AC4" s="377" t="s">
        <v>479</v>
      </c>
      <c r="AD4" s="377" t="s">
        <v>480</v>
      </c>
      <c r="AE4" s="377" t="s">
        <v>481</v>
      </c>
      <c r="AF4" s="377" t="s">
        <v>482</v>
      </c>
      <c r="AG4" s="377" t="s">
        <v>483</v>
      </c>
      <c r="AH4" s="377" t="s">
        <v>484</v>
      </c>
      <c r="AI4" s="377" t="s">
        <v>485</v>
      </c>
      <c r="AJ4" s="377" t="s">
        <v>486</v>
      </c>
      <c r="AK4" s="377" t="s">
        <v>487</v>
      </c>
      <c r="AL4" s="377" t="s">
        <v>488</v>
      </c>
      <c r="AM4" s="377" t="s">
        <v>489</v>
      </c>
      <c r="AN4" s="377" t="s">
        <v>490</v>
      </c>
      <c r="AO4" s="377" t="s">
        <v>491</v>
      </c>
      <c r="AP4" s="377" t="s">
        <v>492</v>
      </c>
      <c r="AQ4" s="377" t="s">
        <v>493</v>
      </c>
      <c r="AR4" s="377" t="s">
        <v>494</v>
      </c>
      <c r="AS4" s="377" t="s">
        <v>495</v>
      </c>
      <c r="AT4" s="377" t="s">
        <v>496</v>
      </c>
      <c r="AU4" s="377" t="s">
        <v>497</v>
      </c>
      <c r="AV4" s="377" t="s">
        <v>498</v>
      </c>
      <c r="AW4" s="377" t="s">
        <v>106</v>
      </c>
      <c r="AX4" s="377" t="s">
        <v>499</v>
      </c>
      <c r="AY4" s="377" t="s">
        <v>108</v>
      </c>
      <c r="AZ4" s="377" t="s">
        <v>500</v>
      </c>
      <c r="BA4" s="377" t="s">
        <v>501</v>
      </c>
      <c r="BB4" s="377" t="s">
        <v>502</v>
      </c>
      <c r="BC4" s="377" t="s">
        <v>503</v>
      </c>
      <c r="BD4" s="377" t="s">
        <v>504</v>
      </c>
      <c r="BE4" s="377" t="s">
        <v>505</v>
      </c>
      <c r="BF4" s="377" t="s">
        <v>506</v>
      </c>
      <c r="BG4" s="377" t="s">
        <v>508</v>
      </c>
      <c r="BH4" s="377" t="s">
        <v>509</v>
      </c>
      <c r="BI4" s="377" t="s">
        <v>510</v>
      </c>
      <c r="BJ4" s="377" t="s">
        <v>511</v>
      </c>
      <c r="BK4" s="377" t="s">
        <v>721</v>
      </c>
      <c r="BL4" s="377" t="s">
        <v>512</v>
      </c>
      <c r="BM4" s="377" t="s">
        <v>513</v>
      </c>
      <c r="BN4" s="377" t="s">
        <v>514</v>
      </c>
      <c r="BO4" s="377" t="s">
        <v>515</v>
      </c>
      <c r="BP4" s="377" t="s">
        <v>516</v>
      </c>
      <c r="BQ4" s="377" t="s">
        <v>517</v>
      </c>
      <c r="BR4" s="377" t="s">
        <v>518</v>
      </c>
      <c r="BS4" s="377" t="s">
        <v>519</v>
      </c>
      <c r="BT4" s="377" t="s">
        <v>520</v>
      </c>
      <c r="BU4" s="377" t="s">
        <v>521</v>
      </c>
      <c r="BV4" s="377" t="s">
        <v>523</v>
      </c>
      <c r="BW4" s="377" t="s">
        <v>524</v>
      </c>
      <c r="BX4" s="377" t="s">
        <v>525</v>
      </c>
      <c r="BY4" s="377" t="s">
        <v>526</v>
      </c>
      <c r="BZ4" s="377" t="s">
        <v>527</v>
      </c>
      <c r="CA4" s="377" t="s">
        <v>528</v>
      </c>
      <c r="CB4" s="377" t="s">
        <v>529</v>
      </c>
      <c r="CC4" s="377" t="s">
        <v>531</v>
      </c>
      <c r="CD4" s="377" t="s">
        <v>532</v>
      </c>
      <c r="CE4" s="377" t="s">
        <v>533</v>
      </c>
      <c r="CF4" s="377" t="s">
        <v>534</v>
      </c>
      <c r="CG4" s="377" t="s">
        <v>535</v>
      </c>
      <c r="CH4" s="377" t="s">
        <v>717</v>
      </c>
      <c r="CI4" s="377" t="s">
        <v>722</v>
      </c>
      <c r="CJ4" s="377" t="s">
        <v>536</v>
      </c>
      <c r="CK4" s="377" t="s">
        <v>537</v>
      </c>
      <c r="CL4" s="377" t="s">
        <v>538</v>
      </c>
      <c r="CM4" s="379" t="s">
        <v>539</v>
      </c>
    </row>
    <row r="5" spans="1:91" ht="27.75" customHeight="1" x14ac:dyDescent="0.25">
      <c r="A5" s="376"/>
      <c r="B5" s="380" t="s">
        <v>540</v>
      </c>
      <c r="C5" s="381" t="s">
        <v>541</v>
      </c>
      <c r="D5" s="381" t="s">
        <v>542</v>
      </c>
      <c r="E5" s="381" t="s">
        <v>543</v>
      </c>
      <c r="F5" s="381" t="s">
        <v>544</v>
      </c>
      <c r="G5" s="381" t="s">
        <v>545</v>
      </c>
      <c r="H5" s="381" t="s">
        <v>546</v>
      </c>
      <c r="I5" s="381" t="s">
        <v>547</v>
      </c>
      <c r="J5" s="381" t="s">
        <v>548</v>
      </c>
      <c r="K5" s="381" t="s">
        <v>549</v>
      </c>
      <c r="L5" s="381" t="s">
        <v>550</v>
      </c>
      <c r="M5" s="381" t="s">
        <v>551</v>
      </c>
      <c r="N5" s="381" t="s">
        <v>552</v>
      </c>
      <c r="O5" s="381" t="s">
        <v>553</v>
      </c>
      <c r="P5" s="381" t="s">
        <v>555</v>
      </c>
      <c r="Q5" s="382" t="s">
        <v>556</v>
      </c>
      <c r="R5" s="381" t="s">
        <v>557</v>
      </c>
      <c r="S5" s="381" t="s">
        <v>558</v>
      </c>
      <c r="T5" s="381" t="s">
        <v>559</v>
      </c>
      <c r="U5" s="381" t="s">
        <v>560</v>
      </c>
      <c r="V5" s="381" t="s">
        <v>561</v>
      </c>
      <c r="W5" s="381" t="s">
        <v>562</v>
      </c>
      <c r="X5" s="381" t="s">
        <v>563</v>
      </c>
      <c r="Y5" s="381" t="s">
        <v>564</v>
      </c>
      <c r="Z5" s="381" t="s">
        <v>565</v>
      </c>
      <c r="AA5" s="381" t="s">
        <v>566</v>
      </c>
      <c r="AB5" s="381" t="s">
        <v>567</v>
      </c>
      <c r="AC5" s="381" t="s">
        <v>568</v>
      </c>
      <c r="AD5" s="381" t="s">
        <v>569</v>
      </c>
      <c r="AE5" s="381" t="s">
        <v>570</v>
      </c>
      <c r="AF5" s="381" t="s">
        <v>571</v>
      </c>
      <c r="AG5" s="381" t="s">
        <v>572</v>
      </c>
      <c r="AH5" s="381" t="s">
        <v>573</v>
      </c>
      <c r="AI5" s="381" t="s">
        <v>574</v>
      </c>
      <c r="AJ5" s="381" t="s">
        <v>575</v>
      </c>
      <c r="AK5" s="381" t="s">
        <v>576</v>
      </c>
      <c r="AL5" s="381" t="s">
        <v>577</v>
      </c>
      <c r="AM5" s="381" t="s">
        <v>578</v>
      </c>
      <c r="AN5" s="381" t="s">
        <v>579</v>
      </c>
      <c r="AO5" s="381" t="s">
        <v>580</v>
      </c>
      <c r="AP5" s="381" t="s">
        <v>581</v>
      </c>
      <c r="AQ5" s="381" t="s">
        <v>582</v>
      </c>
      <c r="AR5" s="381" t="s">
        <v>583</v>
      </c>
      <c r="AS5" s="381" t="s">
        <v>584</v>
      </c>
      <c r="AT5" s="381" t="s">
        <v>585</v>
      </c>
      <c r="AU5" s="381" t="s">
        <v>586</v>
      </c>
      <c r="AV5" s="381" t="s">
        <v>587</v>
      </c>
      <c r="AW5" s="381" t="s">
        <v>588</v>
      </c>
      <c r="AX5" s="381" t="s">
        <v>589</v>
      </c>
      <c r="AY5" s="381" t="s">
        <v>590</v>
      </c>
      <c r="AZ5" s="381" t="s">
        <v>591</v>
      </c>
      <c r="BA5" s="381" t="s">
        <v>592</v>
      </c>
      <c r="BB5" s="381" t="s">
        <v>593</v>
      </c>
      <c r="BC5" s="381" t="s">
        <v>594</v>
      </c>
      <c r="BD5" s="381" t="s">
        <v>595</v>
      </c>
      <c r="BE5" s="381" t="s">
        <v>596</v>
      </c>
      <c r="BF5" s="381" t="s">
        <v>597</v>
      </c>
      <c r="BG5" s="381" t="s">
        <v>599</v>
      </c>
      <c r="BH5" s="381" t="s">
        <v>600</v>
      </c>
      <c r="BI5" s="381" t="s">
        <v>601</v>
      </c>
      <c r="BJ5" s="381" t="s">
        <v>602</v>
      </c>
      <c r="BK5" s="381" t="s">
        <v>723</v>
      </c>
      <c r="BL5" s="381" t="s">
        <v>603</v>
      </c>
      <c r="BM5" s="381" t="s">
        <v>604</v>
      </c>
      <c r="BN5" s="381" t="s">
        <v>605</v>
      </c>
      <c r="BO5" s="381" t="s">
        <v>606</v>
      </c>
      <c r="BP5" s="381" t="s">
        <v>607</v>
      </c>
      <c r="BQ5" s="381" t="s">
        <v>608</v>
      </c>
      <c r="BR5" s="381" t="s">
        <v>609</v>
      </c>
      <c r="BS5" s="381" t="s">
        <v>610</v>
      </c>
      <c r="BT5" s="381" t="s">
        <v>611</v>
      </c>
      <c r="BU5" s="381" t="s">
        <v>612</v>
      </c>
      <c r="BV5" s="381" t="s">
        <v>614</v>
      </c>
      <c r="BW5" s="381" t="s">
        <v>615</v>
      </c>
      <c r="BX5" s="381" t="s">
        <v>616</v>
      </c>
      <c r="BY5" s="381" t="s">
        <v>617</v>
      </c>
      <c r="BZ5" s="381" t="s">
        <v>618</v>
      </c>
      <c r="CA5" s="381" t="s">
        <v>619</v>
      </c>
      <c r="CB5" s="381" t="s">
        <v>620</v>
      </c>
      <c r="CC5" s="381" t="s">
        <v>622</v>
      </c>
      <c r="CD5" s="381" t="s">
        <v>623</v>
      </c>
      <c r="CE5" s="381" t="s">
        <v>624</v>
      </c>
      <c r="CF5" s="381" t="s">
        <v>625</v>
      </c>
      <c r="CG5" s="381" t="s">
        <v>626</v>
      </c>
      <c r="CH5" s="381" t="s">
        <v>719</v>
      </c>
      <c r="CI5" s="381" t="s">
        <v>724</v>
      </c>
      <c r="CJ5" s="381" t="s">
        <v>627</v>
      </c>
      <c r="CK5" s="381" t="s">
        <v>628</v>
      </c>
      <c r="CL5" s="381" t="s">
        <v>629</v>
      </c>
      <c r="CM5" s="383"/>
    </row>
    <row r="6" spans="1:91" x14ac:dyDescent="0.25">
      <c r="A6" s="376" t="s">
        <v>630</v>
      </c>
      <c r="B6" s="376" t="s">
        <v>631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5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  <c r="AK6" s="384"/>
      <c r="AL6" s="384"/>
      <c r="AM6" s="384"/>
      <c r="AN6" s="384"/>
      <c r="AO6" s="384"/>
      <c r="AP6" s="384"/>
      <c r="AQ6" s="384"/>
      <c r="AR6" s="384"/>
      <c r="AS6" s="384"/>
      <c r="AT6" s="384"/>
      <c r="AU6" s="384"/>
      <c r="AV6" s="384"/>
      <c r="AW6" s="384"/>
      <c r="AX6" s="384"/>
      <c r="AY6" s="384"/>
      <c r="AZ6" s="384"/>
      <c r="BA6" s="384"/>
      <c r="BB6" s="384"/>
      <c r="BC6" s="384"/>
      <c r="BD6" s="384"/>
      <c r="BE6" s="384"/>
      <c r="BF6" s="384"/>
      <c r="BG6" s="384"/>
      <c r="BH6" s="384"/>
      <c r="BI6" s="384"/>
      <c r="BJ6" s="384">
        <v>0</v>
      </c>
      <c r="BK6" s="384"/>
      <c r="BL6" s="384"/>
      <c r="BM6" s="384"/>
      <c r="BN6" s="384">
        <v>31545991</v>
      </c>
      <c r="BO6" s="384"/>
      <c r="BP6" s="384"/>
      <c r="BQ6" s="384"/>
      <c r="BR6" s="384"/>
      <c r="BS6" s="384"/>
      <c r="BT6" s="384"/>
      <c r="BU6" s="384"/>
      <c r="BV6" s="384"/>
      <c r="BW6" s="384"/>
      <c r="BX6" s="384"/>
      <c r="BY6" s="384"/>
      <c r="BZ6" s="384"/>
      <c r="CA6" s="384"/>
      <c r="CB6" s="384"/>
      <c r="CC6" s="384"/>
      <c r="CD6" s="384"/>
      <c r="CE6" s="384"/>
      <c r="CF6" s="384"/>
      <c r="CG6" s="384"/>
      <c r="CH6" s="384"/>
      <c r="CI6" s="384"/>
      <c r="CJ6" s="384"/>
      <c r="CK6" s="384"/>
      <c r="CL6" s="384"/>
      <c r="CM6" s="386">
        <v>31545991</v>
      </c>
    </row>
    <row r="7" spans="1:91" x14ac:dyDescent="0.25">
      <c r="A7" s="376" t="s">
        <v>632</v>
      </c>
      <c r="B7" s="376" t="s">
        <v>633</v>
      </c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  <c r="AT7" s="384"/>
      <c r="AU7" s="384"/>
      <c r="AV7" s="384"/>
      <c r="AW7" s="384"/>
      <c r="AX7" s="384"/>
      <c r="AY7" s="384"/>
      <c r="AZ7" s="384"/>
      <c r="BA7" s="384"/>
      <c r="BB7" s="384"/>
      <c r="BC7" s="384"/>
      <c r="BD7" s="384"/>
      <c r="BE7" s="384"/>
      <c r="BF7" s="384"/>
      <c r="BG7" s="384"/>
      <c r="BH7" s="384"/>
      <c r="BI7" s="384"/>
      <c r="BJ7" s="384">
        <v>0</v>
      </c>
      <c r="BK7" s="384"/>
      <c r="BL7" s="384"/>
      <c r="BM7" s="384"/>
      <c r="BN7" s="384">
        <v>452160095</v>
      </c>
      <c r="BO7" s="384"/>
      <c r="BP7" s="384"/>
      <c r="BQ7" s="384"/>
      <c r="BR7" s="384"/>
      <c r="BS7" s="384"/>
      <c r="BT7" s="384"/>
      <c r="BU7" s="384"/>
      <c r="BV7" s="384"/>
      <c r="BW7" s="384"/>
      <c r="BX7" s="384"/>
      <c r="BY7" s="384"/>
      <c r="BZ7" s="384"/>
      <c r="CA7" s="384"/>
      <c r="CB7" s="384"/>
      <c r="CC7" s="384"/>
      <c r="CD7" s="384"/>
      <c r="CE7" s="384"/>
      <c r="CF7" s="384"/>
      <c r="CG7" s="384"/>
      <c r="CH7" s="384"/>
      <c r="CI7" s="384"/>
      <c r="CJ7" s="384"/>
      <c r="CK7" s="384"/>
      <c r="CL7" s="384"/>
      <c r="CM7" s="386">
        <v>452160095</v>
      </c>
    </row>
    <row r="8" spans="1:91" x14ac:dyDescent="0.25">
      <c r="A8" s="376" t="s">
        <v>634</v>
      </c>
      <c r="B8" s="376" t="s">
        <v>635</v>
      </c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  <c r="AT8" s="384"/>
      <c r="AU8" s="384"/>
      <c r="AV8" s="384"/>
      <c r="AW8" s="384"/>
      <c r="AX8" s="384"/>
      <c r="AY8" s="384"/>
      <c r="AZ8" s="384"/>
      <c r="BA8" s="384"/>
      <c r="BB8" s="384"/>
      <c r="BC8" s="384"/>
      <c r="BD8" s="384"/>
      <c r="BE8" s="384"/>
      <c r="BF8" s="384"/>
      <c r="BG8" s="384"/>
      <c r="BH8" s="384"/>
      <c r="BI8" s="384"/>
      <c r="BJ8" s="384">
        <v>0</v>
      </c>
      <c r="BK8" s="384"/>
      <c r="BL8" s="384"/>
      <c r="BM8" s="384"/>
      <c r="BN8" s="384">
        <v>321935040</v>
      </c>
      <c r="BO8" s="384"/>
      <c r="BP8" s="384"/>
      <c r="BQ8" s="384"/>
      <c r="BR8" s="384"/>
      <c r="BS8" s="384"/>
      <c r="BT8" s="384"/>
      <c r="BU8" s="384"/>
      <c r="BV8" s="384"/>
      <c r="BW8" s="384"/>
      <c r="BX8" s="384"/>
      <c r="BY8" s="384"/>
      <c r="BZ8" s="384"/>
      <c r="CA8" s="384"/>
      <c r="CB8" s="384"/>
      <c r="CC8" s="384"/>
      <c r="CD8" s="384"/>
      <c r="CE8" s="384"/>
      <c r="CF8" s="384"/>
      <c r="CG8" s="384"/>
      <c r="CH8" s="384"/>
      <c r="CI8" s="384"/>
      <c r="CJ8" s="384"/>
      <c r="CK8" s="384"/>
      <c r="CL8" s="384"/>
      <c r="CM8" s="386">
        <v>321935040</v>
      </c>
    </row>
    <row r="9" spans="1:91" x14ac:dyDescent="0.25">
      <c r="A9" s="376" t="s">
        <v>636</v>
      </c>
      <c r="B9" s="376" t="s">
        <v>637</v>
      </c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384"/>
      <c r="S9" s="384"/>
      <c r="T9" s="384"/>
      <c r="U9" s="384"/>
      <c r="V9" s="384"/>
      <c r="W9" s="384"/>
      <c r="X9" s="384"/>
      <c r="Y9" s="384"/>
      <c r="Z9" s="384"/>
      <c r="AA9" s="384"/>
      <c r="AB9" s="384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4"/>
      <c r="AR9" s="384"/>
      <c r="AS9" s="384"/>
      <c r="AT9" s="384"/>
      <c r="AU9" s="384"/>
      <c r="AV9" s="384"/>
      <c r="AW9" s="384"/>
      <c r="AX9" s="384"/>
      <c r="AY9" s="384"/>
      <c r="AZ9" s="384"/>
      <c r="BA9" s="384"/>
      <c r="BB9" s="384"/>
      <c r="BC9" s="384"/>
      <c r="BD9" s="384"/>
      <c r="BE9" s="384"/>
      <c r="BF9" s="384"/>
      <c r="BG9" s="384"/>
      <c r="BH9" s="384"/>
      <c r="BI9" s="384"/>
      <c r="BJ9" s="384"/>
      <c r="BK9" s="384"/>
      <c r="BL9" s="384"/>
      <c r="BM9" s="384"/>
      <c r="BN9" s="384">
        <v>1175206491</v>
      </c>
      <c r="BO9" s="384"/>
      <c r="BP9" s="384"/>
      <c r="BQ9" s="384"/>
      <c r="BR9" s="384"/>
      <c r="BS9" s="384"/>
      <c r="BT9" s="384"/>
      <c r="BU9" s="384"/>
      <c r="BV9" s="384"/>
      <c r="BW9" s="384"/>
      <c r="BX9" s="384"/>
      <c r="BY9" s="384"/>
      <c r="BZ9" s="384"/>
      <c r="CA9" s="384"/>
      <c r="CB9" s="384"/>
      <c r="CC9" s="384"/>
      <c r="CD9" s="384"/>
      <c r="CE9" s="384"/>
      <c r="CF9" s="384"/>
      <c r="CG9" s="384"/>
      <c r="CH9" s="384"/>
      <c r="CI9" s="384"/>
      <c r="CJ9" s="384">
        <v>13136690</v>
      </c>
      <c r="CK9" s="384"/>
      <c r="CL9" s="384"/>
      <c r="CM9" s="386">
        <v>1188343181</v>
      </c>
    </row>
    <row r="10" spans="1:91" x14ac:dyDescent="0.25">
      <c r="A10" s="376" t="s">
        <v>638</v>
      </c>
      <c r="B10" s="376" t="s">
        <v>639</v>
      </c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4"/>
      <c r="BH10" s="384"/>
      <c r="BI10" s="384"/>
      <c r="BJ10" s="384"/>
      <c r="BK10" s="384"/>
      <c r="BL10" s="384"/>
      <c r="BM10" s="384"/>
      <c r="BN10" s="384">
        <v>421397342</v>
      </c>
      <c r="BO10" s="384"/>
      <c r="BP10" s="384"/>
      <c r="BQ10" s="384"/>
      <c r="BR10" s="384"/>
      <c r="BS10" s="384"/>
      <c r="BT10" s="384"/>
      <c r="BU10" s="384"/>
      <c r="BV10" s="384"/>
      <c r="BW10" s="384"/>
      <c r="BX10" s="384"/>
      <c r="BY10" s="384"/>
      <c r="BZ10" s="384"/>
      <c r="CA10" s="384"/>
      <c r="CB10" s="384"/>
      <c r="CC10" s="384"/>
      <c r="CD10" s="384"/>
      <c r="CE10" s="384"/>
      <c r="CF10" s="384"/>
      <c r="CG10" s="384"/>
      <c r="CH10" s="384"/>
      <c r="CI10" s="384"/>
      <c r="CJ10" s="384">
        <v>9163849</v>
      </c>
      <c r="CK10" s="384"/>
      <c r="CL10" s="384"/>
      <c r="CM10" s="386">
        <v>430561191</v>
      </c>
    </row>
    <row r="11" spans="1:91" x14ac:dyDescent="0.25">
      <c r="A11" s="376" t="s">
        <v>640</v>
      </c>
      <c r="B11" s="376" t="s">
        <v>641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  <c r="AT11" s="384"/>
      <c r="AU11" s="384"/>
      <c r="AV11" s="384"/>
      <c r="AW11" s="384"/>
      <c r="AX11" s="384"/>
      <c r="AY11" s="384"/>
      <c r="AZ11" s="384"/>
      <c r="BA11" s="384"/>
      <c r="BB11" s="384"/>
      <c r="BC11" s="384"/>
      <c r="BD11" s="384"/>
      <c r="BE11" s="384"/>
      <c r="BF11" s="384"/>
      <c r="BG11" s="384"/>
      <c r="BH11" s="384"/>
      <c r="BI11" s="384"/>
      <c r="BJ11" s="384">
        <v>0</v>
      </c>
      <c r="BK11" s="384"/>
      <c r="BL11" s="384"/>
      <c r="BM11" s="384"/>
      <c r="BN11" s="384">
        <v>6516738</v>
      </c>
      <c r="BO11" s="384"/>
      <c r="BP11" s="384"/>
      <c r="BQ11" s="384"/>
      <c r="BR11" s="384"/>
      <c r="BS11" s="384"/>
      <c r="BT11" s="384"/>
      <c r="BU11" s="384"/>
      <c r="BV11" s="384"/>
      <c r="BW11" s="384"/>
      <c r="BX11" s="384"/>
      <c r="BY11" s="384"/>
      <c r="BZ11" s="384"/>
      <c r="CA11" s="384"/>
      <c r="CB11" s="384"/>
      <c r="CC11" s="384"/>
      <c r="CD11" s="384"/>
      <c r="CE11" s="384"/>
      <c r="CF11" s="384"/>
      <c r="CG11" s="384"/>
      <c r="CH11" s="384"/>
      <c r="CI11" s="384"/>
      <c r="CJ11" s="384"/>
      <c r="CK11" s="384"/>
      <c r="CL11" s="384"/>
      <c r="CM11" s="386">
        <v>6516738</v>
      </c>
    </row>
    <row r="12" spans="1:91" x14ac:dyDescent="0.25">
      <c r="A12" s="376" t="s">
        <v>642</v>
      </c>
      <c r="B12" s="376" t="s">
        <v>643</v>
      </c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5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  <c r="AT12" s="384"/>
      <c r="AU12" s="384"/>
      <c r="AV12" s="384"/>
      <c r="AW12" s="384"/>
      <c r="AX12" s="384"/>
      <c r="AY12" s="384"/>
      <c r="AZ12" s="384"/>
      <c r="BA12" s="384"/>
      <c r="BB12" s="384"/>
      <c r="BC12" s="384"/>
      <c r="BD12" s="384"/>
      <c r="BE12" s="384"/>
      <c r="BF12" s="384"/>
      <c r="BG12" s="384"/>
      <c r="BH12" s="384"/>
      <c r="BI12" s="384"/>
      <c r="BJ12" s="384"/>
      <c r="BK12" s="384"/>
      <c r="BL12" s="384"/>
      <c r="BM12" s="384"/>
      <c r="BN12" s="384">
        <v>170308595</v>
      </c>
      <c r="BO12" s="384"/>
      <c r="BP12" s="384"/>
      <c r="BQ12" s="384"/>
      <c r="BR12" s="384"/>
      <c r="BS12" s="384"/>
      <c r="BT12" s="384"/>
      <c r="BU12" s="384"/>
      <c r="BV12" s="384"/>
      <c r="BW12" s="384"/>
      <c r="BX12" s="384"/>
      <c r="BY12" s="384"/>
      <c r="BZ12" s="384"/>
      <c r="CA12" s="384"/>
      <c r="CB12" s="384"/>
      <c r="CC12" s="384"/>
      <c r="CD12" s="384"/>
      <c r="CE12" s="384"/>
      <c r="CF12" s="384"/>
      <c r="CG12" s="384"/>
      <c r="CH12" s="384"/>
      <c r="CI12" s="384"/>
      <c r="CJ12" s="384"/>
      <c r="CK12" s="384"/>
      <c r="CL12" s="384"/>
      <c r="CM12" s="386">
        <v>170308595</v>
      </c>
    </row>
    <row r="13" spans="1:91" x14ac:dyDescent="0.25">
      <c r="A13" s="376" t="s">
        <v>644</v>
      </c>
      <c r="B13" s="376" t="s">
        <v>645</v>
      </c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5"/>
      <c r="R13" s="384"/>
      <c r="S13" s="384"/>
      <c r="T13" s="384"/>
      <c r="U13" s="384"/>
      <c r="V13" s="384"/>
      <c r="W13" s="384"/>
      <c r="X13" s="384"/>
      <c r="Y13" s="384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  <c r="AT13" s="384"/>
      <c r="AU13" s="384"/>
      <c r="AV13" s="384"/>
      <c r="AW13" s="384"/>
      <c r="AX13" s="384"/>
      <c r="AY13" s="384"/>
      <c r="AZ13" s="384"/>
      <c r="BA13" s="384"/>
      <c r="BB13" s="384"/>
      <c r="BC13" s="384"/>
      <c r="BD13" s="384"/>
      <c r="BE13" s="384"/>
      <c r="BF13" s="384"/>
      <c r="BG13" s="384"/>
      <c r="BH13" s="384"/>
      <c r="BI13" s="384"/>
      <c r="BJ13" s="384">
        <v>0</v>
      </c>
      <c r="BK13" s="384"/>
      <c r="BL13" s="384"/>
      <c r="BM13" s="384"/>
      <c r="BN13" s="384">
        <v>153201056</v>
      </c>
      <c r="BO13" s="384"/>
      <c r="BP13" s="384"/>
      <c r="BQ13" s="384"/>
      <c r="BR13" s="384"/>
      <c r="BS13" s="384"/>
      <c r="BT13" s="384"/>
      <c r="BU13" s="384"/>
      <c r="BV13" s="384"/>
      <c r="BW13" s="384"/>
      <c r="BX13" s="384"/>
      <c r="BY13" s="384"/>
      <c r="BZ13" s="384"/>
      <c r="CA13" s="384"/>
      <c r="CB13" s="384"/>
      <c r="CC13" s="384"/>
      <c r="CD13" s="384"/>
      <c r="CE13" s="384"/>
      <c r="CF13" s="384"/>
      <c r="CG13" s="384"/>
      <c r="CH13" s="384"/>
      <c r="CI13" s="384"/>
      <c r="CJ13" s="384"/>
      <c r="CK13" s="384"/>
      <c r="CL13" s="384"/>
      <c r="CM13" s="386">
        <v>153201056</v>
      </c>
    </row>
    <row r="14" spans="1:91" x14ac:dyDescent="0.25">
      <c r="A14" s="376" t="s">
        <v>646</v>
      </c>
      <c r="B14" s="376" t="s">
        <v>647</v>
      </c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5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4"/>
      <c r="BE14" s="384"/>
      <c r="BF14" s="384"/>
      <c r="BG14" s="384"/>
      <c r="BH14" s="384"/>
      <c r="BI14" s="384"/>
      <c r="BJ14" s="384">
        <v>0</v>
      </c>
      <c r="BK14" s="384"/>
      <c r="BL14" s="384"/>
      <c r="BM14" s="384"/>
      <c r="BN14" s="384">
        <v>22861342</v>
      </c>
      <c r="BO14" s="384"/>
      <c r="BP14" s="384"/>
      <c r="BQ14" s="384"/>
      <c r="BR14" s="384"/>
      <c r="BS14" s="384"/>
      <c r="BT14" s="384"/>
      <c r="BU14" s="384"/>
      <c r="BV14" s="384"/>
      <c r="BW14" s="384"/>
      <c r="BX14" s="384"/>
      <c r="BY14" s="384"/>
      <c r="BZ14" s="384"/>
      <c r="CA14" s="384"/>
      <c r="CB14" s="384"/>
      <c r="CC14" s="384"/>
      <c r="CD14" s="384"/>
      <c r="CE14" s="384"/>
      <c r="CF14" s="384"/>
      <c r="CG14" s="384"/>
      <c r="CH14" s="384"/>
      <c r="CI14" s="384"/>
      <c r="CJ14" s="384"/>
      <c r="CK14" s="384"/>
      <c r="CL14" s="384"/>
      <c r="CM14" s="386">
        <v>22861342</v>
      </c>
    </row>
    <row r="15" spans="1:91" x14ac:dyDescent="0.25">
      <c r="A15" s="376" t="s">
        <v>648</v>
      </c>
      <c r="B15" s="376" t="s">
        <v>649</v>
      </c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5"/>
      <c r="R15" s="384"/>
      <c r="S15" s="384"/>
      <c r="T15" s="384"/>
      <c r="U15" s="384"/>
      <c r="V15" s="384"/>
      <c r="W15" s="384"/>
      <c r="X15" s="384"/>
      <c r="Y15" s="384"/>
      <c r="Z15" s="384"/>
      <c r="AA15" s="384"/>
      <c r="AB15" s="384"/>
      <c r="AC15" s="384"/>
      <c r="AD15" s="384"/>
      <c r="AE15" s="384"/>
      <c r="AF15" s="384"/>
      <c r="AG15" s="384"/>
      <c r="AH15" s="384"/>
      <c r="AI15" s="384"/>
      <c r="AJ15" s="384"/>
      <c r="AK15" s="384"/>
      <c r="AL15" s="384"/>
      <c r="AM15" s="384"/>
      <c r="AN15" s="384"/>
      <c r="AO15" s="384"/>
      <c r="AP15" s="384"/>
      <c r="AQ15" s="384"/>
      <c r="AR15" s="384"/>
      <c r="AS15" s="384"/>
      <c r="AT15" s="384"/>
      <c r="AU15" s="384"/>
      <c r="AV15" s="384"/>
      <c r="AW15" s="384"/>
      <c r="AX15" s="384"/>
      <c r="AY15" s="384"/>
      <c r="AZ15" s="384"/>
      <c r="BA15" s="384"/>
      <c r="BB15" s="384"/>
      <c r="BC15" s="384"/>
      <c r="BD15" s="384"/>
      <c r="BE15" s="384"/>
      <c r="BF15" s="384"/>
      <c r="BG15" s="384"/>
      <c r="BH15" s="384"/>
      <c r="BI15" s="384"/>
      <c r="BJ15" s="384">
        <v>0</v>
      </c>
      <c r="BK15" s="384"/>
      <c r="BL15" s="384"/>
      <c r="BM15" s="384"/>
      <c r="BN15" s="384">
        <v>80337929</v>
      </c>
      <c r="BO15" s="384"/>
      <c r="BP15" s="384"/>
      <c r="BQ15" s="384"/>
      <c r="BR15" s="384"/>
      <c r="BS15" s="384"/>
      <c r="BT15" s="384"/>
      <c r="BU15" s="384"/>
      <c r="BV15" s="384"/>
      <c r="BW15" s="384"/>
      <c r="BX15" s="384"/>
      <c r="BY15" s="384"/>
      <c r="BZ15" s="384"/>
      <c r="CA15" s="384"/>
      <c r="CB15" s="384"/>
      <c r="CC15" s="384"/>
      <c r="CD15" s="384"/>
      <c r="CE15" s="384"/>
      <c r="CF15" s="384"/>
      <c r="CG15" s="384"/>
      <c r="CH15" s="384"/>
      <c r="CI15" s="384"/>
      <c r="CJ15" s="384"/>
      <c r="CK15" s="384"/>
      <c r="CL15" s="384"/>
      <c r="CM15" s="386">
        <v>80337929</v>
      </c>
    </row>
    <row r="16" spans="1:91" x14ac:dyDescent="0.25">
      <c r="A16" s="376" t="s">
        <v>650</v>
      </c>
      <c r="B16" s="376" t="s">
        <v>651</v>
      </c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5"/>
      <c r="R16" s="384"/>
      <c r="S16" s="384"/>
      <c r="T16" s="384"/>
      <c r="U16" s="384"/>
      <c r="V16" s="384"/>
      <c r="W16" s="384"/>
      <c r="X16" s="384"/>
      <c r="Y16" s="384"/>
      <c r="Z16" s="384"/>
      <c r="AA16" s="384"/>
      <c r="AB16" s="384"/>
      <c r="AC16" s="384"/>
      <c r="AD16" s="384"/>
      <c r="AE16" s="384"/>
      <c r="AF16" s="384"/>
      <c r="AG16" s="384"/>
      <c r="AH16" s="384"/>
      <c r="AI16" s="384"/>
      <c r="AJ16" s="384"/>
      <c r="AK16" s="384"/>
      <c r="AL16" s="384"/>
      <c r="AM16" s="384"/>
      <c r="AN16" s="384"/>
      <c r="AO16" s="384"/>
      <c r="AP16" s="384"/>
      <c r="AQ16" s="384"/>
      <c r="AR16" s="384"/>
      <c r="AS16" s="384"/>
      <c r="AT16" s="384"/>
      <c r="AU16" s="384"/>
      <c r="AV16" s="384"/>
      <c r="AW16" s="384"/>
      <c r="AX16" s="384"/>
      <c r="AY16" s="384"/>
      <c r="AZ16" s="384"/>
      <c r="BA16" s="384"/>
      <c r="BB16" s="384"/>
      <c r="BC16" s="384"/>
      <c r="BD16" s="384"/>
      <c r="BE16" s="384"/>
      <c r="BF16" s="384"/>
      <c r="BG16" s="384"/>
      <c r="BH16" s="384"/>
      <c r="BI16" s="384"/>
      <c r="BJ16" s="384">
        <v>0</v>
      </c>
      <c r="BK16" s="384"/>
      <c r="BL16" s="384"/>
      <c r="BM16" s="384"/>
      <c r="BN16" s="384">
        <v>52395876</v>
      </c>
      <c r="BO16" s="384"/>
      <c r="BP16" s="384"/>
      <c r="BQ16" s="384"/>
      <c r="BR16" s="384"/>
      <c r="BS16" s="384"/>
      <c r="BT16" s="384"/>
      <c r="BU16" s="384"/>
      <c r="BV16" s="384"/>
      <c r="BW16" s="384"/>
      <c r="BX16" s="384"/>
      <c r="BY16" s="384"/>
      <c r="BZ16" s="384"/>
      <c r="CA16" s="384"/>
      <c r="CB16" s="384"/>
      <c r="CC16" s="384"/>
      <c r="CD16" s="384"/>
      <c r="CE16" s="384"/>
      <c r="CF16" s="384"/>
      <c r="CG16" s="384"/>
      <c r="CH16" s="384"/>
      <c r="CI16" s="384"/>
      <c r="CJ16" s="384"/>
      <c r="CK16" s="384"/>
      <c r="CL16" s="384"/>
      <c r="CM16" s="386">
        <v>52395876</v>
      </c>
    </row>
    <row r="17" spans="1:91" x14ac:dyDescent="0.25">
      <c r="A17" s="376" t="s">
        <v>652</v>
      </c>
      <c r="B17" s="376" t="s">
        <v>653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5"/>
      <c r="R17" s="384"/>
      <c r="S17" s="384"/>
      <c r="T17" s="384"/>
      <c r="U17" s="384"/>
      <c r="V17" s="384"/>
      <c r="W17" s="384"/>
      <c r="X17" s="384"/>
      <c r="Y17" s="384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4"/>
      <c r="AR17" s="384"/>
      <c r="AS17" s="384"/>
      <c r="AT17" s="384"/>
      <c r="AU17" s="384"/>
      <c r="AV17" s="384"/>
      <c r="AW17" s="384"/>
      <c r="AX17" s="384"/>
      <c r="AY17" s="384"/>
      <c r="AZ17" s="384"/>
      <c r="BA17" s="384"/>
      <c r="BB17" s="384"/>
      <c r="BC17" s="384"/>
      <c r="BD17" s="384"/>
      <c r="BE17" s="384"/>
      <c r="BF17" s="384"/>
      <c r="BG17" s="384"/>
      <c r="BH17" s="384"/>
      <c r="BI17" s="384"/>
      <c r="BJ17" s="384"/>
      <c r="BK17" s="384"/>
      <c r="BL17" s="384"/>
      <c r="BM17" s="384"/>
      <c r="BN17" s="384">
        <v>328558439</v>
      </c>
      <c r="BO17" s="384"/>
      <c r="BP17" s="384"/>
      <c r="BQ17" s="384"/>
      <c r="BR17" s="384"/>
      <c r="BS17" s="384"/>
      <c r="BT17" s="384"/>
      <c r="BU17" s="384"/>
      <c r="BV17" s="384"/>
      <c r="BW17" s="384"/>
      <c r="BX17" s="384"/>
      <c r="BY17" s="384"/>
      <c r="BZ17" s="384"/>
      <c r="CA17" s="384"/>
      <c r="CB17" s="384"/>
      <c r="CC17" s="384"/>
      <c r="CD17" s="384"/>
      <c r="CE17" s="384"/>
      <c r="CF17" s="384"/>
      <c r="CG17" s="384"/>
      <c r="CH17" s="384"/>
      <c r="CI17" s="384"/>
      <c r="CJ17" s="384"/>
      <c r="CK17" s="384"/>
      <c r="CL17" s="384"/>
      <c r="CM17" s="386">
        <v>328558439</v>
      </c>
    </row>
    <row r="18" spans="1:91" x14ac:dyDescent="0.25">
      <c r="A18" s="376" t="s">
        <v>654</v>
      </c>
      <c r="B18" s="376" t="s">
        <v>655</v>
      </c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5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  <c r="AT18" s="384"/>
      <c r="AU18" s="384"/>
      <c r="AV18" s="384"/>
      <c r="AW18" s="384"/>
      <c r="AX18" s="384"/>
      <c r="AY18" s="384"/>
      <c r="AZ18" s="384"/>
      <c r="BA18" s="384"/>
      <c r="BB18" s="384"/>
      <c r="BC18" s="384"/>
      <c r="BD18" s="384"/>
      <c r="BE18" s="384"/>
      <c r="BF18" s="384"/>
      <c r="BG18" s="384"/>
      <c r="BH18" s="384"/>
      <c r="BI18" s="384"/>
      <c r="BJ18" s="384"/>
      <c r="BK18" s="384"/>
      <c r="BL18" s="384"/>
      <c r="BM18" s="384"/>
      <c r="BN18" s="384"/>
      <c r="BO18" s="384">
        <v>29316220548</v>
      </c>
      <c r="BP18" s="384"/>
      <c r="BQ18" s="384"/>
      <c r="BR18" s="384"/>
      <c r="BS18" s="384"/>
      <c r="BT18" s="384"/>
      <c r="BU18" s="384"/>
      <c r="BV18" s="384"/>
      <c r="BW18" s="384"/>
      <c r="BX18" s="384"/>
      <c r="BY18" s="384"/>
      <c r="BZ18" s="384"/>
      <c r="CA18" s="384"/>
      <c r="CB18" s="384"/>
      <c r="CC18" s="384"/>
      <c r="CD18" s="384"/>
      <c r="CE18" s="384"/>
      <c r="CF18" s="384"/>
      <c r="CG18" s="384"/>
      <c r="CH18" s="384"/>
      <c r="CI18" s="384"/>
      <c r="CJ18" s="384"/>
      <c r="CK18" s="384">
        <v>5706504141</v>
      </c>
      <c r="CL18" s="384"/>
      <c r="CM18" s="386">
        <v>35022724689</v>
      </c>
    </row>
    <row r="19" spans="1:91" x14ac:dyDescent="0.25">
      <c r="A19" s="376" t="s">
        <v>658</v>
      </c>
      <c r="B19" s="376" t="s">
        <v>659</v>
      </c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5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>
        <v>9202030759</v>
      </c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84"/>
      <c r="CJ19" s="384"/>
      <c r="CK19" s="384">
        <v>0</v>
      </c>
      <c r="CL19" s="384"/>
      <c r="CM19" s="386">
        <v>9202030759</v>
      </c>
    </row>
    <row r="20" spans="1:91" x14ac:dyDescent="0.25">
      <c r="A20" s="376" t="s">
        <v>660</v>
      </c>
      <c r="B20" s="376" t="s">
        <v>661</v>
      </c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384"/>
      <c r="O20" s="384"/>
      <c r="P20" s="384"/>
      <c r="Q20" s="385"/>
      <c r="R20" s="384"/>
      <c r="S20" s="384"/>
      <c r="T20" s="384"/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384"/>
      <c r="AL20" s="384"/>
      <c r="AM20" s="384"/>
      <c r="AN20" s="384"/>
      <c r="AO20" s="384"/>
      <c r="AP20" s="384"/>
      <c r="AQ20" s="384"/>
      <c r="AR20" s="384"/>
      <c r="AS20" s="384"/>
      <c r="AT20" s="384"/>
      <c r="AU20" s="384"/>
      <c r="AV20" s="384"/>
      <c r="AW20" s="384"/>
      <c r="AX20" s="384"/>
      <c r="AY20" s="384"/>
      <c r="AZ20" s="384"/>
      <c r="BA20" s="384"/>
      <c r="BB20" s="384"/>
      <c r="BC20" s="384"/>
      <c r="BD20" s="384"/>
      <c r="BE20" s="384"/>
      <c r="BF20" s="384"/>
      <c r="BG20" s="384"/>
      <c r="BH20" s="384"/>
      <c r="BI20" s="384"/>
      <c r="BJ20" s="384"/>
      <c r="BK20" s="384"/>
      <c r="BL20" s="384"/>
      <c r="BM20" s="384"/>
      <c r="BN20" s="384"/>
      <c r="BO20" s="384">
        <v>84161976</v>
      </c>
      <c r="BP20" s="384"/>
      <c r="BQ20" s="384"/>
      <c r="BR20" s="384"/>
      <c r="BS20" s="384"/>
      <c r="BT20" s="384"/>
      <c r="BU20" s="384"/>
      <c r="BV20" s="384"/>
      <c r="BW20" s="384"/>
      <c r="BX20" s="384"/>
      <c r="BY20" s="384"/>
      <c r="BZ20" s="384"/>
      <c r="CA20" s="384"/>
      <c r="CB20" s="384"/>
      <c r="CC20" s="384"/>
      <c r="CD20" s="384"/>
      <c r="CE20" s="384"/>
      <c r="CF20" s="384"/>
      <c r="CG20" s="384"/>
      <c r="CH20" s="384"/>
      <c r="CI20" s="384"/>
      <c r="CJ20" s="384"/>
      <c r="CK20" s="384"/>
      <c r="CL20" s="384"/>
      <c r="CM20" s="386">
        <v>84161976</v>
      </c>
    </row>
    <row r="21" spans="1:91" x14ac:dyDescent="0.25">
      <c r="A21" s="376" t="s">
        <v>664</v>
      </c>
      <c r="B21" s="376" t="s">
        <v>665</v>
      </c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5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>
        <v>921961979</v>
      </c>
      <c r="BP21" s="384"/>
      <c r="BQ21" s="384"/>
      <c r="BR21" s="384"/>
      <c r="BS21" s="384"/>
      <c r="BT21" s="384"/>
      <c r="BU21" s="384"/>
      <c r="BV21" s="384"/>
      <c r="BW21" s="384"/>
      <c r="BX21" s="384"/>
      <c r="BY21" s="384"/>
      <c r="BZ21" s="384"/>
      <c r="CA21" s="384"/>
      <c r="CB21" s="384"/>
      <c r="CC21" s="384"/>
      <c r="CD21" s="384"/>
      <c r="CE21" s="384"/>
      <c r="CF21" s="384"/>
      <c r="CG21" s="384"/>
      <c r="CH21" s="384"/>
      <c r="CI21" s="384"/>
      <c r="CJ21" s="384"/>
      <c r="CK21" s="384">
        <v>0</v>
      </c>
      <c r="CL21" s="384"/>
      <c r="CM21" s="386">
        <v>921961979</v>
      </c>
    </row>
    <row r="22" spans="1:91" ht="22.5" x14ac:dyDescent="0.25">
      <c r="A22" s="376" t="s">
        <v>666</v>
      </c>
      <c r="B22" s="376" t="s">
        <v>667</v>
      </c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5"/>
      <c r="R22" s="384"/>
      <c r="S22" s="384"/>
      <c r="T22" s="384"/>
      <c r="U22" s="384"/>
      <c r="V22" s="384"/>
      <c r="W22" s="384"/>
      <c r="X22" s="384"/>
      <c r="Y22" s="384"/>
      <c r="Z22" s="384"/>
      <c r="AA22" s="384"/>
      <c r="AB22" s="384"/>
      <c r="AC22" s="384"/>
      <c r="AD22" s="384"/>
      <c r="AE22" s="384"/>
      <c r="AF22" s="384"/>
      <c r="AG22" s="384"/>
      <c r="AH22" s="384"/>
      <c r="AI22" s="384"/>
      <c r="AJ22" s="384"/>
      <c r="AK22" s="384"/>
      <c r="AL22" s="384"/>
      <c r="AM22" s="384"/>
      <c r="AN22" s="384"/>
      <c r="AO22" s="384"/>
      <c r="AP22" s="384"/>
      <c r="AQ22" s="384"/>
      <c r="AR22" s="384"/>
      <c r="AS22" s="384"/>
      <c r="AT22" s="384"/>
      <c r="AU22" s="384"/>
      <c r="AV22" s="384"/>
      <c r="AW22" s="384"/>
      <c r="AX22" s="384"/>
      <c r="AY22" s="384"/>
      <c r="AZ22" s="384"/>
      <c r="BA22" s="384"/>
      <c r="BB22" s="384"/>
      <c r="BC22" s="384"/>
      <c r="BD22" s="384"/>
      <c r="BE22" s="384"/>
      <c r="BF22" s="384"/>
      <c r="BG22" s="384"/>
      <c r="BH22" s="384"/>
      <c r="BI22" s="384"/>
      <c r="BJ22" s="384"/>
      <c r="BK22" s="384"/>
      <c r="BL22" s="384"/>
      <c r="BM22" s="384"/>
      <c r="BN22" s="384"/>
      <c r="BO22" s="384">
        <v>1048777200</v>
      </c>
      <c r="BP22" s="384"/>
      <c r="BQ22" s="384"/>
      <c r="BR22" s="384"/>
      <c r="BS22" s="384"/>
      <c r="BT22" s="384"/>
      <c r="BU22" s="384"/>
      <c r="BV22" s="384"/>
      <c r="BW22" s="384"/>
      <c r="BX22" s="384"/>
      <c r="BY22" s="384"/>
      <c r="BZ22" s="384"/>
      <c r="CA22" s="384"/>
      <c r="CB22" s="384"/>
      <c r="CC22" s="384"/>
      <c r="CD22" s="384"/>
      <c r="CE22" s="384"/>
      <c r="CF22" s="384"/>
      <c r="CG22" s="384"/>
      <c r="CH22" s="384"/>
      <c r="CI22" s="384"/>
      <c r="CJ22" s="384"/>
      <c r="CK22" s="384"/>
      <c r="CL22" s="384"/>
      <c r="CM22" s="386">
        <v>1048777200</v>
      </c>
    </row>
    <row r="23" spans="1:91" ht="22.5" x14ac:dyDescent="0.25">
      <c r="A23" s="376" t="s">
        <v>668</v>
      </c>
      <c r="B23" s="376" t="s">
        <v>669</v>
      </c>
      <c r="C23" s="384"/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5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384"/>
      <c r="AP23" s="384"/>
      <c r="AQ23" s="384"/>
      <c r="AR23" s="384"/>
      <c r="AS23" s="384"/>
      <c r="AT23" s="384"/>
      <c r="AU23" s="384"/>
      <c r="AV23" s="384"/>
      <c r="AW23" s="384"/>
      <c r="AX23" s="384"/>
      <c r="AY23" s="384"/>
      <c r="AZ23" s="384"/>
      <c r="BA23" s="384"/>
      <c r="BB23" s="384"/>
      <c r="BC23" s="384"/>
      <c r="BD23" s="384"/>
      <c r="BE23" s="384"/>
      <c r="BF23" s="384"/>
      <c r="BG23" s="384"/>
      <c r="BH23" s="384"/>
      <c r="BI23" s="384"/>
      <c r="BJ23" s="384"/>
      <c r="BK23" s="384"/>
      <c r="BL23" s="384"/>
      <c r="BM23" s="384"/>
      <c r="BN23" s="384"/>
      <c r="BO23" s="384">
        <v>1900666399</v>
      </c>
      <c r="BP23" s="384"/>
      <c r="BQ23" s="384"/>
      <c r="BR23" s="384"/>
      <c r="BS23" s="384"/>
      <c r="BT23" s="384"/>
      <c r="BU23" s="384"/>
      <c r="BV23" s="384"/>
      <c r="BW23" s="384"/>
      <c r="BX23" s="384"/>
      <c r="BY23" s="384"/>
      <c r="BZ23" s="384"/>
      <c r="CA23" s="384"/>
      <c r="CB23" s="384"/>
      <c r="CC23" s="384"/>
      <c r="CD23" s="384"/>
      <c r="CE23" s="384"/>
      <c r="CF23" s="384"/>
      <c r="CG23" s="384"/>
      <c r="CH23" s="384"/>
      <c r="CI23" s="384"/>
      <c r="CJ23" s="384"/>
      <c r="CK23" s="384">
        <v>0</v>
      </c>
      <c r="CL23" s="384"/>
      <c r="CM23" s="386">
        <v>1900666399</v>
      </c>
    </row>
    <row r="24" spans="1:91" x14ac:dyDescent="0.25">
      <c r="A24" s="376" t="s">
        <v>670</v>
      </c>
      <c r="B24" s="376" t="s">
        <v>671</v>
      </c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/>
      <c r="Q24" s="385"/>
      <c r="R24" s="384"/>
      <c r="S24" s="384"/>
      <c r="T24" s="384"/>
      <c r="U24" s="384"/>
      <c r="V24" s="384"/>
      <c r="W24" s="384"/>
      <c r="X24" s="384"/>
      <c r="Y24" s="384"/>
      <c r="Z24" s="384"/>
      <c r="AA24" s="384"/>
      <c r="AB24" s="384"/>
      <c r="AC24" s="384"/>
      <c r="AD24" s="384"/>
      <c r="AE24" s="384"/>
      <c r="AF24" s="384"/>
      <c r="AG24" s="384"/>
      <c r="AH24" s="384"/>
      <c r="AI24" s="384"/>
      <c r="AJ24" s="384"/>
      <c r="AK24" s="384"/>
      <c r="AL24" s="384"/>
      <c r="AM24" s="384"/>
      <c r="AN24" s="384"/>
      <c r="AO24" s="384"/>
      <c r="AP24" s="384"/>
      <c r="AQ24" s="384"/>
      <c r="AR24" s="384"/>
      <c r="AS24" s="384"/>
      <c r="AT24" s="384"/>
      <c r="AU24" s="384"/>
      <c r="AV24" s="384"/>
      <c r="AW24" s="384"/>
      <c r="AX24" s="384"/>
      <c r="AY24" s="384"/>
      <c r="AZ24" s="384"/>
      <c r="BA24" s="384"/>
      <c r="BB24" s="384"/>
      <c r="BC24" s="384"/>
      <c r="BD24" s="384"/>
      <c r="BE24" s="384"/>
      <c r="BF24" s="384"/>
      <c r="BG24" s="384"/>
      <c r="BH24" s="384"/>
      <c r="BI24" s="384"/>
      <c r="BJ24" s="384">
        <v>0</v>
      </c>
      <c r="BK24" s="384"/>
      <c r="BL24" s="384"/>
      <c r="BM24" s="384"/>
      <c r="BN24" s="384">
        <v>3304355</v>
      </c>
      <c r="BO24" s="384"/>
      <c r="BP24" s="384"/>
      <c r="BQ24" s="384"/>
      <c r="BR24" s="384"/>
      <c r="BS24" s="384"/>
      <c r="BT24" s="384"/>
      <c r="BU24" s="384"/>
      <c r="BV24" s="384"/>
      <c r="BW24" s="384"/>
      <c r="BX24" s="384"/>
      <c r="BY24" s="384"/>
      <c r="BZ24" s="384"/>
      <c r="CA24" s="384"/>
      <c r="CB24" s="384"/>
      <c r="CC24" s="384"/>
      <c r="CD24" s="384"/>
      <c r="CE24" s="384"/>
      <c r="CF24" s="384"/>
      <c r="CG24" s="384"/>
      <c r="CH24" s="384"/>
      <c r="CI24" s="384"/>
      <c r="CJ24" s="384"/>
      <c r="CK24" s="384"/>
      <c r="CL24" s="384"/>
      <c r="CM24" s="386">
        <v>3304355</v>
      </c>
    </row>
    <row r="25" spans="1:91" x14ac:dyDescent="0.25">
      <c r="A25" s="376" t="s">
        <v>672</v>
      </c>
      <c r="B25" s="376" t="s">
        <v>673</v>
      </c>
      <c r="C25" s="384"/>
      <c r="D25" s="384"/>
      <c r="E25" s="384"/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5"/>
      <c r="R25" s="384"/>
      <c r="S25" s="384"/>
      <c r="T25" s="384"/>
      <c r="U25" s="384"/>
      <c r="V25" s="384"/>
      <c r="W25" s="384"/>
      <c r="X25" s="384"/>
      <c r="Y25" s="384"/>
      <c r="Z25" s="384"/>
      <c r="AA25" s="384"/>
      <c r="AB25" s="384"/>
      <c r="AC25" s="384"/>
      <c r="AD25" s="384"/>
      <c r="AE25" s="384"/>
      <c r="AF25" s="384"/>
      <c r="AG25" s="384"/>
      <c r="AH25" s="384"/>
      <c r="AI25" s="384"/>
      <c r="AJ25" s="384"/>
      <c r="AK25" s="384"/>
      <c r="AL25" s="384"/>
      <c r="AM25" s="384"/>
      <c r="AN25" s="384"/>
      <c r="AO25" s="384"/>
      <c r="AP25" s="384"/>
      <c r="AQ25" s="384"/>
      <c r="AR25" s="384"/>
      <c r="AS25" s="384"/>
      <c r="AT25" s="384"/>
      <c r="AU25" s="384"/>
      <c r="AV25" s="384"/>
      <c r="AW25" s="384"/>
      <c r="AX25" s="384"/>
      <c r="AY25" s="384"/>
      <c r="AZ25" s="384"/>
      <c r="BA25" s="384"/>
      <c r="BB25" s="384"/>
      <c r="BC25" s="384"/>
      <c r="BD25" s="384"/>
      <c r="BE25" s="384"/>
      <c r="BF25" s="384"/>
      <c r="BG25" s="384"/>
      <c r="BH25" s="384"/>
      <c r="BI25" s="384"/>
      <c r="BJ25" s="384">
        <v>0</v>
      </c>
      <c r="BK25" s="384"/>
      <c r="BL25" s="384"/>
      <c r="BM25" s="384"/>
      <c r="BN25" s="384">
        <v>1421944</v>
      </c>
      <c r="BO25" s="384"/>
      <c r="BP25" s="384"/>
      <c r="BQ25" s="384"/>
      <c r="BR25" s="384"/>
      <c r="BS25" s="384"/>
      <c r="BT25" s="384"/>
      <c r="BU25" s="384"/>
      <c r="BV25" s="384"/>
      <c r="BW25" s="384"/>
      <c r="BX25" s="384"/>
      <c r="BY25" s="384"/>
      <c r="BZ25" s="384"/>
      <c r="CA25" s="384"/>
      <c r="CB25" s="384"/>
      <c r="CC25" s="384"/>
      <c r="CD25" s="384"/>
      <c r="CE25" s="384"/>
      <c r="CF25" s="384"/>
      <c r="CG25" s="384"/>
      <c r="CH25" s="384"/>
      <c r="CI25" s="384"/>
      <c r="CJ25" s="384"/>
      <c r="CK25" s="384"/>
      <c r="CL25" s="384"/>
      <c r="CM25" s="386">
        <v>1421944</v>
      </c>
    </row>
    <row r="26" spans="1:91" x14ac:dyDescent="0.25">
      <c r="A26" s="376" t="s">
        <v>674</v>
      </c>
      <c r="B26" s="376" t="s">
        <v>675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  <c r="O26" s="384"/>
      <c r="P26" s="384"/>
      <c r="Q26" s="385"/>
      <c r="R26" s="384">
        <v>101074957</v>
      </c>
      <c r="S26" s="384">
        <v>582791094</v>
      </c>
      <c r="T26" s="384">
        <v>79581681</v>
      </c>
      <c r="U26" s="384">
        <v>2343600</v>
      </c>
      <c r="V26" s="384">
        <v>1000000</v>
      </c>
      <c r="W26" s="384">
        <v>500000</v>
      </c>
      <c r="X26" s="384">
        <v>175417220</v>
      </c>
      <c r="Y26" s="384">
        <v>68325072</v>
      </c>
      <c r="Z26" s="384">
        <v>4178085</v>
      </c>
      <c r="AA26" s="384">
        <v>25000</v>
      </c>
      <c r="AB26" s="384">
        <v>10000</v>
      </c>
      <c r="AC26" s="384"/>
      <c r="AD26" s="384">
        <v>200000</v>
      </c>
      <c r="AE26" s="384">
        <v>7426074</v>
      </c>
      <c r="AF26" s="384">
        <v>2979000</v>
      </c>
      <c r="AG26" s="384">
        <v>165000</v>
      </c>
      <c r="AH26" s="384">
        <v>800000</v>
      </c>
      <c r="AI26" s="384"/>
      <c r="AJ26" s="384">
        <v>5628916</v>
      </c>
      <c r="AK26" s="384">
        <v>6552500</v>
      </c>
      <c r="AL26" s="384">
        <v>1511000</v>
      </c>
      <c r="AM26" s="384"/>
      <c r="AN26" s="384">
        <v>30000</v>
      </c>
      <c r="AO26" s="384">
        <v>1092000</v>
      </c>
      <c r="AP26" s="384">
        <v>2870000</v>
      </c>
      <c r="AQ26" s="384">
        <v>498000</v>
      </c>
      <c r="AR26" s="384">
        <v>1038316</v>
      </c>
      <c r="AS26" s="384">
        <v>776000</v>
      </c>
      <c r="AT26" s="384">
        <v>5336754</v>
      </c>
      <c r="AU26" s="384">
        <v>20703836</v>
      </c>
      <c r="AV26" s="384">
        <v>51574618</v>
      </c>
      <c r="AW26" s="384">
        <v>5014815</v>
      </c>
      <c r="AX26" s="384"/>
      <c r="AY26" s="384">
        <v>5818000</v>
      </c>
      <c r="AZ26" s="384">
        <v>1386400</v>
      </c>
      <c r="BA26" s="384">
        <v>105000</v>
      </c>
      <c r="BB26" s="384">
        <v>16000</v>
      </c>
      <c r="BC26" s="384">
        <v>430000</v>
      </c>
      <c r="BD26" s="384">
        <v>434000</v>
      </c>
      <c r="BE26" s="384">
        <v>750000</v>
      </c>
      <c r="BF26" s="384">
        <v>219600</v>
      </c>
      <c r="BG26" s="384"/>
      <c r="BH26" s="384"/>
      <c r="BI26" s="384"/>
      <c r="BJ26" s="384"/>
      <c r="BK26" s="384"/>
      <c r="BL26" s="384"/>
      <c r="BM26" s="384"/>
      <c r="BN26" s="384"/>
      <c r="BO26" s="384"/>
      <c r="BP26" s="384"/>
      <c r="BQ26" s="384"/>
      <c r="BR26" s="384"/>
      <c r="BS26" s="384">
        <v>6838661</v>
      </c>
      <c r="BT26" s="384"/>
      <c r="BU26" s="384">
        <v>52000</v>
      </c>
      <c r="BV26" s="384"/>
      <c r="BW26" s="384"/>
      <c r="BX26" s="384"/>
      <c r="BY26" s="384"/>
      <c r="BZ26" s="384"/>
      <c r="CA26" s="384">
        <v>2000000</v>
      </c>
      <c r="CB26" s="384">
        <v>416485</v>
      </c>
      <c r="CC26" s="384">
        <v>88865686</v>
      </c>
      <c r="CD26" s="384"/>
      <c r="CE26" s="384"/>
      <c r="CF26" s="384"/>
      <c r="CG26" s="384"/>
      <c r="CH26" s="384"/>
      <c r="CI26" s="384"/>
      <c r="CJ26" s="384"/>
      <c r="CK26" s="384"/>
      <c r="CL26" s="384"/>
      <c r="CM26" s="386">
        <v>1236775370</v>
      </c>
    </row>
    <row r="27" spans="1:91" x14ac:dyDescent="0.25">
      <c r="A27" s="376" t="s">
        <v>676</v>
      </c>
      <c r="B27" s="376" t="s">
        <v>677</v>
      </c>
      <c r="C27" s="384"/>
      <c r="D27" s="384"/>
      <c r="E27" s="384"/>
      <c r="F27" s="384"/>
      <c r="G27" s="384"/>
      <c r="H27" s="384"/>
      <c r="I27" s="384"/>
      <c r="J27" s="384"/>
      <c r="K27" s="384"/>
      <c r="L27" s="384"/>
      <c r="M27" s="384"/>
      <c r="N27" s="384"/>
      <c r="O27" s="384"/>
      <c r="P27" s="384"/>
      <c r="Q27" s="385"/>
      <c r="R27" s="384">
        <v>22730354</v>
      </c>
      <c r="S27" s="384">
        <v>274443901</v>
      </c>
      <c r="T27" s="384">
        <v>11386164</v>
      </c>
      <c r="U27" s="384"/>
      <c r="V27" s="384"/>
      <c r="W27" s="384"/>
      <c r="X27" s="384">
        <v>75698096</v>
      </c>
      <c r="Y27" s="384">
        <v>27471084</v>
      </c>
      <c r="Z27" s="384"/>
      <c r="AA27" s="384">
        <v>5000</v>
      </c>
      <c r="AB27" s="384">
        <v>5000</v>
      </c>
      <c r="AC27" s="384">
        <v>45000</v>
      </c>
      <c r="AD27" s="384">
        <v>125000</v>
      </c>
      <c r="AE27" s="384">
        <v>5167000</v>
      </c>
      <c r="AF27" s="384">
        <v>2545000</v>
      </c>
      <c r="AG27" s="384">
        <v>40000</v>
      </c>
      <c r="AH27" s="384">
        <v>600000</v>
      </c>
      <c r="AI27" s="384">
        <v>1345000</v>
      </c>
      <c r="AJ27" s="384">
        <v>1380000</v>
      </c>
      <c r="AK27" s="384">
        <v>1920000</v>
      </c>
      <c r="AL27" s="384">
        <v>2800000</v>
      </c>
      <c r="AM27" s="384">
        <v>170000</v>
      </c>
      <c r="AN27" s="384"/>
      <c r="AO27" s="384">
        <v>370000</v>
      </c>
      <c r="AP27" s="384">
        <v>4300000</v>
      </c>
      <c r="AQ27" s="384">
        <v>700000</v>
      </c>
      <c r="AR27" s="384">
        <v>2365000</v>
      </c>
      <c r="AS27" s="384">
        <v>100000</v>
      </c>
      <c r="AT27" s="384">
        <v>480000</v>
      </c>
      <c r="AU27" s="384">
        <v>1750000</v>
      </c>
      <c r="AV27" s="384">
        <v>8130613</v>
      </c>
      <c r="AW27" s="384">
        <v>3800000</v>
      </c>
      <c r="AX27" s="384">
        <v>60000</v>
      </c>
      <c r="AY27" s="384">
        <v>5314227</v>
      </c>
      <c r="AZ27" s="384">
        <v>300000</v>
      </c>
      <c r="BA27" s="384">
        <v>65000</v>
      </c>
      <c r="BB27" s="384"/>
      <c r="BC27" s="384">
        <v>50000</v>
      </c>
      <c r="BD27" s="384"/>
      <c r="BE27" s="384"/>
      <c r="BF27" s="384"/>
      <c r="BG27" s="384"/>
      <c r="BH27" s="384"/>
      <c r="BI27" s="384"/>
      <c r="BJ27" s="384"/>
      <c r="BK27" s="384"/>
      <c r="BL27" s="384"/>
      <c r="BM27" s="384"/>
      <c r="BN27" s="384"/>
      <c r="BO27" s="384"/>
      <c r="BP27" s="384"/>
      <c r="BQ27" s="384"/>
      <c r="BR27" s="384"/>
      <c r="BS27" s="384">
        <v>2971744</v>
      </c>
      <c r="BT27" s="384"/>
      <c r="BU27" s="384">
        <v>50000</v>
      </c>
      <c r="BV27" s="384"/>
      <c r="BW27" s="384"/>
      <c r="BX27" s="384"/>
      <c r="BY27" s="384"/>
      <c r="BZ27" s="384"/>
      <c r="CA27" s="384"/>
      <c r="CB27" s="384">
        <v>0</v>
      </c>
      <c r="CC27" s="384"/>
      <c r="CD27" s="384"/>
      <c r="CE27" s="384">
        <v>0</v>
      </c>
      <c r="CF27" s="384"/>
      <c r="CG27" s="384"/>
      <c r="CH27" s="384"/>
      <c r="CI27" s="384"/>
      <c r="CJ27" s="384"/>
      <c r="CK27" s="384"/>
      <c r="CL27" s="384"/>
      <c r="CM27" s="386">
        <v>458683183</v>
      </c>
    </row>
    <row r="28" spans="1:91" x14ac:dyDescent="0.25">
      <c r="A28" s="376" t="s">
        <v>678</v>
      </c>
      <c r="B28" s="376" t="s">
        <v>679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5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>
        <v>15000</v>
      </c>
      <c r="AE28" s="384"/>
      <c r="AF28" s="384">
        <v>5000</v>
      </c>
      <c r="AG28" s="384"/>
      <c r="AH28" s="384"/>
      <c r="AI28" s="384"/>
      <c r="AJ28" s="384"/>
      <c r="AK28" s="384"/>
      <c r="AL28" s="384"/>
      <c r="AM28" s="384"/>
      <c r="AN28" s="384"/>
      <c r="AO28" s="384"/>
      <c r="AP28" s="384"/>
      <c r="AQ28" s="384"/>
      <c r="AR28" s="384">
        <v>10000</v>
      </c>
      <c r="AS28" s="384"/>
      <c r="AT28" s="384"/>
      <c r="AU28" s="384"/>
      <c r="AV28" s="384">
        <v>952000</v>
      </c>
      <c r="AW28" s="384"/>
      <c r="AX28" s="384"/>
      <c r="AY28" s="384">
        <v>300000</v>
      </c>
      <c r="AZ28" s="384">
        <v>226000</v>
      </c>
      <c r="BA28" s="384"/>
      <c r="BB28" s="384"/>
      <c r="BC28" s="384"/>
      <c r="BD28" s="384"/>
      <c r="BE28" s="384"/>
      <c r="BF28" s="384"/>
      <c r="BG28" s="384"/>
      <c r="BH28" s="384"/>
      <c r="BI28" s="384"/>
      <c r="BJ28" s="384"/>
      <c r="BK28" s="384"/>
      <c r="BL28" s="384"/>
      <c r="BM28" s="384"/>
      <c r="BN28" s="384">
        <v>4068964</v>
      </c>
      <c r="BO28" s="384"/>
      <c r="BP28" s="384"/>
      <c r="BQ28" s="384"/>
      <c r="BR28" s="384"/>
      <c r="BS28" s="384"/>
      <c r="BT28" s="384">
        <v>30000</v>
      </c>
      <c r="BU28" s="384"/>
      <c r="BV28" s="384">
        <v>1993000</v>
      </c>
      <c r="BW28" s="384"/>
      <c r="BX28" s="384">
        <v>5660000</v>
      </c>
      <c r="BY28" s="384">
        <v>3668666</v>
      </c>
      <c r="BZ28" s="384">
        <v>1881500</v>
      </c>
      <c r="CA28" s="384">
        <v>1766437</v>
      </c>
      <c r="CB28" s="384"/>
      <c r="CC28" s="384"/>
      <c r="CD28" s="384"/>
      <c r="CE28" s="384"/>
      <c r="CF28" s="384"/>
      <c r="CG28" s="384"/>
      <c r="CH28" s="384"/>
      <c r="CI28" s="384"/>
      <c r="CJ28" s="384"/>
      <c r="CK28" s="384"/>
      <c r="CL28" s="384"/>
      <c r="CM28" s="386">
        <v>20576567</v>
      </c>
    </row>
    <row r="29" spans="1:91" x14ac:dyDescent="0.25">
      <c r="A29" s="376" t="s">
        <v>680</v>
      </c>
      <c r="B29" s="376" t="s">
        <v>681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5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  <c r="AG29" s="384"/>
      <c r="AH29" s="384"/>
      <c r="AI29" s="384"/>
      <c r="AJ29" s="384"/>
      <c r="AK29" s="384"/>
      <c r="AL29" s="384"/>
      <c r="AM29" s="384"/>
      <c r="AN29" s="384"/>
      <c r="AO29" s="384"/>
      <c r="AP29" s="384"/>
      <c r="AQ29" s="384"/>
      <c r="AR29" s="384"/>
      <c r="AS29" s="384"/>
      <c r="AT29" s="384"/>
      <c r="AU29" s="384"/>
      <c r="AV29" s="384"/>
      <c r="AW29" s="384"/>
      <c r="AX29" s="384"/>
      <c r="AY29" s="384"/>
      <c r="AZ29" s="384"/>
      <c r="BA29" s="384"/>
      <c r="BB29" s="384"/>
      <c r="BC29" s="384"/>
      <c r="BD29" s="384"/>
      <c r="BE29" s="384"/>
      <c r="BF29" s="384"/>
      <c r="BG29" s="384"/>
      <c r="BH29" s="384">
        <v>0</v>
      </c>
      <c r="BI29" s="384">
        <v>13535100</v>
      </c>
      <c r="BJ29" s="384">
        <v>0</v>
      </c>
      <c r="BK29" s="384"/>
      <c r="BL29" s="384"/>
      <c r="BM29" s="384">
        <v>0</v>
      </c>
      <c r="BN29" s="384">
        <v>0</v>
      </c>
      <c r="BO29" s="384"/>
      <c r="BP29" s="384"/>
      <c r="BQ29" s="384"/>
      <c r="BR29" s="384"/>
      <c r="BS29" s="384"/>
      <c r="BT29" s="384"/>
      <c r="BU29" s="384"/>
      <c r="BV29" s="384"/>
      <c r="BW29" s="384"/>
      <c r="BX29" s="384"/>
      <c r="BY29" s="384"/>
      <c r="BZ29" s="384"/>
      <c r="CA29" s="384"/>
      <c r="CB29" s="384"/>
      <c r="CC29" s="384"/>
      <c r="CD29" s="384"/>
      <c r="CE29" s="384"/>
      <c r="CF29" s="384"/>
      <c r="CG29" s="384"/>
      <c r="CH29" s="384"/>
      <c r="CI29" s="384"/>
      <c r="CJ29" s="384"/>
      <c r="CK29" s="384"/>
      <c r="CL29" s="384"/>
      <c r="CM29" s="386">
        <v>13535100</v>
      </c>
    </row>
    <row r="30" spans="1:91" x14ac:dyDescent="0.25">
      <c r="A30" s="376" t="s">
        <v>682</v>
      </c>
      <c r="B30" s="376" t="s">
        <v>683</v>
      </c>
      <c r="C30" s="384"/>
      <c r="D30" s="384"/>
      <c r="E30" s="384"/>
      <c r="F30" s="384"/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5"/>
      <c r="R30" s="384"/>
      <c r="S30" s="384"/>
      <c r="T30" s="384"/>
      <c r="U30" s="384"/>
      <c r="V30" s="384"/>
      <c r="W30" s="384"/>
      <c r="X30" s="384"/>
      <c r="Y30" s="384"/>
      <c r="Z30" s="384"/>
      <c r="AA30" s="384"/>
      <c r="AB30" s="384"/>
      <c r="AC30" s="384"/>
      <c r="AD30" s="384"/>
      <c r="AE30" s="384"/>
      <c r="AF30" s="384"/>
      <c r="AG30" s="384"/>
      <c r="AH30" s="384"/>
      <c r="AI30" s="384"/>
      <c r="AJ30" s="384"/>
      <c r="AK30" s="384"/>
      <c r="AL30" s="384"/>
      <c r="AM30" s="384"/>
      <c r="AN30" s="384"/>
      <c r="AO30" s="384"/>
      <c r="AP30" s="384"/>
      <c r="AQ30" s="384"/>
      <c r="AR30" s="384"/>
      <c r="AS30" s="384"/>
      <c r="AT30" s="384"/>
      <c r="AU30" s="384"/>
      <c r="AV30" s="384"/>
      <c r="AW30" s="384"/>
      <c r="AX30" s="384"/>
      <c r="AY30" s="384"/>
      <c r="AZ30" s="384"/>
      <c r="BA30" s="384"/>
      <c r="BB30" s="384"/>
      <c r="BC30" s="384"/>
      <c r="BD30" s="384"/>
      <c r="BE30" s="384"/>
      <c r="BF30" s="384"/>
      <c r="BG30" s="384">
        <v>0</v>
      </c>
      <c r="BH30" s="384">
        <v>0</v>
      </c>
      <c r="BI30" s="384">
        <v>17887500</v>
      </c>
      <c r="BJ30" s="384">
        <v>0</v>
      </c>
      <c r="BK30" s="384"/>
      <c r="BL30" s="384">
        <v>0</v>
      </c>
      <c r="BM30" s="384">
        <v>0</v>
      </c>
      <c r="BN30" s="384">
        <v>0</v>
      </c>
      <c r="BO30" s="384"/>
      <c r="BP30" s="384"/>
      <c r="BQ30" s="384"/>
      <c r="BR30" s="384"/>
      <c r="BS30" s="384"/>
      <c r="BT30" s="384"/>
      <c r="BU30" s="384"/>
      <c r="BV30" s="384"/>
      <c r="BW30" s="384"/>
      <c r="BX30" s="384"/>
      <c r="BY30" s="384"/>
      <c r="BZ30" s="384"/>
      <c r="CA30" s="384"/>
      <c r="CB30" s="384"/>
      <c r="CC30" s="384"/>
      <c r="CD30" s="384"/>
      <c r="CE30" s="384"/>
      <c r="CF30" s="384"/>
      <c r="CG30" s="384"/>
      <c r="CH30" s="384"/>
      <c r="CI30" s="384"/>
      <c r="CJ30" s="384"/>
      <c r="CK30" s="384"/>
      <c r="CL30" s="384"/>
      <c r="CM30" s="386">
        <v>17887500</v>
      </c>
    </row>
    <row r="31" spans="1:91" x14ac:dyDescent="0.25">
      <c r="A31" s="376" t="s">
        <v>684</v>
      </c>
      <c r="B31" s="376" t="s">
        <v>685</v>
      </c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5"/>
      <c r="R31" s="384"/>
      <c r="S31" s="384"/>
      <c r="T31" s="384"/>
      <c r="U31" s="384"/>
      <c r="V31" s="384"/>
      <c r="W31" s="384"/>
      <c r="X31" s="384"/>
      <c r="Y31" s="384"/>
      <c r="Z31" s="384"/>
      <c r="AA31" s="384"/>
      <c r="AB31" s="384"/>
      <c r="AC31" s="384"/>
      <c r="AD31" s="384"/>
      <c r="AE31" s="384"/>
      <c r="AF31" s="384"/>
      <c r="AG31" s="384"/>
      <c r="AH31" s="384"/>
      <c r="AI31" s="384"/>
      <c r="AJ31" s="384"/>
      <c r="AK31" s="384"/>
      <c r="AL31" s="384"/>
      <c r="AM31" s="384"/>
      <c r="AN31" s="384"/>
      <c r="AO31" s="384"/>
      <c r="AP31" s="384"/>
      <c r="AQ31" s="384"/>
      <c r="AR31" s="384"/>
      <c r="AS31" s="384"/>
      <c r="AT31" s="384"/>
      <c r="AU31" s="384"/>
      <c r="AV31" s="384"/>
      <c r="AW31" s="384"/>
      <c r="AX31" s="384"/>
      <c r="AY31" s="384"/>
      <c r="AZ31" s="384"/>
      <c r="BA31" s="384"/>
      <c r="BB31" s="384"/>
      <c r="BC31" s="384"/>
      <c r="BD31" s="384"/>
      <c r="BE31" s="384"/>
      <c r="BF31" s="384"/>
      <c r="BG31" s="384"/>
      <c r="BH31" s="384"/>
      <c r="BI31" s="384"/>
      <c r="BJ31" s="384"/>
      <c r="BK31" s="384"/>
      <c r="BL31" s="384"/>
      <c r="BM31" s="384"/>
      <c r="BN31" s="384">
        <v>225096833</v>
      </c>
      <c r="BO31" s="384"/>
      <c r="BP31" s="384"/>
      <c r="BQ31" s="384"/>
      <c r="BR31" s="384"/>
      <c r="BS31" s="384"/>
      <c r="BT31" s="384"/>
      <c r="BU31" s="384"/>
      <c r="BV31" s="384"/>
      <c r="BW31" s="384"/>
      <c r="BX31" s="384"/>
      <c r="BY31" s="384"/>
      <c r="BZ31" s="384"/>
      <c r="CA31" s="384"/>
      <c r="CB31" s="384"/>
      <c r="CC31" s="384"/>
      <c r="CD31" s="384"/>
      <c r="CE31" s="384"/>
      <c r="CF31" s="384"/>
      <c r="CG31" s="384"/>
      <c r="CH31" s="384"/>
      <c r="CI31" s="384"/>
      <c r="CJ31" s="384"/>
      <c r="CK31" s="384"/>
      <c r="CL31" s="384"/>
      <c r="CM31" s="386">
        <v>225096833</v>
      </c>
    </row>
    <row r="32" spans="1:91" x14ac:dyDescent="0.25">
      <c r="A32" s="376" t="s">
        <v>686</v>
      </c>
      <c r="B32" s="376" t="s">
        <v>687</v>
      </c>
      <c r="C32" s="384"/>
      <c r="D32" s="384"/>
      <c r="E32" s="384"/>
      <c r="F32" s="384"/>
      <c r="G32" s="384"/>
      <c r="H32" s="384"/>
      <c r="I32" s="384"/>
      <c r="J32" s="384"/>
      <c r="K32" s="384"/>
      <c r="L32" s="384"/>
      <c r="M32" s="384"/>
      <c r="N32" s="384"/>
      <c r="O32" s="384"/>
      <c r="P32" s="384"/>
      <c r="Q32" s="385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384"/>
      <c r="AI32" s="384"/>
      <c r="AJ32" s="384"/>
      <c r="AK32" s="384"/>
      <c r="AL32" s="384"/>
      <c r="AM32" s="384"/>
      <c r="AN32" s="384"/>
      <c r="AO32" s="384"/>
      <c r="AP32" s="384"/>
      <c r="AQ32" s="384"/>
      <c r="AR32" s="384"/>
      <c r="AS32" s="384"/>
      <c r="AT32" s="384"/>
      <c r="AU32" s="384"/>
      <c r="AV32" s="384">
        <v>4200000</v>
      </c>
      <c r="AW32" s="384"/>
      <c r="AX32" s="384"/>
      <c r="AY32" s="384"/>
      <c r="AZ32" s="384"/>
      <c r="BA32" s="384"/>
      <c r="BB32" s="384"/>
      <c r="BC32" s="384"/>
      <c r="BD32" s="384"/>
      <c r="BE32" s="384"/>
      <c r="BF32" s="384"/>
      <c r="BG32" s="384">
        <v>0</v>
      </c>
      <c r="BH32" s="384">
        <v>18000000</v>
      </c>
      <c r="BI32" s="384">
        <v>1566286</v>
      </c>
      <c r="BJ32" s="384">
        <v>2930009127</v>
      </c>
      <c r="BK32" s="384">
        <v>90000000</v>
      </c>
      <c r="BL32" s="384">
        <v>26645713156</v>
      </c>
      <c r="BM32" s="384">
        <v>174751179591</v>
      </c>
      <c r="BN32" s="384">
        <v>1019741783</v>
      </c>
      <c r="BO32" s="384">
        <v>4500000</v>
      </c>
      <c r="BP32" s="384"/>
      <c r="BQ32" s="384">
        <v>1085132816</v>
      </c>
      <c r="BR32" s="384"/>
      <c r="BS32" s="384"/>
      <c r="BT32" s="384"/>
      <c r="BU32" s="384"/>
      <c r="BV32" s="384"/>
      <c r="BW32" s="384"/>
      <c r="BX32" s="384">
        <v>8917038</v>
      </c>
      <c r="BY32" s="384">
        <v>11980588</v>
      </c>
      <c r="BZ32" s="384"/>
      <c r="CA32" s="384">
        <v>16318388</v>
      </c>
      <c r="CB32" s="384">
        <v>0</v>
      </c>
      <c r="CC32" s="384"/>
      <c r="CD32" s="384"/>
      <c r="CE32" s="384"/>
      <c r="CF32" s="384"/>
      <c r="CG32" s="384">
        <v>172867059</v>
      </c>
      <c r="CH32" s="384">
        <v>6889785</v>
      </c>
      <c r="CI32" s="384">
        <v>457350000</v>
      </c>
      <c r="CJ32" s="384">
        <v>42699461</v>
      </c>
      <c r="CK32" s="384">
        <v>0</v>
      </c>
      <c r="CL32" s="384"/>
      <c r="CM32" s="386">
        <v>207267065078</v>
      </c>
    </row>
    <row r="33" spans="1:92" x14ac:dyDescent="0.25">
      <c r="A33" s="376" t="s">
        <v>688</v>
      </c>
      <c r="B33" s="376" t="s">
        <v>689</v>
      </c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  <c r="Q33" s="385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>
        <v>177954319</v>
      </c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4"/>
      <c r="CM33" s="386">
        <v>177954319</v>
      </c>
    </row>
    <row r="34" spans="1:92" x14ac:dyDescent="0.25">
      <c r="A34" s="376" t="s">
        <v>690</v>
      </c>
      <c r="B34" s="376" t="s">
        <v>691</v>
      </c>
      <c r="C34" s="384"/>
      <c r="D34" s="384"/>
      <c r="E34" s="384"/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5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/>
      <c r="AY34" s="384"/>
      <c r="AZ34" s="384"/>
      <c r="BA34" s="384"/>
      <c r="BB34" s="384"/>
      <c r="BC34" s="384"/>
      <c r="BD34" s="384"/>
      <c r="BE34" s="384"/>
      <c r="BF34" s="384"/>
      <c r="BG34" s="384"/>
      <c r="BH34" s="384"/>
      <c r="BI34" s="384"/>
      <c r="BJ34" s="384"/>
      <c r="BK34" s="384"/>
      <c r="BL34" s="384"/>
      <c r="BM34" s="384"/>
      <c r="BN34" s="384">
        <v>42620223</v>
      </c>
      <c r="BO34" s="384"/>
      <c r="BP34" s="384"/>
      <c r="BQ34" s="384"/>
      <c r="BR34" s="384"/>
      <c r="BS34" s="384"/>
      <c r="BT34" s="384"/>
      <c r="BU34" s="384"/>
      <c r="BV34" s="384"/>
      <c r="BW34" s="384"/>
      <c r="BX34" s="384"/>
      <c r="BY34" s="384"/>
      <c r="BZ34" s="384"/>
      <c r="CA34" s="384"/>
      <c r="CB34" s="384"/>
      <c r="CC34" s="384"/>
      <c r="CD34" s="384"/>
      <c r="CE34" s="384"/>
      <c r="CF34" s="384"/>
      <c r="CG34" s="384"/>
      <c r="CH34" s="384"/>
      <c r="CI34" s="384"/>
      <c r="CJ34" s="384"/>
      <c r="CK34" s="384"/>
      <c r="CL34" s="384"/>
      <c r="CM34" s="386">
        <v>42620223</v>
      </c>
    </row>
    <row r="35" spans="1:92" x14ac:dyDescent="0.25">
      <c r="A35" s="376" t="s">
        <v>692</v>
      </c>
      <c r="B35" s="376" t="s">
        <v>693</v>
      </c>
      <c r="C35" s="384"/>
      <c r="D35" s="384"/>
      <c r="E35" s="384"/>
      <c r="F35" s="384"/>
      <c r="G35" s="384"/>
      <c r="H35" s="384"/>
      <c r="I35" s="384"/>
      <c r="J35" s="384"/>
      <c r="K35" s="384"/>
      <c r="L35" s="384"/>
      <c r="M35" s="384"/>
      <c r="N35" s="384"/>
      <c r="O35" s="384"/>
      <c r="P35" s="384"/>
      <c r="Q35" s="385"/>
      <c r="R35" s="384">
        <v>65789648</v>
      </c>
      <c r="S35" s="384"/>
      <c r="T35" s="384">
        <v>12541811</v>
      </c>
      <c r="U35" s="384"/>
      <c r="V35" s="384"/>
      <c r="W35" s="384"/>
      <c r="X35" s="384">
        <v>18186204</v>
      </c>
      <c r="Y35" s="384">
        <v>6599832</v>
      </c>
      <c r="Z35" s="384"/>
      <c r="AA35" s="384"/>
      <c r="AB35" s="384">
        <v>170000</v>
      </c>
      <c r="AC35" s="384">
        <v>5200000</v>
      </c>
      <c r="AD35" s="384">
        <v>50000</v>
      </c>
      <c r="AE35" s="384">
        <v>3000000</v>
      </c>
      <c r="AF35" s="384">
        <v>5000000</v>
      </c>
      <c r="AG35" s="384"/>
      <c r="AH35" s="384">
        <v>100000</v>
      </c>
      <c r="AI35" s="384">
        <v>500000</v>
      </c>
      <c r="AJ35" s="384"/>
      <c r="AK35" s="384">
        <v>300000</v>
      </c>
      <c r="AL35" s="384">
        <v>2000000</v>
      </c>
      <c r="AM35" s="384">
        <v>130000</v>
      </c>
      <c r="AN35" s="384"/>
      <c r="AO35" s="384">
        <v>30000</v>
      </c>
      <c r="AP35" s="384">
        <v>250000</v>
      </c>
      <c r="AQ35" s="384">
        <v>900000</v>
      </c>
      <c r="AR35" s="384">
        <v>22400000</v>
      </c>
      <c r="AS35" s="384"/>
      <c r="AT35" s="384">
        <v>500000</v>
      </c>
      <c r="AU35" s="384"/>
      <c r="AV35" s="384">
        <v>22510000</v>
      </c>
      <c r="AW35" s="384">
        <v>2500000</v>
      </c>
      <c r="AX35" s="384">
        <v>10000</v>
      </c>
      <c r="AY35" s="384">
        <v>23198815</v>
      </c>
      <c r="AZ35" s="384">
        <v>100000</v>
      </c>
      <c r="BA35" s="384"/>
      <c r="BB35" s="384">
        <v>50000</v>
      </c>
      <c r="BC35" s="384"/>
      <c r="BD35" s="384"/>
      <c r="BE35" s="384"/>
      <c r="BF35" s="384"/>
      <c r="BG35" s="384"/>
      <c r="BH35" s="384"/>
      <c r="BI35" s="384"/>
      <c r="BJ35" s="384"/>
      <c r="BK35" s="384"/>
      <c r="BL35" s="384"/>
      <c r="BM35" s="384"/>
      <c r="BN35" s="384"/>
      <c r="BO35" s="384"/>
      <c r="BP35" s="384"/>
      <c r="BQ35" s="384"/>
      <c r="BR35" s="384"/>
      <c r="BS35" s="384">
        <v>657896</v>
      </c>
      <c r="BT35" s="384"/>
      <c r="BU35" s="384">
        <v>50000</v>
      </c>
      <c r="BV35" s="384">
        <v>0</v>
      </c>
      <c r="BW35" s="384"/>
      <c r="BX35" s="384"/>
      <c r="BY35" s="384"/>
      <c r="BZ35" s="384"/>
      <c r="CA35" s="384"/>
      <c r="CB35" s="384"/>
      <c r="CC35" s="384"/>
      <c r="CD35" s="384">
        <v>16900000</v>
      </c>
      <c r="CE35" s="384">
        <v>3100000</v>
      </c>
      <c r="CF35" s="384"/>
      <c r="CG35" s="384"/>
      <c r="CH35" s="384"/>
      <c r="CI35" s="384"/>
      <c r="CJ35" s="384"/>
      <c r="CK35" s="384"/>
      <c r="CL35" s="384"/>
      <c r="CM35" s="386">
        <v>212724206</v>
      </c>
    </row>
    <row r="36" spans="1:92" x14ac:dyDescent="0.25">
      <c r="A36" s="376" t="s">
        <v>694</v>
      </c>
      <c r="B36" s="376" t="s">
        <v>695</v>
      </c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5"/>
      <c r="R36" s="384"/>
      <c r="S36" s="384"/>
      <c r="T36" s="384"/>
      <c r="U36" s="384"/>
      <c r="V36" s="384"/>
      <c r="W36" s="384"/>
      <c r="X36" s="384"/>
      <c r="Y36" s="384"/>
      <c r="Z36" s="384"/>
      <c r="AA36" s="384"/>
      <c r="AB36" s="384"/>
      <c r="AC36" s="384"/>
      <c r="AD36" s="384"/>
      <c r="AE36" s="384"/>
      <c r="AF36" s="384"/>
      <c r="AG36" s="384"/>
      <c r="AH36" s="384"/>
      <c r="AI36" s="384"/>
      <c r="AJ36" s="384"/>
      <c r="AK36" s="384"/>
      <c r="AL36" s="384"/>
      <c r="AM36" s="384"/>
      <c r="AN36" s="384"/>
      <c r="AO36" s="384"/>
      <c r="AP36" s="384"/>
      <c r="AQ36" s="384"/>
      <c r="AR36" s="384"/>
      <c r="AS36" s="384"/>
      <c r="AT36" s="384"/>
      <c r="AU36" s="384"/>
      <c r="AV36" s="384"/>
      <c r="AW36" s="384"/>
      <c r="AX36" s="384"/>
      <c r="AY36" s="384"/>
      <c r="AZ36" s="384"/>
      <c r="BA36" s="384"/>
      <c r="BB36" s="384"/>
      <c r="BC36" s="384"/>
      <c r="BD36" s="384"/>
      <c r="BE36" s="384"/>
      <c r="BF36" s="384"/>
      <c r="BG36" s="384"/>
      <c r="BH36" s="384"/>
      <c r="BI36" s="384">
        <v>0</v>
      </c>
      <c r="BJ36" s="384"/>
      <c r="BK36" s="384"/>
      <c r="BL36" s="384">
        <v>0</v>
      </c>
      <c r="BM36" s="384">
        <v>51521342</v>
      </c>
      <c r="BN36" s="384"/>
      <c r="BO36" s="384">
        <v>15300000</v>
      </c>
      <c r="BP36" s="384"/>
      <c r="BQ36" s="384"/>
      <c r="BR36" s="384"/>
      <c r="BS36" s="384"/>
      <c r="BT36" s="384"/>
      <c r="BU36" s="384"/>
      <c r="BV36" s="384">
        <v>50000000</v>
      </c>
      <c r="BW36" s="384"/>
      <c r="BX36" s="384"/>
      <c r="BY36" s="384"/>
      <c r="BZ36" s="384"/>
      <c r="CA36" s="384"/>
      <c r="CB36" s="384"/>
      <c r="CC36" s="384"/>
      <c r="CD36" s="384"/>
      <c r="CE36" s="384"/>
      <c r="CF36" s="384"/>
      <c r="CG36" s="384"/>
      <c r="CH36" s="384"/>
      <c r="CI36" s="384"/>
      <c r="CJ36" s="384"/>
      <c r="CK36" s="384"/>
      <c r="CL36" s="384"/>
      <c r="CM36" s="386">
        <v>116821342</v>
      </c>
    </row>
    <row r="37" spans="1:92" x14ac:dyDescent="0.25">
      <c r="A37" s="376" t="s">
        <v>696</v>
      </c>
      <c r="B37" s="376" t="s">
        <v>697</v>
      </c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5"/>
      <c r="R37" s="384"/>
      <c r="S37" s="384"/>
      <c r="T37" s="384"/>
      <c r="U37" s="384"/>
      <c r="V37" s="384"/>
      <c r="W37" s="384"/>
      <c r="X37" s="384"/>
      <c r="Y37" s="384"/>
      <c r="Z37" s="384"/>
      <c r="AA37" s="384"/>
      <c r="AB37" s="384"/>
      <c r="AC37" s="384"/>
      <c r="AD37" s="384"/>
      <c r="AE37" s="384"/>
      <c r="AF37" s="384"/>
      <c r="AG37" s="384"/>
      <c r="AH37" s="384"/>
      <c r="AI37" s="384"/>
      <c r="AJ37" s="384"/>
      <c r="AK37" s="384"/>
      <c r="AL37" s="384"/>
      <c r="AM37" s="384"/>
      <c r="AN37" s="384"/>
      <c r="AO37" s="384"/>
      <c r="AP37" s="384"/>
      <c r="AQ37" s="384"/>
      <c r="AR37" s="384"/>
      <c r="AS37" s="384"/>
      <c r="AT37" s="384"/>
      <c r="AU37" s="384"/>
      <c r="AV37" s="384"/>
      <c r="AW37" s="384"/>
      <c r="AX37" s="384"/>
      <c r="AY37" s="384"/>
      <c r="AZ37" s="384"/>
      <c r="BA37" s="384"/>
      <c r="BB37" s="384"/>
      <c r="BC37" s="384"/>
      <c r="BD37" s="384"/>
      <c r="BE37" s="384"/>
      <c r="BF37" s="384"/>
      <c r="BG37" s="384">
        <v>0</v>
      </c>
      <c r="BH37" s="384">
        <v>0</v>
      </c>
      <c r="BI37" s="384">
        <v>184050000</v>
      </c>
      <c r="BJ37" s="384">
        <v>0</v>
      </c>
      <c r="BK37" s="384"/>
      <c r="BL37" s="384">
        <v>0</v>
      </c>
      <c r="BM37" s="384">
        <v>49442450</v>
      </c>
      <c r="BN37" s="384">
        <v>1702702</v>
      </c>
      <c r="BO37" s="384">
        <v>7200000</v>
      </c>
      <c r="BP37" s="384"/>
      <c r="BQ37" s="384"/>
      <c r="BR37" s="384"/>
      <c r="BS37" s="384"/>
      <c r="BT37" s="384"/>
      <c r="BU37" s="384"/>
      <c r="BV37" s="384"/>
      <c r="BW37" s="384"/>
      <c r="BX37" s="384"/>
      <c r="BY37" s="384"/>
      <c r="BZ37" s="384"/>
      <c r="CA37" s="384"/>
      <c r="CB37" s="384"/>
      <c r="CC37" s="384"/>
      <c r="CD37" s="384"/>
      <c r="CE37" s="384"/>
      <c r="CF37" s="384">
        <v>25194100</v>
      </c>
      <c r="CG37" s="384"/>
      <c r="CH37" s="384"/>
      <c r="CI37" s="384"/>
      <c r="CJ37" s="384"/>
      <c r="CK37" s="384"/>
      <c r="CL37" s="384"/>
      <c r="CM37" s="386">
        <v>267589252</v>
      </c>
    </row>
    <row r="38" spans="1:92" x14ac:dyDescent="0.25">
      <c r="A38" s="376" t="s">
        <v>698</v>
      </c>
      <c r="B38" s="376" t="s">
        <v>699</v>
      </c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  <c r="P38" s="384"/>
      <c r="Q38" s="385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4"/>
      <c r="AG38" s="384"/>
      <c r="AH38" s="384"/>
      <c r="AI38" s="384"/>
      <c r="AJ38" s="384"/>
      <c r="AK38" s="384"/>
      <c r="AL38" s="384"/>
      <c r="AM38" s="384"/>
      <c r="AN38" s="384"/>
      <c r="AO38" s="384"/>
      <c r="AP38" s="384"/>
      <c r="AQ38" s="384"/>
      <c r="AR38" s="384"/>
      <c r="AS38" s="384"/>
      <c r="AT38" s="384"/>
      <c r="AU38" s="384"/>
      <c r="AV38" s="384"/>
      <c r="AW38" s="384"/>
      <c r="AX38" s="384"/>
      <c r="AY38" s="384"/>
      <c r="AZ38" s="384"/>
      <c r="BA38" s="384"/>
      <c r="BB38" s="384"/>
      <c r="BC38" s="384"/>
      <c r="BD38" s="384"/>
      <c r="BE38" s="384"/>
      <c r="BF38" s="384"/>
      <c r="BG38" s="384"/>
      <c r="BH38" s="384">
        <v>0</v>
      </c>
      <c r="BI38" s="384">
        <v>0</v>
      </c>
      <c r="BJ38" s="384"/>
      <c r="BK38" s="384"/>
      <c r="BL38" s="384">
        <v>0</v>
      </c>
      <c r="BM38" s="384">
        <v>4500000</v>
      </c>
      <c r="BN38" s="384"/>
      <c r="BO38" s="384">
        <v>0</v>
      </c>
      <c r="BP38" s="384"/>
      <c r="BQ38" s="384"/>
      <c r="BR38" s="384"/>
      <c r="BS38" s="384"/>
      <c r="BT38" s="384"/>
      <c r="BU38" s="384"/>
      <c r="BV38" s="384"/>
      <c r="BW38" s="384"/>
      <c r="BX38" s="384"/>
      <c r="BY38" s="384"/>
      <c r="BZ38" s="384"/>
      <c r="CA38" s="384"/>
      <c r="CB38" s="384"/>
      <c r="CC38" s="384"/>
      <c r="CD38" s="384"/>
      <c r="CE38" s="384"/>
      <c r="CF38" s="384"/>
      <c r="CG38" s="384"/>
      <c r="CH38" s="384"/>
      <c r="CI38" s="384"/>
      <c r="CJ38" s="384"/>
      <c r="CK38" s="384"/>
      <c r="CL38" s="384"/>
      <c r="CM38" s="386">
        <v>4500000</v>
      </c>
    </row>
    <row r="39" spans="1:92" x14ac:dyDescent="0.25">
      <c r="A39" s="376" t="s">
        <v>700</v>
      </c>
      <c r="B39" s="376" t="s">
        <v>701</v>
      </c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5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384"/>
      <c r="AL39" s="384"/>
      <c r="AM39" s="384"/>
      <c r="AN39" s="384"/>
      <c r="AO39" s="384"/>
      <c r="AP39" s="384"/>
      <c r="AQ39" s="384"/>
      <c r="AR39" s="384"/>
      <c r="AS39" s="384"/>
      <c r="AT39" s="384"/>
      <c r="AU39" s="384"/>
      <c r="AV39" s="384"/>
      <c r="AW39" s="384"/>
      <c r="AX39" s="384"/>
      <c r="AY39" s="384"/>
      <c r="AZ39" s="384"/>
      <c r="BA39" s="384"/>
      <c r="BB39" s="384"/>
      <c r="BC39" s="384"/>
      <c r="BD39" s="384"/>
      <c r="BE39" s="384"/>
      <c r="BF39" s="384"/>
      <c r="BG39" s="384">
        <v>37200000</v>
      </c>
      <c r="BH39" s="384"/>
      <c r="BI39" s="384"/>
      <c r="BJ39" s="384"/>
      <c r="BK39" s="384"/>
      <c r="BL39" s="384"/>
      <c r="BM39" s="384"/>
      <c r="BN39" s="384"/>
      <c r="BO39" s="384"/>
      <c r="BP39" s="384">
        <v>8500000</v>
      </c>
      <c r="BQ39" s="384">
        <v>2410000000</v>
      </c>
      <c r="BR39" s="384"/>
      <c r="BS39" s="384"/>
      <c r="BT39" s="384"/>
      <c r="BU39" s="384"/>
      <c r="BV39" s="384"/>
      <c r="BW39" s="384"/>
      <c r="BX39" s="384"/>
      <c r="BY39" s="384"/>
      <c r="BZ39" s="384"/>
      <c r="CA39" s="384"/>
      <c r="CB39" s="384"/>
      <c r="CC39" s="384"/>
      <c r="CD39" s="384"/>
      <c r="CE39" s="384"/>
      <c r="CF39" s="384"/>
      <c r="CG39" s="384"/>
      <c r="CH39" s="384"/>
      <c r="CI39" s="384"/>
      <c r="CJ39" s="384"/>
      <c r="CK39" s="384"/>
      <c r="CL39" s="384">
        <v>1193582000</v>
      </c>
      <c r="CM39" s="386">
        <v>3649282000</v>
      </c>
    </row>
    <row r="40" spans="1:92" s="389" customFormat="1" ht="22.5" x14ac:dyDescent="0.25">
      <c r="A40" s="376" t="s">
        <v>702</v>
      </c>
      <c r="B40" s="376" t="s">
        <v>703</v>
      </c>
      <c r="C40" s="387"/>
      <c r="D40" s="387"/>
      <c r="E40" s="384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8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4"/>
      <c r="AE40" s="384"/>
      <c r="AF40" s="384"/>
      <c r="AG40" s="384"/>
      <c r="AH40" s="384"/>
      <c r="AI40" s="384"/>
      <c r="AJ40" s="384"/>
      <c r="AK40" s="384"/>
      <c r="AL40" s="384"/>
      <c r="AM40" s="384"/>
      <c r="AN40" s="384"/>
      <c r="AO40" s="384"/>
      <c r="AP40" s="384"/>
      <c r="AQ40" s="384"/>
      <c r="AR40" s="384"/>
      <c r="AS40" s="384"/>
      <c r="AT40" s="384"/>
      <c r="AU40" s="384"/>
      <c r="AV40" s="384"/>
      <c r="AW40" s="384"/>
      <c r="AX40" s="384"/>
      <c r="AY40" s="384"/>
      <c r="AZ40" s="384"/>
      <c r="BA40" s="384"/>
      <c r="BB40" s="384"/>
      <c r="BC40" s="384"/>
      <c r="BD40" s="384"/>
      <c r="BE40" s="384"/>
      <c r="BF40" s="384"/>
      <c r="BG40" s="384">
        <v>23500000</v>
      </c>
      <c r="BH40" s="384">
        <v>0</v>
      </c>
      <c r="BI40" s="384">
        <v>0</v>
      </c>
      <c r="BJ40" s="384"/>
      <c r="BK40" s="384"/>
      <c r="BL40" s="384"/>
      <c r="BM40" s="384"/>
      <c r="BN40" s="384"/>
      <c r="BO40" s="384"/>
      <c r="BP40" s="384">
        <v>42705650</v>
      </c>
      <c r="BQ40" s="384">
        <v>12000000</v>
      </c>
      <c r="BR40" s="384">
        <v>11380716</v>
      </c>
      <c r="BS40" s="384"/>
      <c r="BT40" s="384"/>
      <c r="BU40" s="384"/>
      <c r="BV40" s="384"/>
      <c r="BW40" s="384"/>
      <c r="BX40" s="384"/>
      <c r="BY40" s="384">
        <v>20000000</v>
      </c>
      <c r="BZ40" s="384">
        <v>1185283388</v>
      </c>
      <c r="CA40" s="384">
        <v>605250000</v>
      </c>
      <c r="CB40" s="384">
        <v>0</v>
      </c>
      <c r="CC40" s="384"/>
      <c r="CD40" s="384"/>
      <c r="CE40" s="384"/>
      <c r="CF40" s="384"/>
      <c r="CG40" s="384"/>
      <c r="CH40" s="384"/>
      <c r="CI40" s="384"/>
      <c r="CJ40" s="384"/>
      <c r="CK40" s="384"/>
      <c r="CL40" s="384"/>
      <c r="CM40" s="386">
        <v>1900119754</v>
      </c>
    </row>
    <row r="41" spans="1:92" x14ac:dyDescent="0.25">
      <c r="A41" s="376" t="s">
        <v>704</v>
      </c>
      <c r="B41" s="376" t="s">
        <v>705</v>
      </c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5"/>
      <c r="R41" s="384"/>
      <c r="S41" s="384"/>
      <c r="T41" s="384">
        <v>5186540</v>
      </c>
      <c r="U41" s="384"/>
      <c r="V41" s="384"/>
      <c r="W41" s="384"/>
      <c r="X41" s="384">
        <v>1283000</v>
      </c>
      <c r="Y41" s="384">
        <v>458280</v>
      </c>
      <c r="Z41" s="384"/>
      <c r="AA41" s="384"/>
      <c r="AB41" s="384"/>
      <c r="AC41" s="384"/>
      <c r="AD41" s="384"/>
      <c r="AE41" s="384"/>
      <c r="AF41" s="384"/>
      <c r="AG41" s="384"/>
      <c r="AH41" s="384"/>
      <c r="AI41" s="384"/>
      <c r="AJ41" s="384"/>
      <c r="AK41" s="384"/>
      <c r="AL41" s="384"/>
      <c r="AM41" s="384"/>
      <c r="AN41" s="384"/>
      <c r="AO41" s="384"/>
      <c r="AP41" s="384"/>
      <c r="AQ41" s="384">
        <v>10000</v>
      </c>
      <c r="AR41" s="384"/>
      <c r="AS41" s="384">
        <v>6690000</v>
      </c>
      <c r="AT41" s="384"/>
      <c r="AU41" s="384"/>
      <c r="AV41" s="384">
        <v>1912180</v>
      </c>
      <c r="AW41" s="384"/>
      <c r="AX41" s="384"/>
      <c r="AY41" s="384">
        <v>4360000</v>
      </c>
      <c r="AZ41" s="384">
        <v>60000</v>
      </c>
      <c r="BA41" s="384">
        <v>20000</v>
      </c>
      <c r="BB41" s="384">
        <v>20000</v>
      </c>
      <c r="BC41" s="384"/>
      <c r="BD41" s="384"/>
      <c r="BE41" s="384"/>
      <c r="BF41" s="384"/>
      <c r="BG41" s="384"/>
      <c r="BH41" s="384"/>
      <c r="BI41" s="384"/>
      <c r="BJ41" s="384"/>
      <c r="BK41" s="384"/>
      <c r="BL41" s="384"/>
      <c r="BM41" s="384"/>
      <c r="BN41" s="384"/>
      <c r="BO41" s="384"/>
      <c r="BP41" s="384"/>
      <c r="BQ41" s="384">
        <v>1294125236</v>
      </c>
      <c r="BR41" s="384"/>
      <c r="BS41" s="384"/>
      <c r="BT41" s="384"/>
      <c r="BU41" s="384"/>
      <c r="BV41" s="384"/>
      <c r="BW41" s="384">
        <v>900000</v>
      </c>
      <c r="BX41" s="384"/>
      <c r="BY41" s="384"/>
      <c r="BZ41" s="384"/>
      <c r="CA41" s="384"/>
      <c r="CB41" s="384"/>
      <c r="CC41" s="384"/>
      <c r="CD41" s="384"/>
      <c r="CE41" s="384"/>
      <c r="CF41" s="384"/>
      <c r="CG41" s="384"/>
      <c r="CH41" s="384"/>
      <c r="CI41" s="384"/>
      <c r="CJ41" s="384"/>
      <c r="CK41" s="384"/>
      <c r="CL41" s="384"/>
      <c r="CM41" s="386">
        <v>1315025236</v>
      </c>
    </row>
    <row r="42" spans="1:92" x14ac:dyDescent="0.25">
      <c r="A42" s="376" t="s">
        <v>706</v>
      </c>
      <c r="B42" s="376" t="s">
        <v>707</v>
      </c>
      <c r="C42" s="384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384"/>
      <c r="P42" s="384"/>
      <c r="Q42" s="385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384"/>
      <c r="AL42" s="384"/>
      <c r="AM42" s="384"/>
      <c r="AN42" s="384"/>
      <c r="AO42" s="384"/>
      <c r="AP42" s="384"/>
      <c r="AQ42" s="384"/>
      <c r="AR42" s="384"/>
      <c r="AS42" s="384"/>
      <c r="AT42" s="384"/>
      <c r="AU42" s="384"/>
      <c r="AV42" s="384"/>
      <c r="AW42" s="384"/>
      <c r="AX42" s="384"/>
      <c r="AY42" s="384"/>
      <c r="AZ42" s="384"/>
      <c r="BA42" s="384"/>
      <c r="BB42" s="384"/>
      <c r="BC42" s="384"/>
      <c r="BD42" s="384"/>
      <c r="BE42" s="384"/>
      <c r="BF42" s="384"/>
      <c r="BG42" s="384">
        <v>0</v>
      </c>
      <c r="BH42" s="384"/>
      <c r="BI42" s="384">
        <v>0</v>
      </c>
      <c r="BJ42" s="384"/>
      <c r="BK42" s="384"/>
      <c r="BL42" s="384"/>
      <c r="BM42" s="384"/>
      <c r="BN42" s="384"/>
      <c r="BO42" s="384"/>
      <c r="BP42" s="384">
        <v>0</v>
      </c>
      <c r="BQ42" s="384">
        <v>475232222</v>
      </c>
      <c r="BR42" s="384">
        <v>0</v>
      </c>
      <c r="BS42" s="384"/>
      <c r="BT42" s="384"/>
      <c r="BU42" s="384"/>
      <c r="BV42" s="384"/>
      <c r="BW42" s="384"/>
      <c r="BX42" s="384"/>
      <c r="BY42" s="384"/>
      <c r="BZ42" s="384"/>
      <c r="CA42" s="384"/>
      <c r="CB42" s="384"/>
      <c r="CC42" s="384"/>
      <c r="CD42" s="384"/>
      <c r="CE42" s="384"/>
      <c r="CF42" s="384"/>
      <c r="CG42" s="384"/>
      <c r="CH42" s="384"/>
      <c r="CI42" s="384"/>
      <c r="CJ42" s="384">
        <v>0</v>
      </c>
      <c r="CK42" s="384"/>
      <c r="CL42" s="384">
        <v>0</v>
      </c>
      <c r="CM42" s="386">
        <v>475232222</v>
      </c>
    </row>
    <row r="43" spans="1:92" x14ac:dyDescent="0.25">
      <c r="A43" s="376" t="s">
        <v>708</v>
      </c>
      <c r="B43" s="376" t="s">
        <v>709</v>
      </c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  <c r="O43" s="384"/>
      <c r="P43" s="384"/>
      <c r="Q43" s="385"/>
      <c r="R43" s="384"/>
      <c r="S43" s="384"/>
      <c r="T43" s="384"/>
      <c r="U43" s="384"/>
      <c r="V43" s="384"/>
      <c r="W43" s="384"/>
      <c r="X43" s="384"/>
      <c r="Y43" s="384"/>
      <c r="Z43" s="384"/>
      <c r="AA43" s="384"/>
      <c r="AB43" s="384"/>
      <c r="AC43" s="384"/>
      <c r="AD43" s="384"/>
      <c r="AE43" s="384">
        <v>0</v>
      </c>
      <c r="AF43" s="384"/>
      <c r="AG43" s="384"/>
      <c r="AH43" s="384"/>
      <c r="AI43" s="384"/>
      <c r="AJ43" s="384"/>
      <c r="AK43" s="384"/>
      <c r="AL43" s="384"/>
      <c r="AM43" s="384"/>
      <c r="AN43" s="384"/>
      <c r="AO43" s="384"/>
      <c r="AP43" s="384"/>
      <c r="AQ43" s="384"/>
      <c r="AR43" s="384"/>
      <c r="AS43" s="384"/>
      <c r="AT43" s="384"/>
      <c r="AU43" s="384">
        <v>160750</v>
      </c>
      <c r="AV43" s="384"/>
      <c r="AW43" s="384">
        <v>0</v>
      </c>
      <c r="AX43" s="384"/>
      <c r="AY43" s="384"/>
      <c r="AZ43" s="384"/>
      <c r="BA43" s="384"/>
      <c r="BB43" s="384"/>
      <c r="BC43" s="384"/>
      <c r="BD43" s="384"/>
      <c r="BE43" s="384"/>
      <c r="BF43" s="384"/>
      <c r="BG43" s="384"/>
      <c r="BH43" s="384"/>
      <c r="BI43" s="384"/>
      <c r="BJ43" s="384"/>
      <c r="BK43" s="384"/>
      <c r="BL43" s="384"/>
      <c r="BM43" s="384"/>
      <c r="BN43" s="384"/>
      <c r="BO43" s="384"/>
      <c r="BP43" s="384"/>
      <c r="BQ43" s="384"/>
      <c r="BR43" s="384"/>
      <c r="BS43" s="384"/>
      <c r="BT43" s="384"/>
      <c r="BU43" s="384"/>
      <c r="BV43" s="384"/>
      <c r="BW43" s="384"/>
      <c r="BX43" s="384"/>
      <c r="BY43" s="384"/>
      <c r="BZ43" s="384"/>
      <c r="CA43" s="384"/>
      <c r="CB43" s="384"/>
      <c r="CC43" s="384">
        <v>200000</v>
      </c>
      <c r="CD43" s="384"/>
      <c r="CE43" s="384"/>
      <c r="CF43" s="384"/>
      <c r="CG43" s="384"/>
      <c r="CH43" s="384"/>
      <c r="CI43" s="384"/>
      <c r="CJ43" s="384"/>
      <c r="CK43" s="384"/>
      <c r="CL43" s="384"/>
      <c r="CM43" s="386">
        <v>360750</v>
      </c>
    </row>
    <row r="44" spans="1:92" ht="22.5" x14ac:dyDescent="0.25">
      <c r="A44" s="376" t="s">
        <v>710</v>
      </c>
      <c r="B44" s="376" t="s">
        <v>711</v>
      </c>
      <c r="C44" s="384"/>
      <c r="D44" s="384"/>
      <c r="E44" s="384"/>
      <c r="F44" s="384"/>
      <c r="G44" s="384"/>
      <c r="H44" s="384"/>
      <c r="I44" s="384"/>
      <c r="J44" s="384"/>
      <c r="K44" s="384"/>
      <c r="L44" s="384"/>
      <c r="M44" s="384"/>
      <c r="N44" s="384"/>
      <c r="O44" s="384"/>
      <c r="P44" s="384"/>
      <c r="Q44" s="385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  <c r="AK44" s="384"/>
      <c r="AL44" s="384"/>
      <c r="AM44" s="384"/>
      <c r="AN44" s="384"/>
      <c r="AO44" s="384"/>
      <c r="AP44" s="384"/>
      <c r="AQ44" s="384"/>
      <c r="AR44" s="384"/>
      <c r="AS44" s="384"/>
      <c r="AT44" s="384"/>
      <c r="AU44" s="384"/>
      <c r="AV44" s="384"/>
      <c r="AW44" s="384"/>
      <c r="AX44" s="384"/>
      <c r="AY44" s="384"/>
      <c r="AZ44" s="384"/>
      <c r="BA44" s="384"/>
      <c r="BB44" s="384"/>
      <c r="BC44" s="384"/>
      <c r="BD44" s="384"/>
      <c r="BE44" s="384"/>
      <c r="BF44" s="384"/>
      <c r="BG44" s="384"/>
      <c r="BH44" s="384">
        <v>0</v>
      </c>
      <c r="BI44" s="384">
        <v>31346100</v>
      </c>
      <c r="BJ44" s="384">
        <v>0</v>
      </c>
      <c r="BK44" s="384"/>
      <c r="BL44" s="384">
        <v>0</v>
      </c>
      <c r="BM44" s="384">
        <v>0</v>
      </c>
      <c r="BN44" s="384"/>
      <c r="BO44" s="384">
        <v>0</v>
      </c>
      <c r="BP44" s="384"/>
      <c r="BQ44" s="384"/>
      <c r="BR44" s="384"/>
      <c r="BS44" s="384"/>
      <c r="BT44" s="384"/>
      <c r="BU44" s="384"/>
      <c r="BV44" s="384"/>
      <c r="BW44" s="384"/>
      <c r="BX44" s="384"/>
      <c r="BY44" s="384"/>
      <c r="BZ44" s="384"/>
      <c r="CA44" s="384"/>
      <c r="CB44" s="384"/>
      <c r="CC44" s="384"/>
      <c r="CD44" s="384"/>
      <c r="CE44" s="384"/>
      <c r="CF44" s="384"/>
      <c r="CG44" s="384"/>
      <c r="CH44" s="384"/>
      <c r="CI44" s="384"/>
      <c r="CJ44" s="384"/>
      <c r="CK44" s="384"/>
      <c r="CL44" s="384"/>
      <c r="CM44" s="386">
        <v>31346100</v>
      </c>
    </row>
    <row r="45" spans="1:92" x14ac:dyDescent="0.25">
      <c r="A45" s="376" t="s">
        <v>712</v>
      </c>
      <c r="B45" s="376" t="s">
        <v>713</v>
      </c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84"/>
      <c r="N45" s="384"/>
      <c r="O45" s="384"/>
      <c r="P45" s="384"/>
      <c r="Q45" s="385"/>
      <c r="R45" s="384"/>
      <c r="S45" s="384"/>
      <c r="T45" s="384"/>
      <c r="U45" s="384"/>
      <c r="V45" s="384"/>
      <c r="W45" s="384"/>
      <c r="X45" s="384"/>
      <c r="Y45" s="384"/>
      <c r="Z45" s="384"/>
      <c r="AA45" s="384"/>
      <c r="AB45" s="384"/>
      <c r="AC45" s="384"/>
      <c r="AD45" s="384"/>
      <c r="AE45" s="384"/>
      <c r="AF45" s="384"/>
      <c r="AG45" s="384"/>
      <c r="AH45" s="384"/>
      <c r="AI45" s="384"/>
      <c r="AJ45" s="384"/>
      <c r="AK45" s="384"/>
      <c r="AL45" s="384"/>
      <c r="AM45" s="384"/>
      <c r="AN45" s="384"/>
      <c r="AO45" s="384"/>
      <c r="AP45" s="384"/>
      <c r="AQ45" s="384"/>
      <c r="AR45" s="384"/>
      <c r="AS45" s="384"/>
      <c r="AT45" s="384"/>
      <c r="AU45" s="384"/>
      <c r="AV45" s="384">
        <v>100000</v>
      </c>
      <c r="AW45" s="384"/>
      <c r="AX45" s="384"/>
      <c r="AY45" s="384"/>
      <c r="AZ45" s="384"/>
      <c r="BA45" s="384"/>
      <c r="BB45" s="384"/>
      <c r="BC45" s="384"/>
      <c r="BD45" s="384"/>
      <c r="BE45" s="384"/>
      <c r="BF45" s="384"/>
      <c r="BG45" s="384"/>
      <c r="BH45" s="384"/>
      <c r="BI45" s="384"/>
      <c r="BJ45" s="384"/>
      <c r="BK45" s="384"/>
      <c r="BL45" s="384"/>
      <c r="BM45" s="384"/>
      <c r="BN45" s="384">
        <v>405000</v>
      </c>
      <c r="BO45" s="384">
        <v>111495000</v>
      </c>
      <c r="BP45" s="384"/>
      <c r="BQ45" s="384"/>
      <c r="BR45" s="384"/>
      <c r="BS45" s="384"/>
      <c r="BT45" s="384"/>
      <c r="BU45" s="384"/>
      <c r="BV45" s="384"/>
      <c r="BW45" s="384"/>
      <c r="BX45" s="384"/>
      <c r="BY45" s="384"/>
      <c r="BZ45" s="384"/>
      <c r="CA45" s="384"/>
      <c r="CB45" s="384"/>
      <c r="CC45" s="384"/>
      <c r="CD45" s="384"/>
      <c r="CE45" s="384"/>
      <c r="CF45" s="384"/>
      <c r="CG45" s="384"/>
      <c r="CH45" s="384"/>
      <c r="CI45" s="384"/>
      <c r="CJ45" s="384"/>
      <c r="CK45" s="384"/>
      <c r="CL45" s="384"/>
      <c r="CM45" s="386">
        <v>112000000</v>
      </c>
    </row>
    <row r="46" spans="1:92" ht="15.75" customHeight="1" x14ac:dyDescent="0.25">
      <c r="A46" s="423" t="s">
        <v>714</v>
      </c>
      <c r="B46" s="424"/>
      <c r="C46" s="386">
        <v>700000</v>
      </c>
      <c r="D46" s="386">
        <v>3600</v>
      </c>
      <c r="E46" s="386">
        <v>5346000</v>
      </c>
      <c r="F46" s="386">
        <v>500</v>
      </c>
      <c r="G46" s="386">
        <v>150</v>
      </c>
      <c r="H46" s="386">
        <v>2000</v>
      </c>
      <c r="I46" s="386">
        <v>10000000</v>
      </c>
      <c r="J46" s="386">
        <v>10000000</v>
      </c>
      <c r="K46" s="386">
        <v>846350</v>
      </c>
      <c r="L46" s="386">
        <v>88000000</v>
      </c>
      <c r="M46" s="386">
        <v>6573557547</v>
      </c>
      <c r="N46" s="386">
        <v>8500000</v>
      </c>
      <c r="O46" s="386">
        <v>2212370039</v>
      </c>
      <c r="P46" s="386">
        <v>4193582000</v>
      </c>
      <c r="Q46" s="390">
        <v>13102908186</v>
      </c>
      <c r="R46" s="386">
        <v>189594959</v>
      </c>
      <c r="S46" s="386">
        <v>857234995</v>
      </c>
      <c r="T46" s="386">
        <v>108696196</v>
      </c>
      <c r="U46" s="386">
        <v>2343600</v>
      </c>
      <c r="V46" s="386">
        <v>1000000</v>
      </c>
      <c r="W46" s="386">
        <v>500000</v>
      </c>
      <c r="X46" s="386">
        <v>270584520</v>
      </c>
      <c r="Y46" s="386">
        <v>102854268</v>
      </c>
      <c r="Z46" s="386">
        <v>4178085</v>
      </c>
      <c r="AA46" s="386">
        <v>30000</v>
      </c>
      <c r="AB46" s="386">
        <v>185000</v>
      </c>
      <c r="AC46" s="386">
        <v>5245000</v>
      </c>
      <c r="AD46" s="386">
        <v>390000</v>
      </c>
      <c r="AE46" s="386">
        <v>15593074</v>
      </c>
      <c r="AF46" s="386">
        <v>10529000</v>
      </c>
      <c r="AG46" s="386">
        <v>205000</v>
      </c>
      <c r="AH46" s="386">
        <v>1500000</v>
      </c>
      <c r="AI46" s="386">
        <v>1845000</v>
      </c>
      <c r="AJ46" s="386">
        <v>7008916</v>
      </c>
      <c r="AK46" s="386">
        <v>8772500</v>
      </c>
      <c r="AL46" s="386">
        <v>6311000</v>
      </c>
      <c r="AM46" s="386">
        <v>300000</v>
      </c>
      <c r="AN46" s="386">
        <v>30000</v>
      </c>
      <c r="AO46" s="386">
        <v>1492000</v>
      </c>
      <c r="AP46" s="386">
        <v>7420000</v>
      </c>
      <c r="AQ46" s="386">
        <v>2108000</v>
      </c>
      <c r="AR46" s="386">
        <v>25813316</v>
      </c>
      <c r="AS46" s="386">
        <v>7566000</v>
      </c>
      <c r="AT46" s="386">
        <v>6316754</v>
      </c>
      <c r="AU46" s="386">
        <v>22614586</v>
      </c>
      <c r="AV46" s="386">
        <v>89379411</v>
      </c>
      <c r="AW46" s="386">
        <v>11314815</v>
      </c>
      <c r="AX46" s="386">
        <v>70000</v>
      </c>
      <c r="AY46" s="386">
        <v>38991042</v>
      </c>
      <c r="AZ46" s="386">
        <v>2072400</v>
      </c>
      <c r="BA46" s="386">
        <v>190000</v>
      </c>
      <c r="BB46" s="386">
        <v>86000</v>
      </c>
      <c r="BC46" s="386">
        <v>480000</v>
      </c>
      <c r="BD46" s="386">
        <v>434000</v>
      </c>
      <c r="BE46" s="386">
        <v>750000</v>
      </c>
      <c r="BF46" s="386">
        <v>219600</v>
      </c>
      <c r="BG46" s="386">
        <v>60700000</v>
      </c>
      <c r="BH46" s="386">
        <v>18000000</v>
      </c>
      <c r="BI46" s="386">
        <v>248384986</v>
      </c>
      <c r="BJ46" s="386">
        <v>2930009127</v>
      </c>
      <c r="BK46" s="386">
        <v>90000000</v>
      </c>
      <c r="BL46" s="386">
        <v>26645713156</v>
      </c>
      <c r="BM46" s="386">
        <v>174856643383</v>
      </c>
      <c r="BN46" s="386">
        <v>4692741057</v>
      </c>
      <c r="BO46" s="386">
        <v>42612313861</v>
      </c>
      <c r="BP46" s="386">
        <v>51205650</v>
      </c>
      <c r="BQ46" s="386">
        <v>5276490274</v>
      </c>
      <c r="BR46" s="386">
        <v>11380716</v>
      </c>
      <c r="BS46" s="386">
        <v>10468301</v>
      </c>
      <c r="BT46" s="386">
        <v>30000</v>
      </c>
      <c r="BU46" s="386">
        <v>152000</v>
      </c>
      <c r="BV46" s="386">
        <v>51993000</v>
      </c>
      <c r="BW46" s="386">
        <v>900000</v>
      </c>
      <c r="BX46" s="386">
        <v>14577038</v>
      </c>
      <c r="BY46" s="386">
        <v>35649254</v>
      </c>
      <c r="BZ46" s="386">
        <v>1187164888</v>
      </c>
      <c r="CA46" s="386">
        <v>625334825</v>
      </c>
      <c r="CB46" s="386">
        <v>416485</v>
      </c>
      <c r="CC46" s="386">
        <v>89065686</v>
      </c>
      <c r="CD46" s="386">
        <v>16900000</v>
      </c>
      <c r="CE46" s="386">
        <v>3100000</v>
      </c>
      <c r="CF46" s="386">
        <v>25194100</v>
      </c>
      <c r="CG46" s="386">
        <v>172867059</v>
      </c>
      <c r="CH46" s="386">
        <v>6889785</v>
      </c>
      <c r="CI46" s="386">
        <v>457350000</v>
      </c>
      <c r="CJ46" s="386">
        <v>65000000</v>
      </c>
      <c r="CK46" s="386">
        <v>5706504141</v>
      </c>
      <c r="CL46" s="386">
        <v>1193582000</v>
      </c>
      <c r="CM46" s="386">
        <v>268968969809</v>
      </c>
      <c r="CN46" s="39" t="s">
        <v>725</v>
      </c>
    </row>
    <row r="47" spans="1:92" x14ac:dyDescent="0.25">
      <c r="CM47" s="39"/>
    </row>
  </sheetData>
  <mergeCells count="1">
    <mergeCell ref="A46:B4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orientation="landscape" r:id="rId1"/>
  <headerFooter>
    <oddHeader>&amp;R&amp;"-,Tučné"Příloha č. I.2.3
&amp;P ze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58A92-EBBD-413A-B040-AF0178F05731}">
  <sheetPr>
    <tabColor rgb="FF92D050"/>
    <pageSetUpPr fitToPage="1"/>
  </sheetPr>
  <dimension ref="A1:Y45"/>
  <sheetViews>
    <sheetView tabSelected="1" zoomScaleNormal="100" workbookViewId="0">
      <selection activeCell="X17" sqref="X17"/>
    </sheetView>
  </sheetViews>
  <sheetFormatPr defaultColWidth="9.28515625" defaultRowHeight="15" x14ac:dyDescent="0.25"/>
  <cols>
    <col min="1" max="1" width="35.5703125" customWidth="1"/>
    <col min="2" max="2" width="19.42578125" customWidth="1"/>
    <col min="3" max="3" width="18.28515625" customWidth="1"/>
    <col min="4" max="4" width="19.7109375" customWidth="1"/>
    <col min="5" max="5" width="14.5703125" customWidth="1"/>
    <col min="6" max="6" width="19.7109375" customWidth="1"/>
    <col min="7" max="7" width="18" customWidth="1"/>
    <col min="8" max="8" width="13.42578125" customWidth="1"/>
    <col min="9" max="9" width="13" customWidth="1"/>
    <col min="10" max="10" width="10.7109375" customWidth="1"/>
    <col min="11" max="11" width="13.7109375" hidden="1" customWidth="1"/>
    <col min="12" max="12" width="10.7109375" hidden="1" customWidth="1"/>
    <col min="13" max="13" width="13.5703125" hidden="1" customWidth="1"/>
    <col min="14" max="14" width="11.28515625" hidden="1" customWidth="1"/>
    <col min="15" max="15" width="9.7109375" hidden="1" customWidth="1"/>
    <col min="16" max="16" width="11.42578125" hidden="1" customWidth="1"/>
    <col min="17" max="17" width="11.28515625" hidden="1" customWidth="1"/>
    <col min="18" max="18" width="11" hidden="1" customWidth="1"/>
    <col min="19" max="19" width="10.7109375" hidden="1" customWidth="1"/>
    <col min="20" max="20" width="0" hidden="1" customWidth="1"/>
    <col min="21" max="21" width="10.7109375" customWidth="1"/>
    <col min="22" max="22" width="11.7109375" customWidth="1"/>
    <col min="23" max="24" width="11.7109375" bestFit="1" customWidth="1"/>
    <col min="257" max="257" width="35.5703125" customWidth="1"/>
    <col min="258" max="258" width="19.42578125" customWidth="1"/>
    <col min="259" max="259" width="18.28515625" customWidth="1"/>
    <col min="260" max="260" width="19.7109375" customWidth="1"/>
    <col min="261" max="261" width="14.5703125" customWidth="1"/>
    <col min="262" max="262" width="19.7109375" customWidth="1"/>
    <col min="263" max="263" width="18" customWidth="1"/>
    <col min="264" max="264" width="11.42578125" customWidth="1"/>
    <col min="265" max="265" width="13" customWidth="1"/>
    <col min="266" max="266" width="10.7109375" customWidth="1"/>
    <col min="267" max="276" width="0" hidden="1" customWidth="1"/>
    <col min="277" max="277" width="10.7109375" customWidth="1"/>
    <col min="278" max="278" width="11.7109375" customWidth="1"/>
    <col min="279" max="280" width="11.7109375" bestFit="1" customWidth="1"/>
    <col min="513" max="513" width="35.5703125" customWidth="1"/>
    <col min="514" max="514" width="19.42578125" customWidth="1"/>
    <col min="515" max="515" width="18.28515625" customWidth="1"/>
    <col min="516" max="516" width="19.7109375" customWidth="1"/>
    <col min="517" max="517" width="14.5703125" customWidth="1"/>
    <col min="518" max="518" width="19.7109375" customWidth="1"/>
    <col min="519" max="519" width="18" customWidth="1"/>
    <col min="520" max="520" width="11.42578125" customWidth="1"/>
    <col min="521" max="521" width="13" customWidth="1"/>
    <col min="522" max="522" width="10.7109375" customWidth="1"/>
    <col min="523" max="532" width="0" hidden="1" customWidth="1"/>
    <col min="533" max="533" width="10.7109375" customWidth="1"/>
    <col min="534" max="534" width="11.7109375" customWidth="1"/>
    <col min="535" max="536" width="11.7109375" bestFit="1" customWidth="1"/>
    <col min="769" max="769" width="35.5703125" customWidth="1"/>
    <col min="770" max="770" width="19.42578125" customWidth="1"/>
    <col min="771" max="771" width="18.28515625" customWidth="1"/>
    <col min="772" max="772" width="19.7109375" customWidth="1"/>
    <col min="773" max="773" width="14.5703125" customWidth="1"/>
    <col min="774" max="774" width="19.7109375" customWidth="1"/>
    <col min="775" max="775" width="18" customWidth="1"/>
    <col min="776" max="776" width="11.42578125" customWidth="1"/>
    <col min="777" max="777" width="13" customWidth="1"/>
    <col min="778" max="778" width="10.7109375" customWidth="1"/>
    <col min="779" max="788" width="0" hidden="1" customWidth="1"/>
    <col min="789" max="789" width="10.7109375" customWidth="1"/>
    <col min="790" max="790" width="11.7109375" customWidth="1"/>
    <col min="791" max="792" width="11.7109375" bestFit="1" customWidth="1"/>
    <col min="1025" max="1025" width="35.5703125" customWidth="1"/>
    <col min="1026" max="1026" width="19.42578125" customWidth="1"/>
    <col min="1027" max="1027" width="18.28515625" customWidth="1"/>
    <col min="1028" max="1028" width="19.7109375" customWidth="1"/>
    <col min="1029" max="1029" width="14.5703125" customWidth="1"/>
    <col min="1030" max="1030" width="19.7109375" customWidth="1"/>
    <col min="1031" max="1031" width="18" customWidth="1"/>
    <col min="1032" max="1032" width="11.42578125" customWidth="1"/>
    <col min="1033" max="1033" width="13" customWidth="1"/>
    <col min="1034" max="1034" width="10.7109375" customWidth="1"/>
    <col min="1035" max="1044" width="0" hidden="1" customWidth="1"/>
    <col min="1045" max="1045" width="10.7109375" customWidth="1"/>
    <col min="1046" max="1046" width="11.7109375" customWidth="1"/>
    <col min="1047" max="1048" width="11.7109375" bestFit="1" customWidth="1"/>
    <col min="1281" max="1281" width="35.5703125" customWidth="1"/>
    <col min="1282" max="1282" width="19.42578125" customWidth="1"/>
    <col min="1283" max="1283" width="18.28515625" customWidth="1"/>
    <col min="1284" max="1284" width="19.7109375" customWidth="1"/>
    <col min="1285" max="1285" width="14.5703125" customWidth="1"/>
    <col min="1286" max="1286" width="19.7109375" customWidth="1"/>
    <col min="1287" max="1287" width="18" customWidth="1"/>
    <col min="1288" max="1288" width="11.42578125" customWidth="1"/>
    <col min="1289" max="1289" width="13" customWidth="1"/>
    <col min="1290" max="1290" width="10.7109375" customWidth="1"/>
    <col min="1291" max="1300" width="0" hidden="1" customWidth="1"/>
    <col min="1301" max="1301" width="10.7109375" customWidth="1"/>
    <col min="1302" max="1302" width="11.7109375" customWidth="1"/>
    <col min="1303" max="1304" width="11.7109375" bestFit="1" customWidth="1"/>
    <col min="1537" max="1537" width="35.5703125" customWidth="1"/>
    <col min="1538" max="1538" width="19.42578125" customWidth="1"/>
    <col min="1539" max="1539" width="18.28515625" customWidth="1"/>
    <col min="1540" max="1540" width="19.7109375" customWidth="1"/>
    <col min="1541" max="1541" width="14.5703125" customWidth="1"/>
    <col min="1542" max="1542" width="19.7109375" customWidth="1"/>
    <col min="1543" max="1543" width="18" customWidth="1"/>
    <col min="1544" max="1544" width="11.42578125" customWidth="1"/>
    <col min="1545" max="1545" width="13" customWidth="1"/>
    <col min="1546" max="1546" width="10.7109375" customWidth="1"/>
    <col min="1547" max="1556" width="0" hidden="1" customWidth="1"/>
    <col min="1557" max="1557" width="10.7109375" customWidth="1"/>
    <col min="1558" max="1558" width="11.7109375" customWidth="1"/>
    <col min="1559" max="1560" width="11.7109375" bestFit="1" customWidth="1"/>
    <col min="1793" max="1793" width="35.5703125" customWidth="1"/>
    <col min="1794" max="1794" width="19.42578125" customWidth="1"/>
    <col min="1795" max="1795" width="18.28515625" customWidth="1"/>
    <col min="1796" max="1796" width="19.7109375" customWidth="1"/>
    <col min="1797" max="1797" width="14.5703125" customWidth="1"/>
    <col min="1798" max="1798" width="19.7109375" customWidth="1"/>
    <col min="1799" max="1799" width="18" customWidth="1"/>
    <col min="1800" max="1800" width="11.42578125" customWidth="1"/>
    <col min="1801" max="1801" width="13" customWidth="1"/>
    <col min="1802" max="1802" width="10.7109375" customWidth="1"/>
    <col min="1803" max="1812" width="0" hidden="1" customWidth="1"/>
    <col min="1813" max="1813" width="10.7109375" customWidth="1"/>
    <col min="1814" max="1814" width="11.7109375" customWidth="1"/>
    <col min="1815" max="1816" width="11.7109375" bestFit="1" customWidth="1"/>
    <col min="2049" max="2049" width="35.5703125" customWidth="1"/>
    <col min="2050" max="2050" width="19.42578125" customWidth="1"/>
    <col min="2051" max="2051" width="18.28515625" customWidth="1"/>
    <col min="2052" max="2052" width="19.7109375" customWidth="1"/>
    <col min="2053" max="2053" width="14.5703125" customWidth="1"/>
    <col min="2054" max="2054" width="19.7109375" customWidth="1"/>
    <col min="2055" max="2055" width="18" customWidth="1"/>
    <col min="2056" max="2056" width="11.42578125" customWidth="1"/>
    <col min="2057" max="2057" width="13" customWidth="1"/>
    <col min="2058" max="2058" width="10.7109375" customWidth="1"/>
    <col min="2059" max="2068" width="0" hidden="1" customWidth="1"/>
    <col min="2069" max="2069" width="10.7109375" customWidth="1"/>
    <col min="2070" max="2070" width="11.7109375" customWidth="1"/>
    <col min="2071" max="2072" width="11.7109375" bestFit="1" customWidth="1"/>
    <col min="2305" max="2305" width="35.5703125" customWidth="1"/>
    <col min="2306" max="2306" width="19.42578125" customWidth="1"/>
    <col min="2307" max="2307" width="18.28515625" customWidth="1"/>
    <col min="2308" max="2308" width="19.7109375" customWidth="1"/>
    <col min="2309" max="2309" width="14.5703125" customWidth="1"/>
    <col min="2310" max="2310" width="19.7109375" customWidth="1"/>
    <col min="2311" max="2311" width="18" customWidth="1"/>
    <col min="2312" max="2312" width="11.42578125" customWidth="1"/>
    <col min="2313" max="2313" width="13" customWidth="1"/>
    <col min="2314" max="2314" width="10.7109375" customWidth="1"/>
    <col min="2315" max="2324" width="0" hidden="1" customWidth="1"/>
    <col min="2325" max="2325" width="10.7109375" customWidth="1"/>
    <col min="2326" max="2326" width="11.7109375" customWidth="1"/>
    <col min="2327" max="2328" width="11.7109375" bestFit="1" customWidth="1"/>
    <col min="2561" max="2561" width="35.5703125" customWidth="1"/>
    <col min="2562" max="2562" width="19.42578125" customWidth="1"/>
    <col min="2563" max="2563" width="18.28515625" customWidth="1"/>
    <col min="2564" max="2564" width="19.7109375" customWidth="1"/>
    <col min="2565" max="2565" width="14.5703125" customWidth="1"/>
    <col min="2566" max="2566" width="19.7109375" customWidth="1"/>
    <col min="2567" max="2567" width="18" customWidth="1"/>
    <col min="2568" max="2568" width="11.42578125" customWidth="1"/>
    <col min="2569" max="2569" width="13" customWidth="1"/>
    <col min="2570" max="2570" width="10.7109375" customWidth="1"/>
    <col min="2571" max="2580" width="0" hidden="1" customWidth="1"/>
    <col min="2581" max="2581" width="10.7109375" customWidth="1"/>
    <col min="2582" max="2582" width="11.7109375" customWidth="1"/>
    <col min="2583" max="2584" width="11.7109375" bestFit="1" customWidth="1"/>
    <col min="2817" max="2817" width="35.5703125" customWidth="1"/>
    <col min="2818" max="2818" width="19.42578125" customWidth="1"/>
    <col min="2819" max="2819" width="18.28515625" customWidth="1"/>
    <col min="2820" max="2820" width="19.7109375" customWidth="1"/>
    <col min="2821" max="2821" width="14.5703125" customWidth="1"/>
    <col min="2822" max="2822" width="19.7109375" customWidth="1"/>
    <col min="2823" max="2823" width="18" customWidth="1"/>
    <col min="2824" max="2824" width="11.42578125" customWidth="1"/>
    <col min="2825" max="2825" width="13" customWidth="1"/>
    <col min="2826" max="2826" width="10.7109375" customWidth="1"/>
    <col min="2827" max="2836" width="0" hidden="1" customWidth="1"/>
    <col min="2837" max="2837" width="10.7109375" customWidth="1"/>
    <col min="2838" max="2838" width="11.7109375" customWidth="1"/>
    <col min="2839" max="2840" width="11.7109375" bestFit="1" customWidth="1"/>
    <col min="3073" max="3073" width="35.5703125" customWidth="1"/>
    <col min="3074" max="3074" width="19.42578125" customWidth="1"/>
    <col min="3075" max="3075" width="18.28515625" customWidth="1"/>
    <col min="3076" max="3076" width="19.7109375" customWidth="1"/>
    <col min="3077" max="3077" width="14.5703125" customWidth="1"/>
    <col min="3078" max="3078" width="19.7109375" customWidth="1"/>
    <col min="3079" max="3079" width="18" customWidth="1"/>
    <col min="3080" max="3080" width="11.42578125" customWidth="1"/>
    <col min="3081" max="3081" width="13" customWidth="1"/>
    <col min="3082" max="3082" width="10.7109375" customWidth="1"/>
    <col min="3083" max="3092" width="0" hidden="1" customWidth="1"/>
    <col min="3093" max="3093" width="10.7109375" customWidth="1"/>
    <col min="3094" max="3094" width="11.7109375" customWidth="1"/>
    <col min="3095" max="3096" width="11.7109375" bestFit="1" customWidth="1"/>
    <col min="3329" max="3329" width="35.5703125" customWidth="1"/>
    <col min="3330" max="3330" width="19.42578125" customWidth="1"/>
    <col min="3331" max="3331" width="18.28515625" customWidth="1"/>
    <col min="3332" max="3332" width="19.7109375" customWidth="1"/>
    <col min="3333" max="3333" width="14.5703125" customWidth="1"/>
    <col min="3334" max="3334" width="19.7109375" customWidth="1"/>
    <col min="3335" max="3335" width="18" customWidth="1"/>
    <col min="3336" max="3336" width="11.42578125" customWidth="1"/>
    <col min="3337" max="3337" width="13" customWidth="1"/>
    <col min="3338" max="3338" width="10.7109375" customWidth="1"/>
    <col min="3339" max="3348" width="0" hidden="1" customWidth="1"/>
    <col min="3349" max="3349" width="10.7109375" customWidth="1"/>
    <col min="3350" max="3350" width="11.7109375" customWidth="1"/>
    <col min="3351" max="3352" width="11.7109375" bestFit="1" customWidth="1"/>
    <col min="3585" max="3585" width="35.5703125" customWidth="1"/>
    <col min="3586" max="3586" width="19.42578125" customWidth="1"/>
    <col min="3587" max="3587" width="18.28515625" customWidth="1"/>
    <col min="3588" max="3588" width="19.7109375" customWidth="1"/>
    <col min="3589" max="3589" width="14.5703125" customWidth="1"/>
    <col min="3590" max="3590" width="19.7109375" customWidth="1"/>
    <col min="3591" max="3591" width="18" customWidth="1"/>
    <col min="3592" max="3592" width="11.42578125" customWidth="1"/>
    <col min="3593" max="3593" width="13" customWidth="1"/>
    <col min="3594" max="3594" width="10.7109375" customWidth="1"/>
    <col min="3595" max="3604" width="0" hidden="1" customWidth="1"/>
    <col min="3605" max="3605" width="10.7109375" customWidth="1"/>
    <col min="3606" max="3606" width="11.7109375" customWidth="1"/>
    <col min="3607" max="3608" width="11.7109375" bestFit="1" customWidth="1"/>
    <col min="3841" max="3841" width="35.5703125" customWidth="1"/>
    <col min="3842" max="3842" width="19.42578125" customWidth="1"/>
    <col min="3843" max="3843" width="18.28515625" customWidth="1"/>
    <col min="3844" max="3844" width="19.7109375" customWidth="1"/>
    <col min="3845" max="3845" width="14.5703125" customWidth="1"/>
    <col min="3846" max="3846" width="19.7109375" customWidth="1"/>
    <col min="3847" max="3847" width="18" customWidth="1"/>
    <col min="3848" max="3848" width="11.42578125" customWidth="1"/>
    <col min="3849" max="3849" width="13" customWidth="1"/>
    <col min="3850" max="3850" width="10.7109375" customWidth="1"/>
    <col min="3851" max="3860" width="0" hidden="1" customWidth="1"/>
    <col min="3861" max="3861" width="10.7109375" customWidth="1"/>
    <col min="3862" max="3862" width="11.7109375" customWidth="1"/>
    <col min="3863" max="3864" width="11.7109375" bestFit="1" customWidth="1"/>
    <col min="4097" max="4097" width="35.5703125" customWidth="1"/>
    <col min="4098" max="4098" width="19.42578125" customWidth="1"/>
    <col min="4099" max="4099" width="18.28515625" customWidth="1"/>
    <col min="4100" max="4100" width="19.7109375" customWidth="1"/>
    <col min="4101" max="4101" width="14.5703125" customWidth="1"/>
    <col min="4102" max="4102" width="19.7109375" customWidth="1"/>
    <col min="4103" max="4103" width="18" customWidth="1"/>
    <col min="4104" max="4104" width="11.42578125" customWidth="1"/>
    <col min="4105" max="4105" width="13" customWidth="1"/>
    <col min="4106" max="4106" width="10.7109375" customWidth="1"/>
    <col min="4107" max="4116" width="0" hidden="1" customWidth="1"/>
    <col min="4117" max="4117" width="10.7109375" customWidth="1"/>
    <col min="4118" max="4118" width="11.7109375" customWidth="1"/>
    <col min="4119" max="4120" width="11.7109375" bestFit="1" customWidth="1"/>
    <col min="4353" max="4353" width="35.5703125" customWidth="1"/>
    <col min="4354" max="4354" width="19.42578125" customWidth="1"/>
    <col min="4355" max="4355" width="18.28515625" customWidth="1"/>
    <col min="4356" max="4356" width="19.7109375" customWidth="1"/>
    <col min="4357" max="4357" width="14.5703125" customWidth="1"/>
    <col min="4358" max="4358" width="19.7109375" customWidth="1"/>
    <col min="4359" max="4359" width="18" customWidth="1"/>
    <col min="4360" max="4360" width="11.42578125" customWidth="1"/>
    <col min="4361" max="4361" width="13" customWidth="1"/>
    <col min="4362" max="4362" width="10.7109375" customWidth="1"/>
    <col min="4363" max="4372" width="0" hidden="1" customWidth="1"/>
    <col min="4373" max="4373" width="10.7109375" customWidth="1"/>
    <col min="4374" max="4374" width="11.7109375" customWidth="1"/>
    <col min="4375" max="4376" width="11.7109375" bestFit="1" customWidth="1"/>
    <col min="4609" max="4609" width="35.5703125" customWidth="1"/>
    <col min="4610" max="4610" width="19.42578125" customWidth="1"/>
    <col min="4611" max="4611" width="18.28515625" customWidth="1"/>
    <col min="4612" max="4612" width="19.7109375" customWidth="1"/>
    <col min="4613" max="4613" width="14.5703125" customWidth="1"/>
    <col min="4614" max="4614" width="19.7109375" customWidth="1"/>
    <col min="4615" max="4615" width="18" customWidth="1"/>
    <col min="4616" max="4616" width="11.42578125" customWidth="1"/>
    <col min="4617" max="4617" width="13" customWidth="1"/>
    <col min="4618" max="4618" width="10.7109375" customWidth="1"/>
    <col min="4619" max="4628" width="0" hidden="1" customWidth="1"/>
    <col min="4629" max="4629" width="10.7109375" customWidth="1"/>
    <col min="4630" max="4630" width="11.7109375" customWidth="1"/>
    <col min="4631" max="4632" width="11.7109375" bestFit="1" customWidth="1"/>
    <col min="4865" max="4865" width="35.5703125" customWidth="1"/>
    <col min="4866" max="4866" width="19.42578125" customWidth="1"/>
    <col min="4867" max="4867" width="18.28515625" customWidth="1"/>
    <col min="4868" max="4868" width="19.7109375" customWidth="1"/>
    <col min="4869" max="4869" width="14.5703125" customWidth="1"/>
    <col min="4870" max="4870" width="19.7109375" customWidth="1"/>
    <col min="4871" max="4871" width="18" customWidth="1"/>
    <col min="4872" max="4872" width="11.42578125" customWidth="1"/>
    <col min="4873" max="4873" width="13" customWidth="1"/>
    <col min="4874" max="4874" width="10.7109375" customWidth="1"/>
    <col min="4875" max="4884" width="0" hidden="1" customWidth="1"/>
    <col min="4885" max="4885" width="10.7109375" customWidth="1"/>
    <col min="4886" max="4886" width="11.7109375" customWidth="1"/>
    <col min="4887" max="4888" width="11.7109375" bestFit="1" customWidth="1"/>
    <col min="5121" max="5121" width="35.5703125" customWidth="1"/>
    <col min="5122" max="5122" width="19.42578125" customWidth="1"/>
    <col min="5123" max="5123" width="18.28515625" customWidth="1"/>
    <col min="5124" max="5124" width="19.7109375" customWidth="1"/>
    <col min="5125" max="5125" width="14.5703125" customWidth="1"/>
    <col min="5126" max="5126" width="19.7109375" customWidth="1"/>
    <col min="5127" max="5127" width="18" customWidth="1"/>
    <col min="5128" max="5128" width="11.42578125" customWidth="1"/>
    <col min="5129" max="5129" width="13" customWidth="1"/>
    <col min="5130" max="5130" width="10.7109375" customWidth="1"/>
    <col min="5131" max="5140" width="0" hidden="1" customWidth="1"/>
    <col min="5141" max="5141" width="10.7109375" customWidth="1"/>
    <col min="5142" max="5142" width="11.7109375" customWidth="1"/>
    <col min="5143" max="5144" width="11.7109375" bestFit="1" customWidth="1"/>
    <col min="5377" max="5377" width="35.5703125" customWidth="1"/>
    <col min="5378" max="5378" width="19.42578125" customWidth="1"/>
    <col min="5379" max="5379" width="18.28515625" customWidth="1"/>
    <col min="5380" max="5380" width="19.7109375" customWidth="1"/>
    <col min="5381" max="5381" width="14.5703125" customWidth="1"/>
    <col min="5382" max="5382" width="19.7109375" customWidth="1"/>
    <col min="5383" max="5383" width="18" customWidth="1"/>
    <col min="5384" max="5384" width="11.42578125" customWidth="1"/>
    <col min="5385" max="5385" width="13" customWidth="1"/>
    <col min="5386" max="5386" width="10.7109375" customWidth="1"/>
    <col min="5387" max="5396" width="0" hidden="1" customWidth="1"/>
    <col min="5397" max="5397" width="10.7109375" customWidth="1"/>
    <col min="5398" max="5398" width="11.7109375" customWidth="1"/>
    <col min="5399" max="5400" width="11.7109375" bestFit="1" customWidth="1"/>
    <col min="5633" max="5633" width="35.5703125" customWidth="1"/>
    <col min="5634" max="5634" width="19.42578125" customWidth="1"/>
    <col min="5635" max="5635" width="18.28515625" customWidth="1"/>
    <col min="5636" max="5636" width="19.7109375" customWidth="1"/>
    <col min="5637" max="5637" width="14.5703125" customWidth="1"/>
    <col min="5638" max="5638" width="19.7109375" customWidth="1"/>
    <col min="5639" max="5639" width="18" customWidth="1"/>
    <col min="5640" max="5640" width="11.42578125" customWidth="1"/>
    <col min="5641" max="5641" width="13" customWidth="1"/>
    <col min="5642" max="5642" width="10.7109375" customWidth="1"/>
    <col min="5643" max="5652" width="0" hidden="1" customWidth="1"/>
    <col min="5653" max="5653" width="10.7109375" customWidth="1"/>
    <col min="5654" max="5654" width="11.7109375" customWidth="1"/>
    <col min="5655" max="5656" width="11.7109375" bestFit="1" customWidth="1"/>
    <col min="5889" max="5889" width="35.5703125" customWidth="1"/>
    <col min="5890" max="5890" width="19.42578125" customWidth="1"/>
    <col min="5891" max="5891" width="18.28515625" customWidth="1"/>
    <col min="5892" max="5892" width="19.7109375" customWidth="1"/>
    <col min="5893" max="5893" width="14.5703125" customWidth="1"/>
    <col min="5894" max="5894" width="19.7109375" customWidth="1"/>
    <col min="5895" max="5895" width="18" customWidth="1"/>
    <col min="5896" max="5896" width="11.42578125" customWidth="1"/>
    <col min="5897" max="5897" width="13" customWidth="1"/>
    <col min="5898" max="5898" width="10.7109375" customWidth="1"/>
    <col min="5899" max="5908" width="0" hidden="1" customWidth="1"/>
    <col min="5909" max="5909" width="10.7109375" customWidth="1"/>
    <col min="5910" max="5910" width="11.7109375" customWidth="1"/>
    <col min="5911" max="5912" width="11.7109375" bestFit="1" customWidth="1"/>
    <col min="6145" max="6145" width="35.5703125" customWidth="1"/>
    <col min="6146" max="6146" width="19.42578125" customWidth="1"/>
    <col min="6147" max="6147" width="18.28515625" customWidth="1"/>
    <col min="6148" max="6148" width="19.7109375" customWidth="1"/>
    <col min="6149" max="6149" width="14.5703125" customWidth="1"/>
    <col min="6150" max="6150" width="19.7109375" customWidth="1"/>
    <col min="6151" max="6151" width="18" customWidth="1"/>
    <col min="6152" max="6152" width="11.42578125" customWidth="1"/>
    <col min="6153" max="6153" width="13" customWidth="1"/>
    <col min="6154" max="6154" width="10.7109375" customWidth="1"/>
    <col min="6155" max="6164" width="0" hidden="1" customWidth="1"/>
    <col min="6165" max="6165" width="10.7109375" customWidth="1"/>
    <col min="6166" max="6166" width="11.7109375" customWidth="1"/>
    <col min="6167" max="6168" width="11.7109375" bestFit="1" customWidth="1"/>
    <col min="6401" max="6401" width="35.5703125" customWidth="1"/>
    <col min="6402" max="6402" width="19.42578125" customWidth="1"/>
    <col min="6403" max="6403" width="18.28515625" customWidth="1"/>
    <col min="6404" max="6404" width="19.7109375" customWidth="1"/>
    <col min="6405" max="6405" width="14.5703125" customWidth="1"/>
    <col min="6406" max="6406" width="19.7109375" customWidth="1"/>
    <col min="6407" max="6407" width="18" customWidth="1"/>
    <col min="6408" max="6408" width="11.42578125" customWidth="1"/>
    <col min="6409" max="6409" width="13" customWidth="1"/>
    <col min="6410" max="6410" width="10.7109375" customWidth="1"/>
    <col min="6411" max="6420" width="0" hidden="1" customWidth="1"/>
    <col min="6421" max="6421" width="10.7109375" customWidth="1"/>
    <col min="6422" max="6422" width="11.7109375" customWidth="1"/>
    <col min="6423" max="6424" width="11.7109375" bestFit="1" customWidth="1"/>
    <col min="6657" max="6657" width="35.5703125" customWidth="1"/>
    <col min="6658" max="6658" width="19.42578125" customWidth="1"/>
    <col min="6659" max="6659" width="18.28515625" customWidth="1"/>
    <col min="6660" max="6660" width="19.7109375" customWidth="1"/>
    <col min="6661" max="6661" width="14.5703125" customWidth="1"/>
    <col min="6662" max="6662" width="19.7109375" customWidth="1"/>
    <col min="6663" max="6663" width="18" customWidth="1"/>
    <col min="6664" max="6664" width="11.42578125" customWidth="1"/>
    <col min="6665" max="6665" width="13" customWidth="1"/>
    <col min="6666" max="6666" width="10.7109375" customWidth="1"/>
    <col min="6667" max="6676" width="0" hidden="1" customWidth="1"/>
    <col min="6677" max="6677" width="10.7109375" customWidth="1"/>
    <col min="6678" max="6678" width="11.7109375" customWidth="1"/>
    <col min="6679" max="6680" width="11.7109375" bestFit="1" customWidth="1"/>
    <col min="6913" max="6913" width="35.5703125" customWidth="1"/>
    <col min="6914" max="6914" width="19.42578125" customWidth="1"/>
    <col min="6915" max="6915" width="18.28515625" customWidth="1"/>
    <col min="6916" max="6916" width="19.7109375" customWidth="1"/>
    <col min="6917" max="6917" width="14.5703125" customWidth="1"/>
    <col min="6918" max="6918" width="19.7109375" customWidth="1"/>
    <col min="6919" max="6919" width="18" customWidth="1"/>
    <col min="6920" max="6920" width="11.42578125" customWidth="1"/>
    <col min="6921" max="6921" width="13" customWidth="1"/>
    <col min="6922" max="6922" width="10.7109375" customWidth="1"/>
    <col min="6923" max="6932" width="0" hidden="1" customWidth="1"/>
    <col min="6933" max="6933" width="10.7109375" customWidth="1"/>
    <col min="6934" max="6934" width="11.7109375" customWidth="1"/>
    <col min="6935" max="6936" width="11.7109375" bestFit="1" customWidth="1"/>
    <col min="7169" max="7169" width="35.5703125" customWidth="1"/>
    <col min="7170" max="7170" width="19.42578125" customWidth="1"/>
    <col min="7171" max="7171" width="18.28515625" customWidth="1"/>
    <col min="7172" max="7172" width="19.7109375" customWidth="1"/>
    <col min="7173" max="7173" width="14.5703125" customWidth="1"/>
    <col min="7174" max="7174" width="19.7109375" customWidth="1"/>
    <col min="7175" max="7175" width="18" customWidth="1"/>
    <col min="7176" max="7176" width="11.42578125" customWidth="1"/>
    <col min="7177" max="7177" width="13" customWidth="1"/>
    <col min="7178" max="7178" width="10.7109375" customWidth="1"/>
    <col min="7179" max="7188" width="0" hidden="1" customWidth="1"/>
    <col min="7189" max="7189" width="10.7109375" customWidth="1"/>
    <col min="7190" max="7190" width="11.7109375" customWidth="1"/>
    <col min="7191" max="7192" width="11.7109375" bestFit="1" customWidth="1"/>
    <col min="7425" max="7425" width="35.5703125" customWidth="1"/>
    <col min="7426" max="7426" width="19.42578125" customWidth="1"/>
    <col min="7427" max="7427" width="18.28515625" customWidth="1"/>
    <col min="7428" max="7428" width="19.7109375" customWidth="1"/>
    <col min="7429" max="7429" width="14.5703125" customWidth="1"/>
    <col min="7430" max="7430" width="19.7109375" customWidth="1"/>
    <col min="7431" max="7431" width="18" customWidth="1"/>
    <col min="7432" max="7432" width="11.42578125" customWidth="1"/>
    <col min="7433" max="7433" width="13" customWidth="1"/>
    <col min="7434" max="7434" width="10.7109375" customWidth="1"/>
    <col min="7435" max="7444" width="0" hidden="1" customWidth="1"/>
    <col min="7445" max="7445" width="10.7109375" customWidth="1"/>
    <col min="7446" max="7446" width="11.7109375" customWidth="1"/>
    <col min="7447" max="7448" width="11.7109375" bestFit="1" customWidth="1"/>
    <col min="7681" max="7681" width="35.5703125" customWidth="1"/>
    <col min="7682" max="7682" width="19.42578125" customWidth="1"/>
    <col min="7683" max="7683" width="18.28515625" customWidth="1"/>
    <col min="7684" max="7684" width="19.7109375" customWidth="1"/>
    <col min="7685" max="7685" width="14.5703125" customWidth="1"/>
    <col min="7686" max="7686" width="19.7109375" customWidth="1"/>
    <col min="7687" max="7687" width="18" customWidth="1"/>
    <col min="7688" max="7688" width="11.42578125" customWidth="1"/>
    <col min="7689" max="7689" width="13" customWidth="1"/>
    <col min="7690" max="7690" width="10.7109375" customWidth="1"/>
    <col min="7691" max="7700" width="0" hidden="1" customWidth="1"/>
    <col min="7701" max="7701" width="10.7109375" customWidth="1"/>
    <col min="7702" max="7702" width="11.7109375" customWidth="1"/>
    <col min="7703" max="7704" width="11.7109375" bestFit="1" customWidth="1"/>
    <col min="7937" max="7937" width="35.5703125" customWidth="1"/>
    <col min="7938" max="7938" width="19.42578125" customWidth="1"/>
    <col min="7939" max="7939" width="18.28515625" customWidth="1"/>
    <col min="7940" max="7940" width="19.7109375" customWidth="1"/>
    <col min="7941" max="7941" width="14.5703125" customWidth="1"/>
    <col min="7942" max="7942" width="19.7109375" customWidth="1"/>
    <col min="7943" max="7943" width="18" customWidth="1"/>
    <col min="7944" max="7944" width="11.42578125" customWidth="1"/>
    <col min="7945" max="7945" width="13" customWidth="1"/>
    <col min="7946" max="7946" width="10.7109375" customWidth="1"/>
    <col min="7947" max="7956" width="0" hidden="1" customWidth="1"/>
    <col min="7957" max="7957" width="10.7109375" customWidth="1"/>
    <col min="7958" max="7958" width="11.7109375" customWidth="1"/>
    <col min="7959" max="7960" width="11.7109375" bestFit="1" customWidth="1"/>
    <col min="8193" max="8193" width="35.5703125" customWidth="1"/>
    <col min="8194" max="8194" width="19.42578125" customWidth="1"/>
    <col min="8195" max="8195" width="18.28515625" customWidth="1"/>
    <col min="8196" max="8196" width="19.7109375" customWidth="1"/>
    <col min="8197" max="8197" width="14.5703125" customWidth="1"/>
    <col min="8198" max="8198" width="19.7109375" customWidth="1"/>
    <col min="8199" max="8199" width="18" customWidth="1"/>
    <col min="8200" max="8200" width="11.42578125" customWidth="1"/>
    <col min="8201" max="8201" width="13" customWidth="1"/>
    <col min="8202" max="8202" width="10.7109375" customWidth="1"/>
    <col min="8203" max="8212" width="0" hidden="1" customWidth="1"/>
    <col min="8213" max="8213" width="10.7109375" customWidth="1"/>
    <col min="8214" max="8214" width="11.7109375" customWidth="1"/>
    <col min="8215" max="8216" width="11.7109375" bestFit="1" customWidth="1"/>
    <col min="8449" max="8449" width="35.5703125" customWidth="1"/>
    <col min="8450" max="8450" width="19.42578125" customWidth="1"/>
    <col min="8451" max="8451" width="18.28515625" customWidth="1"/>
    <col min="8452" max="8452" width="19.7109375" customWidth="1"/>
    <col min="8453" max="8453" width="14.5703125" customWidth="1"/>
    <col min="8454" max="8454" width="19.7109375" customWidth="1"/>
    <col min="8455" max="8455" width="18" customWidth="1"/>
    <col min="8456" max="8456" width="11.42578125" customWidth="1"/>
    <col min="8457" max="8457" width="13" customWidth="1"/>
    <col min="8458" max="8458" width="10.7109375" customWidth="1"/>
    <col min="8459" max="8468" width="0" hidden="1" customWidth="1"/>
    <col min="8469" max="8469" width="10.7109375" customWidth="1"/>
    <col min="8470" max="8470" width="11.7109375" customWidth="1"/>
    <col min="8471" max="8472" width="11.7109375" bestFit="1" customWidth="1"/>
    <col min="8705" max="8705" width="35.5703125" customWidth="1"/>
    <col min="8706" max="8706" width="19.42578125" customWidth="1"/>
    <col min="8707" max="8707" width="18.28515625" customWidth="1"/>
    <col min="8708" max="8708" width="19.7109375" customWidth="1"/>
    <col min="8709" max="8709" width="14.5703125" customWidth="1"/>
    <col min="8710" max="8710" width="19.7109375" customWidth="1"/>
    <col min="8711" max="8711" width="18" customWidth="1"/>
    <col min="8712" max="8712" width="11.42578125" customWidth="1"/>
    <col min="8713" max="8713" width="13" customWidth="1"/>
    <col min="8714" max="8714" width="10.7109375" customWidth="1"/>
    <col min="8715" max="8724" width="0" hidden="1" customWidth="1"/>
    <col min="8725" max="8725" width="10.7109375" customWidth="1"/>
    <col min="8726" max="8726" width="11.7109375" customWidth="1"/>
    <col min="8727" max="8728" width="11.7109375" bestFit="1" customWidth="1"/>
    <col min="8961" max="8961" width="35.5703125" customWidth="1"/>
    <col min="8962" max="8962" width="19.42578125" customWidth="1"/>
    <col min="8963" max="8963" width="18.28515625" customWidth="1"/>
    <col min="8964" max="8964" width="19.7109375" customWidth="1"/>
    <col min="8965" max="8965" width="14.5703125" customWidth="1"/>
    <col min="8966" max="8966" width="19.7109375" customWidth="1"/>
    <col min="8967" max="8967" width="18" customWidth="1"/>
    <col min="8968" max="8968" width="11.42578125" customWidth="1"/>
    <col min="8969" max="8969" width="13" customWidth="1"/>
    <col min="8970" max="8970" width="10.7109375" customWidth="1"/>
    <col min="8971" max="8980" width="0" hidden="1" customWidth="1"/>
    <col min="8981" max="8981" width="10.7109375" customWidth="1"/>
    <col min="8982" max="8982" width="11.7109375" customWidth="1"/>
    <col min="8983" max="8984" width="11.7109375" bestFit="1" customWidth="1"/>
    <col min="9217" max="9217" width="35.5703125" customWidth="1"/>
    <col min="9218" max="9218" width="19.42578125" customWidth="1"/>
    <col min="9219" max="9219" width="18.28515625" customWidth="1"/>
    <col min="9220" max="9220" width="19.7109375" customWidth="1"/>
    <col min="9221" max="9221" width="14.5703125" customWidth="1"/>
    <col min="9222" max="9222" width="19.7109375" customWidth="1"/>
    <col min="9223" max="9223" width="18" customWidth="1"/>
    <col min="9224" max="9224" width="11.42578125" customWidth="1"/>
    <col min="9225" max="9225" width="13" customWidth="1"/>
    <col min="9226" max="9226" width="10.7109375" customWidth="1"/>
    <col min="9227" max="9236" width="0" hidden="1" customWidth="1"/>
    <col min="9237" max="9237" width="10.7109375" customWidth="1"/>
    <col min="9238" max="9238" width="11.7109375" customWidth="1"/>
    <col min="9239" max="9240" width="11.7109375" bestFit="1" customWidth="1"/>
    <col min="9473" max="9473" width="35.5703125" customWidth="1"/>
    <col min="9474" max="9474" width="19.42578125" customWidth="1"/>
    <col min="9475" max="9475" width="18.28515625" customWidth="1"/>
    <col min="9476" max="9476" width="19.7109375" customWidth="1"/>
    <col min="9477" max="9477" width="14.5703125" customWidth="1"/>
    <col min="9478" max="9478" width="19.7109375" customWidth="1"/>
    <col min="9479" max="9479" width="18" customWidth="1"/>
    <col min="9480" max="9480" width="11.42578125" customWidth="1"/>
    <col min="9481" max="9481" width="13" customWidth="1"/>
    <col min="9482" max="9482" width="10.7109375" customWidth="1"/>
    <col min="9483" max="9492" width="0" hidden="1" customWidth="1"/>
    <col min="9493" max="9493" width="10.7109375" customWidth="1"/>
    <col min="9494" max="9494" width="11.7109375" customWidth="1"/>
    <col min="9495" max="9496" width="11.7109375" bestFit="1" customWidth="1"/>
    <col min="9729" max="9729" width="35.5703125" customWidth="1"/>
    <col min="9730" max="9730" width="19.42578125" customWidth="1"/>
    <col min="9731" max="9731" width="18.28515625" customWidth="1"/>
    <col min="9732" max="9732" width="19.7109375" customWidth="1"/>
    <col min="9733" max="9733" width="14.5703125" customWidth="1"/>
    <col min="9734" max="9734" width="19.7109375" customWidth="1"/>
    <col min="9735" max="9735" width="18" customWidth="1"/>
    <col min="9736" max="9736" width="11.42578125" customWidth="1"/>
    <col min="9737" max="9737" width="13" customWidth="1"/>
    <col min="9738" max="9738" width="10.7109375" customWidth="1"/>
    <col min="9739" max="9748" width="0" hidden="1" customWidth="1"/>
    <col min="9749" max="9749" width="10.7109375" customWidth="1"/>
    <col min="9750" max="9750" width="11.7109375" customWidth="1"/>
    <col min="9751" max="9752" width="11.7109375" bestFit="1" customWidth="1"/>
    <col min="9985" max="9985" width="35.5703125" customWidth="1"/>
    <col min="9986" max="9986" width="19.42578125" customWidth="1"/>
    <col min="9987" max="9987" width="18.28515625" customWidth="1"/>
    <col min="9988" max="9988" width="19.7109375" customWidth="1"/>
    <col min="9989" max="9989" width="14.5703125" customWidth="1"/>
    <col min="9990" max="9990" width="19.7109375" customWidth="1"/>
    <col min="9991" max="9991" width="18" customWidth="1"/>
    <col min="9992" max="9992" width="11.42578125" customWidth="1"/>
    <col min="9993" max="9993" width="13" customWidth="1"/>
    <col min="9994" max="9994" width="10.7109375" customWidth="1"/>
    <col min="9995" max="10004" width="0" hidden="1" customWidth="1"/>
    <col min="10005" max="10005" width="10.7109375" customWidth="1"/>
    <col min="10006" max="10006" width="11.7109375" customWidth="1"/>
    <col min="10007" max="10008" width="11.7109375" bestFit="1" customWidth="1"/>
    <col min="10241" max="10241" width="35.5703125" customWidth="1"/>
    <col min="10242" max="10242" width="19.42578125" customWidth="1"/>
    <col min="10243" max="10243" width="18.28515625" customWidth="1"/>
    <col min="10244" max="10244" width="19.7109375" customWidth="1"/>
    <col min="10245" max="10245" width="14.5703125" customWidth="1"/>
    <col min="10246" max="10246" width="19.7109375" customWidth="1"/>
    <col min="10247" max="10247" width="18" customWidth="1"/>
    <col min="10248" max="10248" width="11.42578125" customWidth="1"/>
    <col min="10249" max="10249" width="13" customWidth="1"/>
    <col min="10250" max="10250" width="10.7109375" customWidth="1"/>
    <col min="10251" max="10260" width="0" hidden="1" customWidth="1"/>
    <col min="10261" max="10261" width="10.7109375" customWidth="1"/>
    <col min="10262" max="10262" width="11.7109375" customWidth="1"/>
    <col min="10263" max="10264" width="11.7109375" bestFit="1" customWidth="1"/>
    <col min="10497" max="10497" width="35.5703125" customWidth="1"/>
    <col min="10498" max="10498" width="19.42578125" customWidth="1"/>
    <col min="10499" max="10499" width="18.28515625" customWidth="1"/>
    <col min="10500" max="10500" width="19.7109375" customWidth="1"/>
    <col min="10501" max="10501" width="14.5703125" customWidth="1"/>
    <col min="10502" max="10502" width="19.7109375" customWidth="1"/>
    <col min="10503" max="10503" width="18" customWidth="1"/>
    <col min="10504" max="10504" width="11.42578125" customWidth="1"/>
    <col min="10505" max="10505" width="13" customWidth="1"/>
    <col min="10506" max="10506" width="10.7109375" customWidth="1"/>
    <col min="10507" max="10516" width="0" hidden="1" customWidth="1"/>
    <col min="10517" max="10517" width="10.7109375" customWidth="1"/>
    <col min="10518" max="10518" width="11.7109375" customWidth="1"/>
    <col min="10519" max="10520" width="11.7109375" bestFit="1" customWidth="1"/>
    <col min="10753" max="10753" width="35.5703125" customWidth="1"/>
    <col min="10754" max="10754" width="19.42578125" customWidth="1"/>
    <col min="10755" max="10755" width="18.28515625" customWidth="1"/>
    <col min="10756" max="10756" width="19.7109375" customWidth="1"/>
    <col min="10757" max="10757" width="14.5703125" customWidth="1"/>
    <col min="10758" max="10758" width="19.7109375" customWidth="1"/>
    <col min="10759" max="10759" width="18" customWidth="1"/>
    <col min="10760" max="10760" width="11.42578125" customWidth="1"/>
    <col min="10761" max="10761" width="13" customWidth="1"/>
    <col min="10762" max="10762" width="10.7109375" customWidth="1"/>
    <col min="10763" max="10772" width="0" hidden="1" customWidth="1"/>
    <col min="10773" max="10773" width="10.7109375" customWidth="1"/>
    <col min="10774" max="10774" width="11.7109375" customWidth="1"/>
    <col min="10775" max="10776" width="11.7109375" bestFit="1" customWidth="1"/>
    <col min="11009" max="11009" width="35.5703125" customWidth="1"/>
    <col min="11010" max="11010" width="19.42578125" customWidth="1"/>
    <col min="11011" max="11011" width="18.28515625" customWidth="1"/>
    <col min="11012" max="11012" width="19.7109375" customWidth="1"/>
    <col min="11013" max="11013" width="14.5703125" customWidth="1"/>
    <col min="11014" max="11014" width="19.7109375" customWidth="1"/>
    <col min="11015" max="11015" width="18" customWidth="1"/>
    <col min="11016" max="11016" width="11.42578125" customWidth="1"/>
    <col min="11017" max="11017" width="13" customWidth="1"/>
    <col min="11018" max="11018" width="10.7109375" customWidth="1"/>
    <col min="11019" max="11028" width="0" hidden="1" customWidth="1"/>
    <col min="11029" max="11029" width="10.7109375" customWidth="1"/>
    <col min="11030" max="11030" width="11.7109375" customWidth="1"/>
    <col min="11031" max="11032" width="11.7109375" bestFit="1" customWidth="1"/>
    <col min="11265" max="11265" width="35.5703125" customWidth="1"/>
    <col min="11266" max="11266" width="19.42578125" customWidth="1"/>
    <col min="11267" max="11267" width="18.28515625" customWidth="1"/>
    <col min="11268" max="11268" width="19.7109375" customWidth="1"/>
    <col min="11269" max="11269" width="14.5703125" customWidth="1"/>
    <col min="11270" max="11270" width="19.7109375" customWidth="1"/>
    <col min="11271" max="11271" width="18" customWidth="1"/>
    <col min="11272" max="11272" width="11.42578125" customWidth="1"/>
    <col min="11273" max="11273" width="13" customWidth="1"/>
    <col min="11274" max="11274" width="10.7109375" customWidth="1"/>
    <col min="11275" max="11284" width="0" hidden="1" customWidth="1"/>
    <col min="11285" max="11285" width="10.7109375" customWidth="1"/>
    <col min="11286" max="11286" width="11.7109375" customWidth="1"/>
    <col min="11287" max="11288" width="11.7109375" bestFit="1" customWidth="1"/>
    <col min="11521" max="11521" width="35.5703125" customWidth="1"/>
    <col min="11522" max="11522" width="19.42578125" customWidth="1"/>
    <col min="11523" max="11523" width="18.28515625" customWidth="1"/>
    <col min="11524" max="11524" width="19.7109375" customWidth="1"/>
    <col min="11525" max="11525" width="14.5703125" customWidth="1"/>
    <col min="11526" max="11526" width="19.7109375" customWidth="1"/>
    <col min="11527" max="11527" width="18" customWidth="1"/>
    <col min="11528" max="11528" width="11.42578125" customWidth="1"/>
    <col min="11529" max="11529" width="13" customWidth="1"/>
    <col min="11530" max="11530" width="10.7109375" customWidth="1"/>
    <col min="11531" max="11540" width="0" hidden="1" customWidth="1"/>
    <col min="11541" max="11541" width="10.7109375" customWidth="1"/>
    <col min="11542" max="11542" width="11.7109375" customWidth="1"/>
    <col min="11543" max="11544" width="11.7109375" bestFit="1" customWidth="1"/>
    <col min="11777" max="11777" width="35.5703125" customWidth="1"/>
    <col min="11778" max="11778" width="19.42578125" customWidth="1"/>
    <col min="11779" max="11779" width="18.28515625" customWidth="1"/>
    <col min="11780" max="11780" width="19.7109375" customWidth="1"/>
    <col min="11781" max="11781" width="14.5703125" customWidth="1"/>
    <col min="11782" max="11782" width="19.7109375" customWidth="1"/>
    <col min="11783" max="11783" width="18" customWidth="1"/>
    <col min="11784" max="11784" width="11.42578125" customWidth="1"/>
    <col min="11785" max="11785" width="13" customWidth="1"/>
    <col min="11786" max="11786" width="10.7109375" customWidth="1"/>
    <col min="11787" max="11796" width="0" hidden="1" customWidth="1"/>
    <col min="11797" max="11797" width="10.7109375" customWidth="1"/>
    <col min="11798" max="11798" width="11.7109375" customWidth="1"/>
    <col min="11799" max="11800" width="11.7109375" bestFit="1" customWidth="1"/>
    <col min="12033" max="12033" width="35.5703125" customWidth="1"/>
    <col min="12034" max="12034" width="19.42578125" customWidth="1"/>
    <col min="12035" max="12035" width="18.28515625" customWidth="1"/>
    <col min="12036" max="12036" width="19.7109375" customWidth="1"/>
    <col min="12037" max="12037" width="14.5703125" customWidth="1"/>
    <col min="12038" max="12038" width="19.7109375" customWidth="1"/>
    <col min="12039" max="12039" width="18" customWidth="1"/>
    <col min="12040" max="12040" width="11.42578125" customWidth="1"/>
    <col min="12041" max="12041" width="13" customWidth="1"/>
    <col min="12042" max="12042" width="10.7109375" customWidth="1"/>
    <col min="12043" max="12052" width="0" hidden="1" customWidth="1"/>
    <col min="12053" max="12053" width="10.7109375" customWidth="1"/>
    <col min="12054" max="12054" width="11.7109375" customWidth="1"/>
    <col min="12055" max="12056" width="11.7109375" bestFit="1" customWidth="1"/>
    <col min="12289" max="12289" width="35.5703125" customWidth="1"/>
    <col min="12290" max="12290" width="19.42578125" customWidth="1"/>
    <col min="12291" max="12291" width="18.28515625" customWidth="1"/>
    <col min="12292" max="12292" width="19.7109375" customWidth="1"/>
    <col min="12293" max="12293" width="14.5703125" customWidth="1"/>
    <col min="12294" max="12294" width="19.7109375" customWidth="1"/>
    <col min="12295" max="12295" width="18" customWidth="1"/>
    <col min="12296" max="12296" width="11.42578125" customWidth="1"/>
    <col min="12297" max="12297" width="13" customWidth="1"/>
    <col min="12298" max="12298" width="10.7109375" customWidth="1"/>
    <col min="12299" max="12308" width="0" hidden="1" customWidth="1"/>
    <col min="12309" max="12309" width="10.7109375" customWidth="1"/>
    <col min="12310" max="12310" width="11.7109375" customWidth="1"/>
    <col min="12311" max="12312" width="11.7109375" bestFit="1" customWidth="1"/>
    <col min="12545" max="12545" width="35.5703125" customWidth="1"/>
    <col min="12546" max="12546" width="19.42578125" customWidth="1"/>
    <col min="12547" max="12547" width="18.28515625" customWidth="1"/>
    <col min="12548" max="12548" width="19.7109375" customWidth="1"/>
    <col min="12549" max="12549" width="14.5703125" customWidth="1"/>
    <col min="12550" max="12550" width="19.7109375" customWidth="1"/>
    <col min="12551" max="12551" width="18" customWidth="1"/>
    <col min="12552" max="12552" width="11.42578125" customWidth="1"/>
    <col min="12553" max="12553" width="13" customWidth="1"/>
    <col min="12554" max="12554" width="10.7109375" customWidth="1"/>
    <col min="12555" max="12564" width="0" hidden="1" customWidth="1"/>
    <col min="12565" max="12565" width="10.7109375" customWidth="1"/>
    <col min="12566" max="12566" width="11.7109375" customWidth="1"/>
    <col min="12567" max="12568" width="11.7109375" bestFit="1" customWidth="1"/>
    <col min="12801" max="12801" width="35.5703125" customWidth="1"/>
    <col min="12802" max="12802" width="19.42578125" customWidth="1"/>
    <col min="12803" max="12803" width="18.28515625" customWidth="1"/>
    <col min="12804" max="12804" width="19.7109375" customWidth="1"/>
    <col min="12805" max="12805" width="14.5703125" customWidth="1"/>
    <col min="12806" max="12806" width="19.7109375" customWidth="1"/>
    <col min="12807" max="12807" width="18" customWidth="1"/>
    <col min="12808" max="12808" width="11.42578125" customWidth="1"/>
    <col min="12809" max="12809" width="13" customWidth="1"/>
    <col min="12810" max="12810" width="10.7109375" customWidth="1"/>
    <col min="12811" max="12820" width="0" hidden="1" customWidth="1"/>
    <col min="12821" max="12821" width="10.7109375" customWidth="1"/>
    <col min="12822" max="12822" width="11.7109375" customWidth="1"/>
    <col min="12823" max="12824" width="11.7109375" bestFit="1" customWidth="1"/>
    <col min="13057" max="13057" width="35.5703125" customWidth="1"/>
    <col min="13058" max="13058" width="19.42578125" customWidth="1"/>
    <col min="13059" max="13059" width="18.28515625" customWidth="1"/>
    <col min="13060" max="13060" width="19.7109375" customWidth="1"/>
    <col min="13061" max="13061" width="14.5703125" customWidth="1"/>
    <col min="13062" max="13062" width="19.7109375" customWidth="1"/>
    <col min="13063" max="13063" width="18" customWidth="1"/>
    <col min="13064" max="13064" width="11.42578125" customWidth="1"/>
    <col min="13065" max="13065" width="13" customWidth="1"/>
    <col min="13066" max="13066" width="10.7109375" customWidth="1"/>
    <col min="13067" max="13076" width="0" hidden="1" customWidth="1"/>
    <col min="13077" max="13077" width="10.7109375" customWidth="1"/>
    <col min="13078" max="13078" width="11.7109375" customWidth="1"/>
    <col min="13079" max="13080" width="11.7109375" bestFit="1" customWidth="1"/>
    <col min="13313" max="13313" width="35.5703125" customWidth="1"/>
    <col min="13314" max="13314" width="19.42578125" customWidth="1"/>
    <col min="13315" max="13315" width="18.28515625" customWidth="1"/>
    <col min="13316" max="13316" width="19.7109375" customWidth="1"/>
    <col min="13317" max="13317" width="14.5703125" customWidth="1"/>
    <col min="13318" max="13318" width="19.7109375" customWidth="1"/>
    <col min="13319" max="13319" width="18" customWidth="1"/>
    <col min="13320" max="13320" width="11.42578125" customWidth="1"/>
    <col min="13321" max="13321" width="13" customWidth="1"/>
    <col min="13322" max="13322" width="10.7109375" customWidth="1"/>
    <col min="13323" max="13332" width="0" hidden="1" customWidth="1"/>
    <col min="13333" max="13333" width="10.7109375" customWidth="1"/>
    <col min="13334" max="13334" width="11.7109375" customWidth="1"/>
    <col min="13335" max="13336" width="11.7109375" bestFit="1" customWidth="1"/>
    <col min="13569" max="13569" width="35.5703125" customWidth="1"/>
    <col min="13570" max="13570" width="19.42578125" customWidth="1"/>
    <col min="13571" max="13571" width="18.28515625" customWidth="1"/>
    <col min="13572" max="13572" width="19.7109375" customWidth="1"/>
    <col min="13573" max="13573" width="14.5703125" customWidth="1"/>
    <col min="13574" max="13574" width="19.7109375" customWidth="1"/>
    <col min="13575" max="13575" width="18" customWidth="1"/>
    <col min="13576" max="13576" width="11.42578125" customWidth="1"/>
    <col min="13577" max="13577" width="13" customWidth="1"/>
    <col min="13578" max="13578" width="10.7109375" customWidth="1"/>
    <col min="13579" max="13588" width="0" hidden="1" customWidth="1"/>
    <col min="13589" max="13589" width="10.7109375" customWidth="1"/>
    <col min="13590" max="13590" width="11.7109375" customWidth="1"/>
    <col min="13591" max="13592" width="11.7109375" bestFit="1" customWidth="1"/>
    <col min="13825" max="13825" width="35.5703125" customWidth="1"/>
    <col min="13826" max="13826" width="19.42578125" customWidth="1"/>
    <col min="13827" max="13827" width="18.28515625" customWidth="1"/>
    <col min="13828" max="13828" width="19.7109375" customWidth="1"/>
    <col min="13829" max="13829" width="14.5703125" customWidth="1"/>
    <col min="13830" max="13830" width="19.7109375" customWidth="1"/>
    <col min="13831" max="13831" width="18" customWidth="1"/>
    <col min="13832" max="13832" width="11.42578125" customWidth="1"/>
    <col min="13833" max="13833" width="13" customWidth="1"/>
    <col min="13834" max="13834" width="10.7109375" customWidth="1"/>
    <col min="13835" max="13844" width="0" hidden="1" customWidth="1"/>
    <col min="13845" max="13845" width="10.7109375" customWidth="1"/>
    <col min="13846" max="13846" width="11.7109375" customWidth="1"/>
    <col min="13847" max="13848" width="11.7109375" bestFit="1" customWidth="1"/>
    <col min="14081" max="14081" width="35.5703125" customWidth="1"/>
    <col min="14082" max="14082" width="19.42578125" customWidth="1"/>
    <col min="14083" max="14083" width="18.28515625" customWidth="1"/>
    <col min="14084" max="14084" width="19.7109375" customWidth="1"/>
    <col min="14085" max="14085" width="14.5703125" customWidth="1"/>
    <col min="14086" max="14086" width="19.7109375" customWidth="1"/>
    <col min="14087" max="14087" width="18" customWidth="1"/>
    <col min="14088" max="14088" width="11.42578125" customWidth="1"/>
    <col min="14089" max="14089" width="13" customWidth="1"/>
    <col min="14090" max="14090" width="10.7109375" customWidth="1"/>
    <col min="14091" max="14100" width="0" hidden="1" customWidth="1"/>
    <col min="14101" max="14101" width="10.7109375" customWidth="1"/>
    <col min="14102" max="14102" width="11.7109375" customWidth="1"/>
    <col min="14103" max="14104" width="11.7109375" bestFit="1" customWidth="1"/>
    <col min="14337" max="14337" width="35.5703125" customWidth="1"/>
    <col min="14338" max="14338" width="19.42578125" customWidth="1"/>
    <col min="14339" max="14339" width="18.28515625" customWidth="1"/>
    <col min="14340" max="14340" width="19.7109375" customWidth="1"/>
    <col min="14341" max="14341" width="14.5703125" customWidth="1"/>
    <col min="14342" max="14342" width="19.7109375" customWidth="1"/>
    <col min="14343" max="14343" width="18" customWidth="1"/>
    <col min="14344" max="14344" width="11.42578125" customWidth="1"/>
    <col min="14345" max="14345" width="13" customWidth="1"/>
    <col min="14346" max="14346" width="10.7109375" customWidth="1"/>
    <col min="14347" max="14356" width="0" hidden="1" customWidth="1"/>
    <col min="14357" max="14357" width="10.7109375" customWidth="1"/>
    <col min="14358" max="14358" width="11.7109375" customWidth="1"/>
    <col min="14359" max="14360" width="11.7109375" bestFit="1" customWidth="1"/>
    <col min="14593" max="14593" width="35.5703125" customWidth="1"/>
    <col min="14594" max="14594" width="19.42578125" customWidth="1"/>
    <col min="14595" max="14595" width="18.28515625" customWidth="1"/>
    <col min="14596" max="14596" width="19.7109375" customWidth="1"/>
    <col min="14597" max="14597" width="14.5703125" customWidth="1"/>
    <col min="14598" max="14598" width="19.7109375" customWidth="1"/>
    <col min="14599" max="14599" width="18" customWidth="1"/>
    <col min="14600" max="14600" width="11.42578125" customWidth="1"/>
    <col min="14601" max="14601" width="13" customWidth="1"/>
    <col min="14602" max="14602" width="10.7109375" customWidth="1"/>
    <col min="14603" max="14612" width="0" hidden="1" customWidth="1"/>
    <col min="14613" max="14613" width="10.7109375" customWidth="1"/>
    <col min="14614" max="14614" width="11.7109375" customWidth="1"/>
    <col min="14615" max="14616" width="11.7109375" bestFit="1" customWidth="1"/>
    <col min="14849" max="14849" width="35.5703125" customWidth="1"/>
    <col min="14850" max="14850" width="19.42578125" customWidth="1"/>
    <col min="14851" max="14851" width="18.28515625" customWidth="1"/>
    <col min="14852" max="14852" width="19.7109375" customWidth="1"/>
    <col min="14853" max="14853" width="14.5703125" customWidth="1"/>
    <col min="14854" max="14854" width="19.7109375" customWidth="1"/>
    <col min="14855" max="14855" width="18" customWidth="1"/>
    <col min="14856" max="14856" width="11.42578125" customWidth="1"/>
    <col min="14857" max="14857" width="13" customWidth="1"/>
    <col min="14858" max="14858" width="10.7109375" customWidth="1"/>
    <col min="14859" max="14868" width="0" hidden="1" customWidth="1"/>
    <col min="14869" max="14869" width="10.7109375" customWidth="1"/>
    <col min="14870" max="14870" width="11.7109375" customWidth="1"/>
    <col min="14871" max="14872" width="11.7109375" bestFit="1" customWidth="1"/>
    <col min="15105" max="15105" width="35.5703125" customWidth="1"/>
    <col min="15106" max="15106" width="19.42578125" customWidth="1"/>
    <col min="15107" max="15107" width="18.28515625" customWidth="1"/>
    <col min="15108" max="15108" width="19.7109375" customWidth="1"/>
    <col min="15109" max="15109" width="14.5703125" customWidth="1"/>
    <col min="15110" max="15110" width="19.7109375" customWidth="1"/>
    <col min="15111" max="15111" width="18" customWidth="1"/>
    <col min="15112" max="15112" width="11.42578125" customWidth="1"/>
    <col min="15113" max="15113" width="13" customWidth="1"/>
    <col min="15114" max="15114" width="10.7109375" customWidth="1"/>
    <col min="15115" max="15124" width="0" hidden="1" customWidth="1"/>
    <col min="15125" max="15125" width="10.7109375" customWidth="1"/>
    <col min="15126" max="15126" width="11.7109375" customWidth="1"/>
    <col min="15127" max="15128" width="11.7109375" bestFit="1" customWidth="1"/>
    <col min="15361" max="15361" width="35.5703125" customWidth="1"/>
    <col min="15362" max="15362" width="19.42578125" customWidth="1"/>
    <col min="15363" max="15363" width="18.28515625" customWidth="1"/>
    <col min="15364" max="15364" width="19.7109375" customWidth="1"/>
    <col min="15365" max="15365" width="14.5703125" customWidth="1"/>
    <col min="15366" max="15366" width="19.7109375" customWidth="1"/>
    <col min="15367" max="15367" width="18" customWidth="1"/>
    <col min="15368" max="15368" width="11.42578125" customWidth="1"/>
    <col min="15369" max="15369" width="13" customWidth="1"/>
    <col min="15370" max="15370" width="10.7109375" customWidth="1"/>
    <col min="15371" max="15380" width="0" hidden="1" customWidth="1"/>
    <col min="15381" max="15381" width="10.7109375" customWidth="1"/>
    <col min="15382" max="15382" width="11.7109375" customWidth="1"/>
    <col min="15383" max="15384" width="11.7109375" bestFit="1" customWidth="1"/>
    <col min="15617" max="15617" width="35.5703125" customWidth="1"/>
    <col min="15618" max="15618" width="19.42578125" customWidth="1"/>
    <col min="15619" max="15619" width="18.28515625" customWidth="1"/>
    <col min="15620" max="15620" width="19.7109375" customWidth="1"/>
    <col min="15621" max="15621" width="14.5703125" customWidth="1"/>
    <col min="15622" max="15622" width="19.7109375" customWidth="1"/>
    <col min="15623" max="15623" width="18" customWidth="1"/>
    <col min="15624" max="15624" width="11.42578125" customWidth="1"/>
    <col min="15625" max="15625" width="13" customWidth="1"/>
    <col min="15626" max="15626" width="10.7109375" customWidth="1"/>
    <col min="15627" max="15636" width="0" hidden="1" customWidth="1"/>
    <col min="15637" max="15637" width="10.7109375" customWidth="1"/>
    <col min="15638" max="15638" width="11.7109375" customWidth="1"/>
    <col min="15639" max="15640" width="11.7109375" bestFit="1" customWidth="1"/>
    <col min="15873" max="15873" width="35.5703125" customWidth="1"/>
    <col min="15874" max="15874" width="19.42578125" customWidth="1"/>
    <col min="15875" max="15875" width="18.28515625" customWidth="1"/>
    <col min="15876" max="15876" width="19.7109375" customWidth="1"/>
    <col min="15877" max="15877" width="14.5703125" customWidth="1"/>
    <col min="15878" max="15878" width="19.7109375" customWidth="1"/>
    <col min="15879" max="15879" width="18" customWidth="1"/>
    <col min="15880" max="15880" width="11.42578125" customWidth="1"/>
    <col min="15881" max="15881" width="13" customWidth="1"/>
    <col min="15882" max="15882" width="10.7109375" customWidth="1"/>
    <col min="15883" max="15892" width="0" hidden="1" customWidth="1"/>
    <col min="15893" max="15893" width="10.7109375" customWidth="1"/>
    <col min="15894" max="15894" width="11.7109375" customWidth="1"/>
    <col min="15895" max="15896" width="11.7109375" bestFit="1" customWidth="1"/>
    <col min="16129" max="16129" width="35.5703125" customWidth="1"/>
    <col min="16130" max="16130" width="19.42578125" customWidth="1"/>
    <col min="16131" max="16131" width="18.28515625" customWidth="1"/>
    <col min="16132" max="16132" width="19.7109375" customWidth="1"/>
    <col min="16133" max="16133" width="14.5703125" customWidth="1"/>
    <col min="16134" max="16134" width="19.7109375" customWidth="1"/>
    <col min="16135" max="16135" width="18" customWidth="1"/>
    <col min="16136" max="16136" width="11.42578125" customWidth="1"/>
    <col min="16137" max="16137" width="13" customWidth="1"/>
    <col min="16138" max="16138" width="10.7109375" customWidth="1"/>
    <col min="16139" max="16148" width="0" hidden="1" customWidth="1"/>
    <col min="16149" max="16149" width="10.7109375" customWidth="1"/>
    <col min="16150" max="16150" width="11.7109375" customWidth="1"/>
    <col min="16151" max="16152" width="11.7109375" bestFit="1" customWidth="1"/>
  </cols>
  <sheetData>
    <row r="1" spans="1:24" ht="15.75" x14ac:dyDescent="0.25">
      <c r="V1" s="16"/>
    </row>
    <row r="2" spans="1:24" ht="18" x14ac:dyDescent="0.25">
      <c r="A2" s="11" t="s">
        <v>774</v>
      </c>
      <c r="B2" s="12"/>
      <c r="C2" s="12"/>
      <c r="D2" s="12"/>
      <c r="E2" s="12"/>
      <c r="F2" s="12"/>
      <c r="J2" s="13"/>
    </row>
    <row r="4" spans="1:24" s="17" customFormat="1" ht="12.75" customHeight="1" x14ac:dyDescent="0.2">
      <c r="A4" s="439" t="s">
        <v>54</v>
      </c>
      <c r="B4" s="434" t="s">
        <v>55</v>
      </c>
      <c r="C4" s="442" t="s">
        <v>56</v>
      </c>
      <c r="D4" s="443"/>
      <c r="E4" s="443"/>
      <c r="F4" s="444"/>
      <c r="G4" s="434" t="s">
        <v>57</v>
      </c>
      <c r="H4" s="437" t="s">
        <v>56</v>
      </c>
      <c r="I4" s="445"/>
      <c r="J4" s="434" t="s">
        <v>58</v>
      </c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437" t="s">
        <v>56</v>
      </c>
      <c r="V4" s="438"/>
    </row>
    <row r="5" spans="1:24" s="17" customFormat="1" ht="12.75" customHeight="1" x14ac:dyDescent="0.2">
      <c r="A5" s="440"/>
      <c r="B5" s="435"/>
      <c r="C5" s="428" t="s">
        <v>59</v>
      </c>
      <c r="D5" s="428" t="s">
        <v>60</v>
      </c>
      <c r="E5" s="446" t="s">
        <v>56</v>
      </c>
      <c r="F5" s="447"/>
      <c r="G5" s="435"/>
      <c r="H5" s="432" t="s">
        <v>61</v>
      </c>
      <c r="I5" s="430" t="s">
        <v>62</v>
      </c>
      <c r="J5" s="435"/>
      <c r="U5" s="432" t="s">
        <v>61</v>
      </c>
      <c r="V5" s="432" t="s">
        <v>62</v>
      </c>
    </row>
    <row r="6" spans="1:24" s="17" customFormat="1" ht="28.5" customHeight="1" thickBot="1" x14ac:dyDescent="0.25">
      <c r="A6" s="441"/>
      <c r="B6" s="436"/>
      <c r="C6" s="429"/>
      <c r="D6" s="429"/>
      <c r="E6" s="14" t="s">
        <v>63</v>
      </c>
      <c r="F6" s="15" t="s">
        <v>64</v>
      </c>
      <c r="G6" s="436"/>
      <c r="H6" s="433"/>
      <c r="I6" s="431"/>
      <c r="J6" s="436"/>
      <c r="K6" s="18"/>
      <c r="L6" s="18"/>
      <c r="M6" s="18"/>
      <c r="N6" s="18"/>
      <c r="O6" s="18"/>
      <c r="P6" s="18"/>
      <c r="Q6" s="18"/>
      <c r="R6" s="18"/>
      <c r="S6" s="18"/>
      <c r="T6" s="18"/>
      <c r="U6" s="433"/>
      <c r="V6" s="433"/>
    </row>
    <row r="7" spans="1:24" ht="15.75" thickBot="1" x14ac:dyDescent="0.3">
      <c r="A7" s="233"/>
      <c r="B7" s="19"/>
      <c r="C7" s="20"/>
      <c r="D7" s="20"/>
      <c r="E7" s="20"/>
      <c r="F7" s="21"/>
      <c r="G7" s="19"/>
      <c r="H7" s="20"/>
      <c r="I7" s="21"/>
      <c r="J7" s="22"/>
      <c r="K7" s="23"/>
      <c r="L7" s="23"/>
      <c r="M7" s="23"/>
      <c r="N7" s="23"/>
      <c r="O7" s="23"/>
      <c r="P7" s="23"/>
      <c r="Q7" s="23"/>
      <c r="R7" s="23"/>
      <c r="S7" s="23"/>
      <c r="T7" s="23"/>
      <c r="U7" s="20"/>
      <c r="V7" s="234"/>
    </row>
    <row r="8" spans="1:24" ht="15.75" thickBot="1" x14ac:dyDescent="0.3">
      <c r="A8" s="235" t="s">
        <v>65</v>
      </c>
      <c r="B8" s="24">
        <f>C8+D8</f>
        <v>1159369750</v>
      </c>
      <c r="C8" s="25">
        <f t="shared" ref="C8:I8" si="0">C22+C25</f>
        <v>112539796</v>
      </c>
      <c r="D8" s="25">
        <f t="shared" si="0"/>
        <v>1046829954</v>
      </c>
      <c r="E8" s="25">
        <f>E22</f>
        <v>857234995</v>
      </c>
      <c r="F8" s="26">
        <f t="shared" si="0"/>
        <v>189594959</v>
      </c>
      <c r="G8" s="27">
        <f t="shared" si="0"/>
        <v>1743.0400000000002</v>
      </c>
      <c r="H8" s="28">
        <f>H22+H25</f>
        <v>1372.3000000000002</v>
      </c>
      <c r="I8" s="29">
        <f t="shared" si="0"/>
        <v>370.74</v>
      </c>
      <c r="J8" s="24">
        <f>IF(G8=0,0,ROUND(D8/G8/12,0))</f>
        <v>50048</v>
      </c>
      <c r="K8" s="30"/>
      <c r="L8" s="30"/>
      <c r="M8" s="30"/>
      <c r="N8" s="30"/>
      <c r="O8" s="30"/>
      <c r="P8" s="30"/>
      <c r="Q8" s="30"/>
      <c r="R8" s="30"/>
      <c r="S8" s="30"/>
      <c r="T8" s="30"/>
      <c r="U8" s="25">
        <f>IF(H8=0,0,ROUND(E8/H8/12,0))</f>
        <v>52056</v>
      </c>
      <c r="V8" s="25">
        <f>IF(I8=0,0,ROUND(F8/I8/12,0))</f>
        <v>42616</v>
      </c>
    </row>
    <row r="9" spans="1:24" x14ac:dyDescent="0.25">
      <c r="A9" s="236" t="s">
        <v>66</v>
      </c>
      <c r="B9" s="31">
        <f>C9+D9</f>
        <v>772477872</v>
      </c>
      <c r="C9" s="32">
        <f>C11+C12+C13</f>
        <v>88611821</v>
      </c>
      <c r="D9" s="32">
        <f>F9+E9</f>
        <v>683866051</v>
      </c>
      <c r="E9" s="32">
        <f>E11++E12+E13</f>
        <v>582791094</v>
      </c>
      <c r="F9" s="33">
        <f>F11++F12+F13</f>
        <v>101074957</v>
      </c>
      <c r="G9" s="34">
        <f>H9+I9</f>
        <v>1100.3400000000001</v>
      </c>
      <c r="H9" s="35">
        <f>H11+H12+H13</f>
        <v>910.30000000000007</v>
      </c>
      <c r="I9" s="36">
        <f>I11+I12+I13</f>
        <v>190.04000000000002</v>
      </c>
      <c r="J9" s="37">
        <f>IF(G9=0,0,ROUND(D9/G9/12,0))</f>
        <v>51792</v>
      </c>
      <c r="K9" s="38"/>
      <c r="L9" s="38"/>
      <c r="M9" s="38"/>
      <c r="N9" s="38"/>
      <c r="O9" s="38"/>
      <c r="P9" s="38"/>
      <c r="Q9" s="38"/>
      <c r="R9" s="38"/>
      <c r="S9" s="38"/>
      <c r="T9" s="38"/>
      <c r="U9" s="32">
        <f>IF(H9=0,0,ROUND(E9/H9/12,0))</f>
        <v>53352</v>
      </c>
      <c r="V9" s="32">
        <f>IF(I9=0,0,ROUND(F9/I9/12,0))</f>
        <v>44322</v>
      </c>
      <c r="W9" s="39"/>
    </row>
    <row r="10" spans="1:24" x14ac:dyDescent="0.25">
      <c r="A10" s="237" t="s">
        <v>5</v>
      </c>
      <c r="B10" s="40"/>
      <c r="C10" s="41"/>
      <c r="D10" s="41"/>
      <c r="E10" s="41"/>
      <c r="F10" s="42"/>
      <c r="G10" s="40"/>
      <c r="H10" s="41"/>
      <c r="I10" s="42"/>
      <c r="J10" s="40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1"/>
      <c r="V10" s="41"/>
    </row>
    <row r="11" spans="1:24" x14ac:dyDescent="0.25">
      <c r="A11" s="238" t="s">
        <v>67</v>
      </c>
      <c r="B11" s="44">
        <f>C11+D11</f>
        <v>331017468</v>
      </c>
      <c r="C11" s="45">
        <v>38005820</v>
      </c>
      <c r="D11" s="45">
        <f>E11+F11</f>
        <v>293011648</v>
      </c>
      <c r="E11" s="45">
        <v>257950617</v>
      </c>
      <c r="F11" s="45">
        <v>35061031</v>
      </c>
      <c r="G11" s="46">
        <f>H11+I11</f>
        <v>499.35</v>
      </c>
      <c r="H11" s="47">
        <v>412.81</v>
      </c>
      <c r="I11" s="48">
        <v>86.54</v>
      </c>
      <c r="J11" s="44">
        <f>IF(G11=0,0,ROUND(D11/G11/12,0))</f>
        <v>48899</v>
      </c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5">
        <f t="shared" ref="U11:V14" si="1">IF(H11=0,0,ROUND(E11/H11/12,0))</f>
        <v>52072</v>
      </c>
      <c r="V11" s="45">
        <f t="shared" si="1"/>
        <v>33762</v>
      </c>
      <c r="X11" s="39"/>
    </row>
    <row r="12" spans="1:24" x14ac:dyDescent="0.25">
      <c r="A12" s="239" t="s">
        <v>432</v>
      </c>
      <c r="B12" s="50">
        <f>C12+D12</f>
        <v>413399604</v>
      </c>
      <c r="C12" s="51">
        <v>50606001</v>
      </c>
      <c r="D12" s="45">
        <f>E12+F12</f>
        <v>362793603</v>
      </c>
      <c r="E12" s="51">
        <v>300271677</v>
      </c>
      <c r="F12" s="52">
        <v>62521926</v>
      </c>
      <c r="G12" s="53">
        <f>H12+I12</f>
        <v>554.39</v>
      </c>
      <c r="H12" s="54">
        <f>387.14+69.75</f>
        <v>456.89</v>
      </c>
      <c r="I12" s="55">
        <f>95.25+2.25</f>
        <v>97.5</v>
      </c>
      <c r="J12" s="50">
        <f t="shared" ref="J12:T16" si="2">IF(G12=0,0,ROUND(D12/G12/12,0))</f>
        <v>54533</v>
      </c>
      <c r="K12" s="50">
        <f t="shared" si="2"/>
        <v>54767</v>
      </c>
      <c r="L12" s="50">
        <f t="shared" si="2"/>
        <v>53438</v>
      </c>
      <c r="M12" s="50">
        <f t="shared" si="2"/>
        <v>0</v>
      </c>
      <c r="N12" s="50">
        <f t="shared" si="2"/>
        <v>0</v>
      </c>
      <c r="O12" s="50">
        <f t="shared" si="2"/>
        <v>0</v>
      </c>
      <c r="P12" s="50">
        <f t="shared" si="2"/>
        <v>0</v>
      </c>
      <c r="Q12" s="50">
        <f t="shared" si="2"/>
        <v>0</v>
      </c>
      <c r="R12" s="50">
        <f t="shared" si="2"/>
        <v>0</v>
      </c>
      <c r="S12" s="50">
        <f t="shared" si="2"/>
        <v>0</v>
      </c>
      <c r="T12" s="50">
        <f t="shared" si="2"/>
        <v>0</v>
      </c>
      <c r="U12" s="51">
        <f t="shared" si="1"/>
        <v>54767</v>
      </c>
      <c r="V12" s="240">
        <f t="shared" si="1"/>
        <v>53438</v>
      </c>
      <c r="X12" s="39"/>
    </row>
    <row r="13" spans="1:24" x14ac:dyDescent="0.25">
      <c r="A13" s="239" t="s">
        <v>775</v>
      </c>
      <c r="B13" s="50">
        <f>C13+D13</f>
        <v>28060800</v>
      </c>
      <c r="C13" s="51">
        <v>0</v>
      </c>
      <c r="D13" s="51">
        <f>E13+F13</f>
        <v>28060800</v>
      </c>
      <c r="E13" s="51">
        <v>24568800</v>
      </c>
      <c r="F13" s="52">
        <v>3492000</v>
      </c>
      <c r="G13" s="53">
        <f>H13+I13</f>
        <v>46.6</v>
      </c>
      <c r="H13" s="54">
        <v>40.6</v>
      </c>
      <c r="I13" s="55">
        <v>6</v>
      </c>
      <c r="J13" s="50">
        <f t="shared" si="2"/>
        <v>50180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1">
        <f t="shared" si="1"/>
        <v>50429</v>
      </c>
      <c r="V13" s="240">
        <f t="shared" si="1"/>
        <v>48500</v>
      </c>
    </row>
    <row r="14" spans="1:24" x14ac:dyDescent="0.25">
      <c r="A14" s="241" t="s">
        <v>776</v>
      </c>
      <c r="B14" s="58"/>
      <c r="C14" s="59">
        <v>0</v>
      </c>
      <c r="D14" s="51">
        <f>E14+F14</f>
        <v>0</v>
      </c>
      <c r="E14" s="59">
        <v>0</v>
      </c>
      <c r="F14" s="60">
        <v>0</v>
      </c>
      <c r="G14" s="53">
        <f>H14+I14</f>
        <v>0</v>
      </c>
      <c r="H14" s="399">
        <v>0</v>
      </c>
      <c r="I14" s="106">
        <v>0</v>
      </c>
      <c r="J14" s="50">
        <f t="shared" si="2"/>
        <v>0</v>
      </c>
      <c r="U14" s="51">
        <f t="shared" si="1"/>
        <v>0</v>
      </c>
      <c r="V14" s="240">
        <f t="shared" si="1"/>
        <v>0</v>
      </c>
    </row>
    <row r="15" spans="1:24" x14ac:dyDescent="0.25">
      <c r="A15" s="241"/>
      <c r="B15" s="58"/>
      <c r="C15" s="59"/>
      <c r="D15" s="59"/>
      <c r="E15" s="59"/>
      <c r="F15" s="60"/>
      <c r="G15" s="58"/>
      <c r="H15" s="59"/>
      <c r="I15" s="60"/>
      <c r="J15" s="58"/>
      <c r="U15" s="59"/>
      <c r="V15" s="59"/>
    </row>
    <row r="16" spans="1:24" x14ac:dyDescent="0.25">
      <c r="A16" s="236" t="s">
        <v>68</v>
      </c>
      <c r="B16" s="31">
        <f>C16+D16</f>
        <v>308560419</v>
      </c>
      <c r="C16" s="32">
        <f>C18+C19+C20</f>
        <v>11386164</v>
      </c>
      <c r="D16" s="32">
        <f>D18+D19+D20</f>
        <v>297174255</v>
      </c>
      <c r="E16" s="32">
        <f>E18+E19+E20</f>
        <v>274443901</v>
      </c>
      <c r="F16" s="33">
        <f>F18+F19+F20</f>
        <v>22730354</v>
      </c>
      <c r="G16" s="34">
        <f>I16+H16</f>
        <v>515.70000000000005</v>
      </c>
      <c r="H16" s="35">
        <f>H18+H19+H20</f>
        <v>462</v>
      </c>
      <c r="I16" s="36">
        <f>I18+I19+I20</f>
        <v>53.7</v>
      </c>
      <c r="J16" s="37">
        <f t="shared" si="2"/>
        <v>48021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2">
        <f>IF(H16=0,0,ROUND(E16/H16/12,0))</f>
        <v>49503</v>
      </c>
      <c r="V16" s="32">
        <f>IF(I16=0,0,ROUND(F16/I16/12,0))</f>
        <v>35274</v>
      </c>
      <c r="W16" s="39"/>
    </row>
    <row r="17" spans="1:22" x14ac:dyDescent="0.25">
      <c r="A17" s="237" t="s">
        <v>5</v>
      </c>
      <c r="B17" s="40"/>
      <c r="C17" s="41"/>
      <c r="D17" s="41"/>
      <c r="E17" s="41"/>
      <c r="F17" s="42"/>
      <c r="G17" s="40"/>
      <c r="H17" s="41"/>
      <c r="I17" s="42"/>
      <c r="J17" s="40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1"/>
      <c r="V17" s="41"/>
    </row>
    <row r="18" spans="1:22" x14ac:dyDescent="0.25">
      <c r="A18" s="238" t="s">
        <v>69</v>
      </c>
      <c r="B18" s="44">
        <f>C18+D18</f>
        <v>299096462</v>
      </c>
      <c r="C18" s="45">
        <v>6616164</v>
      </c>
      <c r="D18" s="45">
        <f>E18+F18</f>
        <v>292480298</v>
      </c>
      <c r="E18" s="45">
        <v>273483901</v>
      </c>
      <c r="F18" s="61">
        <v>18996397</v>
      </c>
      <c r="G18" s="46">
        <f>H18+I18</f>
        <v>508</v>
      </c>
      <c r="H18" s="47">
        <v>460</v>
      </c>
      <c r="I18" s="48">
        <v>48</v>
      </c>
      <c r="J18" s="44">
        <f t="shared" ref="J18:T19" si="3">IF(G18=0,0,ROUND(D18/G18/12,0))</f>
        <v>47979</v>
      </c>
      <c r="K18" s="44">
        <f t="shared" si="3"/>
        <v>49544</v>
      </c>
      <c r="L18" s="44">
        <f t="shared" si="3"/>
        <v>32980</v>
      </c>
      <c r="M18" s="44">
        <f t="shared" si="3"/>
        <v>0</v>
      </c>
      <c r="N18" s="44">
        <f t="shared" si="3"/>
        <v>0</v>
      </c>
      <c r="O18" s="44">
        <f t="shared" si="3"/>
        <v>0</v>
      </c>
      <c r="P18" s="44">
        <f t="shared" si="3"/>
        <v>0</v>
      </c>
      <c r="Q18" s="44">
        <f t="shared" si="3"/>
        <v>0</v>
      </c>
      <c r="R18" s="44">
        <f t="shared" si="3"/>
        <v>0</v>
      </c>
      <c r="S18" s="44">
        <f t="shared" si="3"/>
        <v>0</v>
      </c>
      <c r="T18" s="44">
        <f t="shared" si="3"/>
        <v>0</v>
      </c>
      <c r="U18" s="45">
        <f>IF(H18=0,0,ROUND(E18/H18/12,0))</f>
        <v>49544</v>
      </c>
      <c r="V18" s="45">
        <f>IF(I18=0,0,ROUND(F18/I18/12,0))</f>
        <v>32980</v>
      </c>
    </row>
    <row r="19" spans="1:22" x14ac:dyDescent="0.25">
      <c r="A19" s="239" t="s">
        <v>432</v>
      </c>
      <c r="B19" s="50">
        <f>C19+D19</f>
        <v>8503957</v>
      </c>
      <c r="C19" s="51">
        <v>4770000</v>
      </c>
      <c r="D19" s="45">
        <f>E19+F19</f>
        <v>3733957</v>
      </c>
      <c r="E19" s="51">
        <v>0</v>
      </c>
      <c r="F19" s="52">
        <v>3733957</v>
      </c>
      <c r="G19" s="53">
        <f>H19+I19</f>
        <v>5.7</v>
      </c>
      <c r="H19" s="54">
        <v>0</v>
      </c>
      <c r="I19" s="55">
        <v>5.7</v>
      </c>
      <c r="J19" s="62">
        <f t="shared" si="3"/>
        <v>54590</v>
      </c>
      <c r="K19" s="62">
        <f t="shared" si="3"/>
        <v>0</v>
      </c>
      <c r="L19" s="62">
        <f t="shared" si="3"/>
        <v>54590</v>
      </c>
      <c r="M19" s="62">
        <f t="shared" si="3"/>
        <v>0</v>
      </c>
      <c r="N19" s="62">
        <f t="shared" si="3"/>
        <v>0</v>
      </c>
      <c r="O19" s="62">
        <f t="shared" si="3"/>
        <v>0</v>
      </c>
      <c r="P19" s="62">
        <f t="shared" si="3"/>
        <v>0</v>
      </c>
      <c r="Q19" s="62">
        <f t="shared" si="3"/>
        <v>0</v>
      </c>
      <c r="R19" s="62">
        <f t="shared" si="3"/>
        <v>0</v>
      </c>
      <c r="S19" s="62">
        <f t="shared" si="3"/>
        <v>0</v>
      </c>
      <c r="T19" s="62">
        <f t="shared" si="3"/>
        <v>0</v>
      </c>
      <c r="U19" s="45">
        <f t="shared" ref="U19:V20" si="4">IF(H19=0,0,ROUND(E19/H19/12,0))</f>
        <v>0</v>
      </c>
      <c r="V19" s="45">
        <f t="shared" si="4"/>
        <v>54590</v>
      </c>
    </row>
    <row r="20" spans="1:22" x14ac:dyDescent="0.25">
      <c r="A20" s="241" t="s">
        <v>775</v>
      </c>
      <c r="B20" s="50">
        <f>C20+D20</f>
        <v>960000</v>
      </c>
      <c r="C20" s="59">
        <v>0</v>
      </c>
      <c r="D20" s="45">
        <f>E20+F20</f>
        <v>960000</v>
      </c>
      <c r="E20" s="59">
        <v>960000</v>
      </c>
      <c r="F20" s="60">
        <v>0</v>
      </c>
      <c r="G20" s="53">
        <f>H20+I20</f>
        <v>2</v>
      </c>
      <c r="H20" s="399">
        <v>2</v>
      </c>
      <c r="I20" s="106">
        <v>0</v>
      </c>
      <c r="J20" s="62">
        <f>IF(G20=0,0,ROUND(D20/G20/12,0))</f>
        <v>40000</v>
      </c>
      <c r="U20" s="45">
        <f t="shared" si="4"/>
        <v>40000</v>
      </c>
      <c r="V20" s="45">
        <f t="shared" si="4"/>
        <v>0</v>
      </c>
    </row>
    <row r="21" spans="1:22" ht="15.75" thickBot="1" x14ac:dyDescent="0.3">
      <c r="A21" s="241"/>
      <c r="B21" s="58"/>
      <c r="C21" s="59"/>
      <c r="D21" s="59"/>
      <c r="E21" s="59"/>
      <c r="F21" s="60"/>
      <c r="G21" s="58"/>
      <c r="H21" s="59"/>
      <c r="I21" s="60"/>
      <c r="J21" s="58"/>
      <c r="U21" s="59"/>
      <c r="V21" s="59"/>
    </row>
    <row r="22" spans="1:22" s="64" customFormat="1" ht="13.5" thickBot="1" x14ac:dyDescent="0.25">
      <c r="A22" s="242" t="s">
        <v>71</v>
      </c>
      <c r="B22" s="65">
        <f>C22+D22</f>
        <v>1081038291</v>
      </c>
      <c r="C22" s="66">
        <f t="shared" ref="C22:I22" si="5">C16+C9</f>
        <v>99997985</v>
      </c>
      <c r="D22" s="66">
        <f t="shared" si="5"/>
        <v>981040306</v>
      </c>
      <c r="E22" s="66">
        <f t="shared" si="5"/>
        <v>857234995</v>
      </c>
      <c r="F22" s="67">
        <f t="shared" si="5"/>
        <v>123805311</v>
      </c>
      <c r="G22" s="68">
        <f t="shared" si="5"/>
        <v>1616.0400000000002</v>
      </c>
      <c r="H22" s="69">
        <f t="shared" si="5"/>
        <v>1372.3000000000002</v>
      </c>
      <c r="I22" s="70">
        <f t="shared" si="5"/>
        <v>243.74</v>
      </c>
      <c r="J22" s="65">
        <f>IF(G22=0,0,ROUND(D22/G22/12,0))</f>
        <v>50589</v>
      </c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66">
        <f>IF(H22=0,0,ROUND(E22/H22/12,0))</f>
        <v>52056</v>
      </c>
      <c r="V22" s="66">
        <f>IF(I22=0,0,ROUND(F22/I22/12,0))</f>
        <v>42328</v>
      </c>
    </row>
    <row r="23" spans="1:22" x14ac:dyDescent="0.25">
      <c r="A23" s="243"/>
      <c r="B23" s="58"/>
      <c r="C23" s="59"/>
      <c r="D23" s="59"/>
      <c r="E23" s="59"/>
      <c r="F23" s="60"/>
      <c r="G23" s="58"/>
      <c r="H23" s="59"/>
      <c r="I23" s="60"/>
      <c r="J23" s="58"/>
      <c r="U23" s="59"/>
      <c r="V23" s="59"/>
    </row>
    <row r="24" spans="1:22" x14ac:dyDescent="0.25">
      <c r="A24" s="244" t="s">
        <v>72</v>
      </c>
      <c r="B24" s="58"/>
      <c r="C24" s="72"/>
      <c r="D24" s="72"/>
      <c r="E24" s="72"/>
      <c r="F24" s="73"/>
      <c r="G24" s="74"/>
      <c r="H24" s="72"/>
      <c r="I24" s="73"/>
      <c r="J24" s="58"/>
      <c r="U24" s="72"/>
      <c r="V24" s="72"/>
    </row>
    <row r="25" spans="1:22" x14ac:dyDescent="0.25">
      <c r="A25" s="245" t="s">
        <v>73</v>
      </c>
      <c r="B25" s="75">
        <f>C25+D25</f>
        <v>78331459</v>
      </c>
      <c r="C25" s="76">
        <v>12541811</v>
      </c>
      <c r="D25" s="76">
        <f>F25</f>
        <v>65789648</v>
      </c>
      <c r="E25" s="77" t="s">
        <v>70</v>
      </c>
      <c r="F25" s="78">
        <v>65789648</v>
      </c>
      <c r="G25" s="79">
        <f>I25</f>
        <v>127</v>
      </c>
      <c r="H25" s="77">
        <v>0</v>
      </c>
      <c r="I25" s="80">
        <v>127</v>
      </c>
      <c r="J25" s="75">
        <f>IF(G25=0,0,ROUND(D25/G25/12,0))</f>
        <v>43169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77" t="s">
        <v>70</v>
      </c>
      <c r="V25" s="76">
        <f>IF(I25=0,0,ROUND(F25/I25/12,0))</f>
        <v>43169</v>
      </c>
    </row>
    <row r="26" spans="1:22" ht="15.75" thickBot="1" x14ac:dyDescent="0.3">
      <c r="A26" s="246"/>
      <c r="B26" s="81"/>
      <c r="C26" s="82"/>
      <c r="D26" s="82"/>
      <c r="E26" s="82"/>
      <c r="F26" s="83"/>
      <c r="G26" s="81"/>
      <c r="H26" s="82"/>
      <c r="I26" s="83"/>
      <c r="J26" s="81"/>
      <c r="U26" s="82"/>
      <c r="V26" s="82"/>
    </row>
    <row r="27" spans="1:22" ht="15.75" customHeight="1" thickBot="1" x14ac:dyDescent="0.3">
      <c r="A27" s="247" t="s">
        <v>74</v>
      </c>
      <c r="B27" s="84">
        <f>C27+D27</f>
        <v>137832975431</v>
      </c>
      <c r="C27" s="85">
        <f>C28+C37+C41</f>
        <v>1112367098</v>
      </c>
      <c r="D27" s="85">
        <f>D28+D37+D41</f>
        <v>136720608333</v>
      </c>
      <c r="E27" s="86" t="s">
        <v>70</v>
      </c>
      <c r="F27" s="87">
        <f>F28+F37+F41</f>
        <v>136720608333</v>
      </c>
      <c r="G27" s="88">
        <f>G28+G37+G41</f>
        <v>261999.89</v>
      </c>
      <c r="H27" s="89">
        <v>0</v>
      </c>
      <c r="I27" s="90">
        <f>I28+I37+I41</f>
        <v>261999.89</v>
      </c>
      <c r="J27" s="91">
        <f>IF(G27=0,0,ROUND(D27/G27/12,0))</f>
        <v>43486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86" t="s">
        <v>70</v>
      </c>
      <c r="V27" s="248">
        <f>J27</f>
        <v>43486</v>
      </c>
    </row>
    <row r="28" spans="1:22" ht="13.5" customHeight="1" x14ac:dyDescent="0.25">
      <c r="A28" s="249" t="s">
        <v>75</v>
      </c>
      <c r="B28" s="93">
        <f>C28+D28</f>
        <v>589131212</v>
      </c>
      <c r="C28" s="400">
        <f>SUM(C30:C35)</f>
        <v>178355868</v>
      </c>
      <c r="D28" s="94">
        <f t="shared" ref="D28:D35" si="6">F28</f>
        <v>410775344</v>
      </c>
      <c r="E28" s="95" t="s">
        <v>70</v>
      </c>
      <c r="F28" s="96">
        <f>SUM(F30:F35)</f>
        <v>410775344</v>
      </c>
      <c r="G28" s="97">
        <f>SUM(G30:G35)</f>
        <v>824.75</v>
      </c>
      <c r="H28" s="98" t="s">
        <v>70</v>
      </c>
      <c r="I28" s="99">
        <f>SUM(I30:I35)</f>
        <v>824.75</v>
      </c>
      <c r="J28" s="93">
        <f t="shared" ref="J28:J35" si="7">IF(G28=0,0,ROUND(D28/G28/12,0))</f>
        <v>41505</v>
      </c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95" t="s">
        <v>70</v>
      </c>
      <c r="V28" s="250">
        <f>J28</f>
        <v>41505</v>
      </c>
    </row>
    <row r="29" spans="1:22" ht="13.5" customHeight="1" x14ac:dyDescent="0.25">
      <c r="A29" s="251" t="s">
        <v>56</v>
      </c>
      <c r="B29" s="101"/>
      <c r="C29" s="102"/>
      <c r="D29" s="102"/>
      <c r="E29" s="102"/>
      <c r="F29" s="103"/>
      <c r="G29" s="101"/>
      <c r="H29" s="102"/>
      <c r="I29" s="103"/>
      <c r="J29" s="101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102"/>
      <c r="V29" s="252"/>
    </row>
    <row r="30" spans="1:22" ht="13.5" customHeight="1" x14ac:dyDescent="0.25">
      <c r="A30" s="253" t="s">
        <v>76</v>
      </c>
      <c r="B30" s="44">
        <f>C30+D30</f>
        <v>418254667</v>
      </c>
      <c r="C30" s="401">
        <v>100665667</v>
      </c>
      <c r="D30" s="45">
        <f t="shared" si="6"/>
        <v>317589000</v>
      </c>
      <c r="E30" s="57" t="s">
        <v>70</v>
      </c>
      <c r="F30" s="61">
        <v>317589000</v>
      </c>
      <c r="G30" s="46">
        <f t="shared" ref="G30:G35" si="8">I30</f>
        <v>666.9</v>
      </c>
      <c r="H30" s="57" t="s">
        <v>70</v>
      </c>
      <c r="I30" s="48">
        <v>666.9</v>
      </c>
      <c r="J30" s="44">
        <f t="shared" si="7"/>
        <v>39685</v>
      </c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57" t="s">
        <v>70</v>
      </c>
      <c r="V30" s="45">
        <f t="shared" ref="V30:V35" si="9">IF(I30=0,0,ROUND(F30/I30/12,0))</f>
        <v>39685</v>
      </c>
    </row>
    <row r="31" spans="1:22" ht="18.75" customHeight="1" x14ac:dyDescent="0.25">
      <c r="A31" s="254" t="s">
        <v>433</v>
      </c>
      <c r="B31" s="50">
        <f t="shared" ref="B31:B41" si="10">C31+D31</f>
        <v>112000193</v>
      </c>
      <c r="C31" s="402">
        <v>70000000</v>
      </c>
      <c r="D31" s="51">
        <f t="shared" si="6"/>
        <v>42000193</v>
      </c>
      <c r="E31" s="63" t="s">
        <v>70</v>
      </c>
      <c r="F31" s="52">
        <v>42000193</v>
      </c>
      <c r="G31" s="53">
        <f t="shared" si="8"/>
        <v>78</v>
      </c>
      <c r="H31" s="63" t="s">
        <v>70</v>
      </c>
      <c r="I31" s="55">
        <v>78</v>
      </c>
      <c r="J31" s="50">
        <f t="shared" si="7"/>
        <v>44872</v>
      </c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63" t="s">
        <v>70</v>
      </c>
      <c r="V31" s="51">
        <f t="shared" si="9"/>
        <v>44872</v>
      </c>
    </row>
    <row r="32" spans="1:22" ht="18.75" customHeight="1" x14ac:dyDescent="0.25">
      <c r="A32" s="254" t="s">
        <v>434</v>
      </c>
      <c r="B32" s="50">
        <f t="shared" si="10"/>
        <v>34559602</v>
      </c>
      <c r="C32" s="402">
        <v>7680201</v>
      </c>
      <c r="D32" s="51">
        <f t="shared" si="6"/>
        <v>26879401</v>
      </c>
      <c r="E32" s="63" t="s">
        <v>70</v>
      </c>
      <c r="F32" s="52">
        <v>26879401</v>
      </c>
      <c r="G32" s="53">
        <f t="shared" si="8"/>
        <v>41.1</v>
      </c>
      <c r="H32" s="63" t="s">
        <v>70</v>
      </c>
      <c r="I32" s="55">
        <v>41.1</v>
      </c>
      <c r="J32" s="50">
        <f t="shared" si="7"/>
        <v>54500</v>
      </c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63" t="s">
        <v>70</v>
      </c>
      <c r="V32" s="51">
        <f t="shared" si="9"/>
        <v>54500</v>
      </c>
    </row>
    <row r="33" spans="1:25" x14ac:dyDescent="0.25">
      <c r="A33" s="254" t="s">
        <v>77</v>
      </c>
      <c r="B33" s="50">
        <f t="shared" si="10"/>
        <v>928750</v>
      </c>
      <c r="C33" s="51">
        <v>10000</v>
      </c>
      <c r="D33" s="51">
        <f t="shared" si="6"/>
        <v>918750</v>
      </c>
      <c r="E33" s="63" t="s">
        <v>70</v>
      </c>
      <c r="F33" s="52">
        <v>918750</v>
      </c>
      <c r="G33" s="53">
        <f t="shared" si="8"/>
        <v>1.75</v>
      </c>
      <c r="H33" s="63" t="s">
        <v>70</v>
      </c>
      <c r="I33" s="55">
        <v>1.75</v>
      </c>
      <c r="J33" s="50">
        <f t="shared" si="7"/>
        <v>43750</v>
      </c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63" t="s">
        <v>70</v>
      </c>
      <c r="V33" s="63">
        <f t="shared" si="9"/>
        <v>43750</v>
      </c>
    </row>
    <row r="34" spans="1:25" x14ac:dyDescent="0.25">
      <c r="A34" s="254" t="s">
        <v>435</v>
      </c>
      <c r="B34" s="58">
        <f t="shared" si="10"/>
        <v>14388000</v>
      </c>
      <c r="C34" s="59">
        <v>0</v>
      </c>
      <c r="D34" s="59">
        <f t="shared" si="6"/>
        <v>14388000</v>
      </c>
      <c r="E34" s="63" t="s">
        <v>70</v>
      </c>
      <c r="F34" s="60">
        <v>14388000</v>
      </c>
      <c r="G34" s="105">
        <f t="shared" si="8"/>
        <v>22</v>
      </c>
      <c r="H34" s="104"/>
      <c r="I34" s="106">
        <v>22</v>
      </c>
      <c r="J34" s="58">
        <f t="shared" si="7"/>
        <v>54500</v>
      </c>
      <c r="U34" s="104" t="s">
        <v>70</v>
      </c>
      <c r="V34" s="104">
        <f t="shared" si="9"/>
        <v>54500</v>
      </c>
    </row>
    <row r="35" spans="1:25" x14ac:dyDescent="0.25">
      <c r="A35" s="254" t="s">
        <v>436</v>
      </c>
      <c r="B35" s="58">
        <v>0</v>
      </c>
      <c r="C35" s="59">
        <v>0</v>
      </c>
      <c r="D35" s="59">
        <f t="shared" si="6"/>
        <v>9000000</v>
      </c>
      <c r="E35" s="63" t="s">
        <v>70</v>
      </c>
      <c r="F35" s="60">
        <v>9000000</v>
      </c>
      <c r="G35" s="105">
        <f t="shared" si="8"/>
        <v>15</v>
      </c>
      <c r="H35" s="104"/>
      <c r="I35" s="106">
        <v>15</v>
      </c>
      <c r="J35" s="58">
        <f t="shared" si="7"/>
        <v>50000</v>
      </c>
      <c r="U35" s="104"/>
      <c r="V35" s="104">
        <f t="shared" si="9"/>
        <v>50000</v>
      </c>
    </row>
    <row r="36" spans="1:25" x14ac:dyDescent="0.25">
      <c r="A36" s="255"/>
      <c r="B36" s="58"/>
      <c r="C36" s="59"/>
      <c r="D36" s="59"/>
      <c r="E36" s="59"/>
      <c r="F36" s="60"/>
      <c r="G36" s="58"/>
      <c r="H36" s="59"/>
      <c r="I36" s="60"/>
      <c r="J36" s="58"/>
      <c r="U36" s="59"/>
      <c r="V36" s="59"/>
    </row>
    <row r="37" spans="1:25" ht="15.75" thickBot="1" x14ac:dyDescent="0.3">
      <c r="A37" s="256" t="s">
        <v>791</v>
      </c>
      <c r="B37" s="107">
        <f t="shared" si="10"/>
        <v>134755143491</v>
      </c>
      <c r="C37" s="108">
        <f>C38+C39</f>
        <v>916634114</v>
      </c>
      <c r="D37" s="108">
        <f>F37</f>
        <v>133838509377</v>
      </c>
      <c r="E37" s="109" t="s">
        <v>70</v>
      </c>
      <c r="F37" s="110">
        <f>F38+F39</f>
        <v>133838509377</v>
      </c>
      <c r="G37" s="111">
        <f>I37</f>
        <v>256689.94</v>
      </c>
      <c r="H37" s="109" t="s">
        <v>70</v>
      </c>
      <c r="I37" s="112">
        <f>I38+I39</f>
        <v>256689.94</v>
      </c>
      <c r="J37" s="107">
        <f>IF(G37=0,0,ROUND(D37/G37/12,0))</f>
        <v>43450</v>
      </c>
      <c r="U37" s="113" t="s">
        <v>70</v>
      </c>
      <c r="V37" s="108">
        <f>IF(I37=0,0,ROUND(F37/I37/12,0))</f>
        <v>43450</v>
      </c>
      <c r="X37" t="s">
        <v>78</v>
      </c>
    </row>
    <row r="38" spans="1:25" x14ac:dyDescent="0.25">
      <c r="A38" s="253" t="s">
        <v>79</v>
      </c>
      <c r="B38" s="114">
        <f t="shared" si="10"/>
        <v>134455143491</v>
      </c>
      <c r="C38" s="403">
        <v>916634114</v>
      </c>
      <c r="D38" s="115">
        <f>F38</f>
        <v>133538509377</v>
      </c>
      <c r="E38" s="116" t="s">
        <v>70</v>
      </c>
      <c r="F38" s="117">
        <v>133538509377</v>
      </c>
      <c r="G38" s="118">
        <f>I38</f>
        <v>255939.94</v>
      </c>
      <c r="H38" s="116" t="s">
        <v>70</v>
      </c>
      <c r="I38" s="404">
        <v>255939.94</v>
      </c>
      <c r="J38" s="405">
        <f>IF(G38=0,0,ROUND(D38/G38/12,0))</f>
        <v>43480</v>
      </c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6"/>
      <c r="V38" s="115">
        <f>IF(I38=0,0,ROUND(F38/I38/12,0))</f>
        <v>43480</v>
      </c>
    </row>
    <row r="39" spans="1:25" ht="15" hidden="1" customHeight="1" thickBot="1" x14ac:dyDescent="0.3">
      <c r="A39" s="254" t="s">
        <v>437</v>
      </c>
      <c r="B39" s="114">
        <f t="shared" si="10"/>
        <v>300000000</v>
      </c>
      <c r="C39" s="115">
        <v>0</v>
      </c>
      <c r="D39" s="115">
        <f>F39</f>
        <v>300000000</v>
      </c>
      <c r="E39" s="116" t="s">
        <v>70</v>
      </c>
      <c r="F39" s="117">
        <v>300000000</v>
      </c>
      <c r="G39" s="118">
        <f>I39</f>
        <v>750</v>
      </c>
      <c r="H39" s="116" t="s">
        <v>70</v>
      </c>
      <c r="I39" s="404">
        <v>750</v>
      </c>
      <c r="J39" s="406">
        <f>IF(G39=0,0,ROUND(D39/G39/12,0))</f>
        <v>33333</v>
      </c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6" t="s">
        <v>70</v>
      </c>
      <c r="V39" s="116">
        <f>IF(I39=0,0,ROUND(F39/I39/12,0))</f>
        <v>33333</v>
      </c>
    </row>
    <row r="40" spans="1:25" x14ac:dyDescent="0.25">
      <c r="A40" s="255"/>
      <c r="B40" s="58"/>
      <c r="C40" s="59"/>
      <c r="D40" s="59"/>
      <c r="E40" s="59"/>
      <c r="F40" s="60"/>
      <c r="G40" s="58"/>
      <c r="H40" s="59"/>
      <c r="I40" s="60"/>
      <c r="J40" s="120"/>
      <c r="U40" s="59"/>
      <c r="V40" s="59"/>
    </row>
    <row r="41" spans="1:25" ht="17.25" customHeight="1" thickBot="1" x14ac:dyDescent="0.3">
      <c r="A41" s="256" t="s">
        <v>792</v>
      </c>
      <c r="B41" s="107">
        <f t="shared" si="10"/>
        <v>2488700728</v>
      </c>
      <c r="C41" s="108">
        <v>17377116</v>
      </c>
      <c r="D41" s="108">
        <f>F41</f>
        <v>2471323612</v>
      </c>
      <c r="E41" s="109" t="s">
        <v>70</v>
      </c>
      <c r="F41" s="110">
        <v>2471323612</v>
      </c>
      <c r="G41" s="111">
        <f>I41</f>
        <v>4485.2</v>
      </c>
      <c r="H41" s="109" t="s">
        <v>70</v>
      </c>
      <c r="I41" s="112">
        <v>4485.2</v>
      </c>
      <c r="J41" s="107">
        <f>IF(G41=0,0,ROUND(D41/G41/12,0))</f>
        <v>45916</v>
      </c>
      <c r="U41" s="113" t="s">
        <v>70</v>
      </c>
      <c r="V41" s="108">
        <f>IF(I41=0,0,ROUND(F41/I41/12,0))</f>
        <v>45916</v>
      </c>
    </row>
    <row r="42" spans="1:25" ht="15" hidden="1" customHeight="1" x14ac:dyDescent="0.25">
      <c r="A42" s="257"/>
      <c r="B42" s="121"/>
      <c r="C42" s="122"/>
      <c r="D42" s="122"/>
      <c r="E42" s="122"/>
      <c r="F42" s="123"/>
      <c r="G42" s="121"/>
      <c r="H42" s="122"/>
      <c r="I42" s="123"/>
      <c r="J42" s="121">
        <f>IF(G42=0,0,ROUND(D42/G42/12*1000,0))</f>
        <v>0</v>
      </c>
      <c r="U42" s="122"/>
      <c r="V42" s="122"/>
    </row>
    <row r="43" spans="1:25" x14ac:dyDescent="0.25">
      <c r="A43" s="425" t="s">
        <v>80</v>
      </c>
      <c r="B43" s="81"/>
      <c r="C43" s="82"/>
      <c r="D43" s="82"/>
      <c r="E43" s="82"/>
      <c r="F43" s="83"/>
      <c r="G43" s="81"/>
      <c r="H43" s="82"/>
      <c r="I43" s="83"/>
      <c r="J43" s="81"/>
      <c r="U43" s="82"/>
      <c r="V43" s="82"/>
    </row>
    <row r="44" spans="1:25" ht="15.75" x14ac:dyDescent="0.25">
      <c r="A44" s="426"/>
      <c r="B44" s="258">
        <f>D44+C44</f>
        <v>138992345181</v>
      </c>
      <c r="C44" s="259">
        <f>C27+C8</f>
        <v>1224906894</v>
      </c>
      <c r="D44" s="259">
        <f>D27+D8</f>
        <v>137767438287</v>
      </c>
      <c r="E44" s="259">
        <f>E8</f>
        <v>857234995</v>
      </c>
      <c r="F44" s="260">
        <f>F27+F8</f>
        <v>136910203292</v>
      </c>
      <c r="G44" s="261">
        <f>G27+G8</f>
        <v>263742.93</v>
      </c>
      <c r="H44" s="262">
        <f>H27+H8</f>
        <v>1372.3000000000002</v>
      </c>
      <c r="I44" s="263">
        <f>I27+I8</f>
        <v>262370.63</v>
      </c>
      <c r="J44" s="258">
        <f>IF(G44=0,0,ROUND(D44/G44/12,0))</f>
        <v>43530</v>
      </c>
      <c r="U44" s="259">
        <f>IF(H44=0,0,ROUND(E44/H44/12,0))</f>
        <v>52056</v>
      </c>
      <c r="V44" s="259">
        <f>IF(I44=0,0,ROUND(F44/I44/12,0))</f>
        <v>43485</v>
      </c>
      <c r="W44" s="39"/>
      <c r="X44" s="39"/>
      <c r="Y44" s="39"/>
    </row>
    <row r="45" spans="1:25" x14ac:dyDescent="0.25">
      <c r="A45" s="427"/>
      <c r="B45" s="264"/>
      <c r="C45" s="265"/>
      <c r="D45" s="265"/>
      <c r="E45" s="265"/>
      <c r="F45" s="266"/>
      <c r="G45" s="264"/>
      <c r="H45" s="265"/>
      <c r="I45" s="266"/>
      <c r="J45" s="264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265"/>
      <c r="V45" s="265"/>
      <c r="W45" s="39"/>
      <c r="X45" s="39"/>
    </row>
  </sheetData>
  <mergeCells count="15">
    <mergeCell ref="A43:A45"/>
    <mergeCell ref="D5:D6"/>
    <mergeCell ref="I5:I6"/>
    <mergeCell ref="V5:V6"/>
    <mergeCell ref="J4:J6"/>
    <mergeCell ref="U4:V4"/>
    <mergeCell ref="U5:U6"/>
    <mergeCell ref="B4:B6"/>
    <mergeCell ref="A4:A6"/>
    <mergeCell ref="C4:F4"/>
    <mergeCell ref="G4:G6"/>
    <mergeCell ref="H4:I4"/>
    <mergeCell ref="C5:C6"/>
    <mergeCell ref="E5:F5"/>
    <mergeCell ref="H5:H6"/>
  </mergeCells>
  <printOptions horizontalCentered="1"/>
  <pageMargins left="0.70866141732283472" right="0.11811023622047245" top="0.78740157480314965" bottom="0.78740157480314965" header="0.31496062992125984" footer="0.31496062992125984"/>
  <pageSetup paperSize="9" scale="60" orientation="landscape" r:id="rId1"/>
  <headerFooter alignWithMargins="0">
    <oddHeader>&amp;R&amp;"-,Tučné"Příloha č. I.3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31CD-9A5B-4FBC-90EF-37C732BF54DC}">
  <sheetPr>
    <tabColor rgb="FF92D050"/>
    <pageSetUpPr fitToPage="1"/>
  </sheetPr>
  <dimension ref="A1:G26"/>
  <sheetViews>
    <sheetView topLeftCell="A2" zoomScale="80" zoomScaleNormal="80" workbookViewId="0">
      <selection activeCell="J19" sqref="J19"/>
    </sheetView>
  </sheetViews>
  <sheetFormatPr defaultRowHeight="15" x14ac:dyDescent="0.25"/>
  <cols>
    <col min="1" max="1" width="33.5703125" customWidth="1"/>
    <col min="2" max="2" width="46" customWidth="1"/>
    <col min="3" max="3" width="17.7109375" customWidth="1"/>
    <col min="4" max="4" width="17.5703125" customWidth="1"/>
    <col min="5" max="5" width="17.42578125" customWidth="1"/>
  </cols>
  <sheetData>
    <row r="1" spans="1:5" ht="35.25" customHeight="1" x14ac:dyDescent="0.3">
      <c r="A1" s="458" t="s">
        <v>777</v>
      </c>
      <c r="B1" s="458"/>
      <c r="C1" s="458"/>
      <c r="D1" s="458"/>
    </row>
    <row r="2" spans="1:5" x14ac:dyDescent="0.25">
      <c r="A2" s="459"/>
      <c r="B2" s="459"/>
      <c r="C2" s="459"/>
      <c r="D2" s="459"/>
    </row>
    <row r="3" spans="1:5" ht="25.5" customHeight="1" x14ac:dyDescent="0.25">
      <c r="A3" s="459"/>
      <c r="B3" s="459"/>
      <c r="C3" s="460"/>
      <c r="D3" s="460"/>
      <c r="E3" s="200" t="s">
        <v>81</v>
      </c>
    </row>
    <row r="4" spans="1:5" ht="31.5" customHeight="1" x14ac:dyDescent="0.25">
      <c r="A4" s="461" t="s">
        <v>270</v>
      </c>
      <c r="B4" s="463" t="s">
        <v>271</v>
      </c>
      <c r="C4" s="465" t="s">
        <v>272</v>
      </c>
      <c r="D4" s="467" t="s">
        <v>273</v>
      </c>
      <c r="E4" s="448" t="s">
        <v>2</v>
      </c>
    </row>
    <row r="5" spans="1:5" ht="26.1" customHeight="1" x14ac:dyDescent="0.25">
      <c r="A5" s="462"/>
      <c r="B5" s="464"/>
      <c r="C5" s="466"/>
      <c r="D5" s="468"/>
      <c r="E5" s="449"/>
    </row>
    <row r="6" spans="1:5" x14ac:dyDescent="0.25">
      <c r="A6" s="450" t="s">
        <v>274</v>
      </c>
      <c r="B6" s="202" t="s">
        <v>431</v>
      </c>
      <c r="C6" s="407">
        <v>18000000</v>
      </c>
      <c r="D6" s="408">
        <v>6000000</v>
      </c>
      <c r="E6" s="367">
        <f>C6+D6</f>
        <v>24000000</v>
      </c>
    </row>
    <row r="7" spans="1:5" x14ac:dyDescent="0.25">
      <c r="A7" s="451"/>
      <c r="B7" s="203" t="s">
        <v>275</v>
      </c>
      <c r="C7" s="300">
        <v>18000000</v>
      </c>
      <c r="D7" s="409">
        <v>6000000</v>
      </c>
      <c r="E7" s="368">
        <f t="shared" ref="E7:E23" si="0">C7+D7</f>
        <v>24000000</v>
      </c>
    </row>
    <row r="8" spans="1:5" x14ac:dyDescent="0.25">
      <c r="A8" s="451"/>
      <c r="B8" s="204" t="s">
        <v>276</v>
      </c>
      <c r="C8" s="303">
        <v>256709</v>
      </c>
      <c r="D8" s="303">
        <v>1508648</v>
      </c>
      <c r="E8" s="369">
        <f t="shared" si="0"/>
        <v>1765357</v>
      </c>
    </row>
    <row r="9" spans="1:5" ht="30" x14ac:dyDescent="0.25">
      <c r="A9" s="451"/>
      <c r="B9" s="203" t="s">
        <v>277</v>
      </c>
      <c r="C9" s="205">
        <v>139313</v>
      </c>
      <c r="D9" s="205">
        <v>789437</v>
      </c>
      <c r="E9" s="369">
        <f t="shared" si="0"/>
        <v>928750</v>
      </c>
    </row>
    <row r="10" spans="1:5" x14ac:dyDescent="0.25">
      <c r="A10" s="451"/>
      <c r="B10" s="410" t="s">
        <v>778</v>
      </c>
      <c r="C10" s="205">
        <v>5500000</v>
      </c>
      <c r="D10" s="205">
        <v>31200000</v>
      </c>
      <c r="E10" s="369">
        <f t="shared" si="0"/>
        <v>36700000</v>
      </c>
    </row>
    <row r="11" spans="1:5" x14ac:dyDescent="0.25">
      <c r="A11" s="451"/>
      <c r="B11" s="411" t="s">
        <v>275</v>
      </c>
      <c r="C11" s="205">
        <v>5500000</v>
      </c>
      <c r="D11" s="205">
        <v>31200000</v>
      </c>
      <c r="E11" s="369">
        <f t="shared" si="0"/>
        <v>36700000</v>
      </c>
    </row>
    <row r="12" spans="1:5" x14ac:dyDescent="0.25">
      <c r="A12" s="451"/>
      <c r="B12" s="204" t="s">
        <v>278</v>
      </c>
      <c r="C12" s="206">
        <v>8500000</v>
      </c>
      <c r="D12" s="206">
        <v>8500000</v>
      </c>
      <c r="E12" s="370">
        <f t="shared" si="0"/>
        <v>17000000</v>
      </c>
    </row>
    <row r="13" spans="1:5" x14ac:dyDescent="0.25">
      <c r="A13" s="451"/>
      <c r="B13" s="203" t="s">
        <v>275</v>
      </c>
      <c r="C13" s="206">
        <v>8500000</v>
      </c>
      <c r="D13" s="206">
        <v>8500000</v>
      </c>
      <c r="E13" s="371">
        <f t="shared" si="0"/>
        <v>17000000</v>
      </c>
    </row>
    <row r="14" spans="1:5" x14ac:dyDescent="0.25">
      <c r="A14" s="451"/>
      <c r="B14" s="204" t="s">
        <v>279</v>
      </c>
      <c r="C14" s="206">
        <v>2317732748</v>
      </c>
      <c r="D14" s="206">
        <v>6540848899</v>
      </c>
      <c r="E14" s="370">
        <f t="shared" si="0"/>
        <v>8858581647</v>
      </c>
    </row>
    <row r="15" spans="1:5" x14ac:dyDescent="0.25">
      <c r="A15" s="451"/>
      <c r="B15" s="203" t="s">
        <v>275</v>
      </c>
      <c r="C15" s="205">
        <v>1294125236</v>
      </c>
      <c r="D15" s="205">
        <v>2410000000</v>
      </c>
      <c r="E15" s="370">
        <f t="shared" si="0"/>
        <v>3704125236</v>
      </c>
    </row>
    <row r="16" spans="1:5" ht="30" x14ac:dyDescent="0.25">
      <c r="A16" s="451"/>
      <c r="B16" s="302" t="s">
        <v>277</v>
      </c>
      <c r="C16" s="205">
        <v>167742630</v>
      </c>
      <c r="D16" s="205">
        <v>400720726</v>
      </c>
      <c r="E16" s="370">
        <f t="shared" si="0"/>
        <v>568463356</v>
      </c>
    </row>
    <row r="17" spans="1:7" ht="30" x14ac:dyDescent="0.25">
      <c r="A17" s="451"/>
      <c r="B17" s="204" t="s">
        <v>280</v>
      </c>
      <c r="C17" s="206">
        <v>0</v>
      </c>
      <c r="D17" s="301">
        <v>727250000</v>
      </c>
      <c r="E17" s="370">
        <f t="shared" si="0"/>
        <v>727250000</v>
      </c>
    </row>
    <row r="18" spans="1:7" ht="30" x14ac:dyDescent="0.25">
      <c r="A18" s="451"/>
      <c r="B18" s="203" t="s">
        <v>277</v>
      </c>
      <c r="C18" s="205">
        <v>0</v>
      </c>
      <c r="D18" s="205">
        <v>14388000</v>
      </c>
      <c r="E18" s="370">
        <f t="shared" si="0"/>
        <v>14388000</v>
      </c>
    </row>
    <row r="19" spans="1:7" ht="30" x14ac:dyDescent="0.25">
      <c r="A19" s="451"/>
      <c r="B19" s="204" t="s">
        <v>285</v>
      </c>
      <c r="C19" s="206">
        <v>186900000</v>
      </c>
      <c r="D19" s="206">
        <v>4440000000</v>
      </c>
      <c r="E19" s="370">
        <f t="shared" si="0"/>
        <v>4626900000</v>
      </c>
    </row>
    <row r="20" spans="1:7" ht="30" x14ac:dyDescent="0.25">
      <c r="A20" s="451"/>
      <c r="B20" s="203" t="s">
        <v>277</v>
      </c>
      <c r="C20" s="205">
        <v>0</v>
      </c>
      <c r="D20" s="205">
        <v>309000000</v>
      </c>
      <c r="E20" s="370">
        <f t="shared" si="0"/>
        <v>309000000</v>
      </c>
    </row>
    <row r="21" spans="1:7" ht="30" x14ac:dyDescent="0.25">
      <c r="A21" s="451"/>
      <c r="B21" s="410" t="s">
        <v>779</v>
      </c>
      <c r="C21" s="205">
        <v>0</v>
      </c>
      <c r="D21" s="370">
        <v>39120039</v>
      </c>
      <c r="E21" s="370">
        <v>39120039</v>
      </c>
    </row>
    <row r="22" spans="1:7" ht="30" x14ac:dyDescent="0.25">
      <c r="A22" s="451"/>
      <c r="B22" s="204" t="s">
        <v>281</v>
      </c>
      <c r="C22" s="206">
        <v>0</v>
      </c>
      <c r="D22" s="206">
        <v>1193582000</v>
      </c>
      <c r="E22" s="370">
        <f t="shared" si="0"/>
        <v>1193582000</v>
      </c>
    </row>
    <row r="23" spans="1:7" x14ac:dyDescent="0.25">
      <c r="A23" s="451"/>
      <c r="B23" s="207" t="s">
        <v>275</v>
      </c>
      <c r="C23" s="299">
        <v>0</v>
      </c>
      <c r="D23" s="206">
        <v>1193582000</v>
      </c>
      <c r="E23" s="370">
        <f t="shared" si="0"/>
        <v>1193582000</v>
      </c>
    </row>
    <row r="24" spans="1:7" x14ac:dyDescent="0.25">
      <c r="A24" s="452" t="s">
        <v>282</v>
      </c>
      <c r="B24" s="453"/>
      <c r="C24" s="208">
        <f>C6+C8+C12+C14+C17+C19+C22+C10+C21</f>
        <v>2536889457</v>
      </c>
      <c r="D24" s="208">
        <f>D6+D8+D12+D14+D17+D19+D22+D10+D21</f>
        <v>12988009586</v>
      </c>
      <c r="E24" s="208">
        <f>E6+E8+E12+E14+E17+E19+E22+E10+E21</f>
        <v>15524899043</v>
      </c>
    </row>
    <row r="25" spans="1:7" x14ac:dyDescent="0.25">
      <c r="A25" s="454" t="s">
        <v>283</v>
      </c>
      <c r="B25" s="455"/>
      <c r="C25" s="209">
        <f>C20+C18+C16+C9</f>
        <v>167881943</v>
      </c>
      <c r="D25" s="209">
        <f t="shared" ref="D25:E25" si="1">D20+D18+D16+D9</f>
        <v>724898163</v>
      </c>
      <c r="E25" s="209">
        <f t="shared" si="1"/>
        <v>892780106</v>
      </c>
      <c r="G25" s="201"/>
    </row>
    <row r="26" spans="1:7" x14ac:dyDescent="0.25">
      <c r="A26" s="456" t="s">
        <v>284</v>
      </c>
      <c r="B26" s="457"/>
      <c r="C26" s="372">
        <f>C23+C15+C13+C11+C7</f>
        <v>1326125236</v>
      </c>
      <c r="D26" s="372">
        <f t="shared" ref="D26:E26" si="2">D23+D15+D13+D11+D7</f>
        <v>3649282000</v>
      </c>
      <c r="E26" s="372">
        <f t="shared" si="2"/>
        <v>4975407236</v>
      </c>
    </row>
  </sheetData>
  <mergeCells count="13">
    <mergeCell ref="A1:D1"/>
    <mergeCell ref="A2:D2"/>
    <mergeCell ref="A3:B3"/>
    <mergeCell ref="C3:D3"/>
    <mergeCell ref="A4:A5"/>
    <mergeCell ref="B4:B5"/>
    <mergeCell ref="C4:C5"/>
    <mergeCell ref="D4:D5"/>
    <mergeCell ref="E4:E5"/>
    <mergeCell ref="A6:A23"/>
    <mergeCell ref="A24:B24"/>
    <mergeCell ref="A25:B25"/>
    <mergeCell ref="A26:B26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&amp;R&amp;"-,Tučné"Příloha č. I.4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DD249-81CE-4ADF-804C-FEFA95806298}">
  <sheetPr>
    <tabColor rgb="FF92D050"/>
    <pageSetUpPr fitToPage="1"/>
  </sheetPr>
  <dimension ref="A1:F80"/>
  <sheetViews>
    <sheetView topLeftCell="A57" workbookViewId="0">
      <selection activeCell="G86" sqref="G86"/>
    </sheetView>
  </sheetViews>
  <sheetFormatPr defaultRowHeight="15" x14ac:dyDescent="0.25"/>
  <cols>
    <col min="1" max="1" width="10.7109375" customWidth="1"/>
    <col min="2" max="2" width="48.5703125" bestFit="1" customWidth="1"/>
    <col min="3" max="3" width="8.28515625" bestFit="1" customWidth="1"/>
    <col min="4" max="6" width="14.7109375" customWidth="1"/>
    <col min="253" max="253" width="10.7109375" customWidth="1"/>
    <col min="254" max="254" width="48.5703125" bestFit="1" customWidth="1"/>
    <col min="255" max="255" width="8.28515625" bestFit="1" customWidth="1"/>
    <col min="256" max="260" width="14.7109375" customWidth="1"/>
    <col min="509" max="509" width="10.7109375" customWidth="1"/>
    <col min="510" max="510" width="48.5703125" bestFit="1" customWidth="1"/>
    <col min="511" max="511" width="8.28515625" bestFit="1" customWidth="1"/>
    <col min="512" max="516" width="14.7109375" customWidth="1"/>
    <col min="765" max="765" width="10.7109375" customWidth="1"/>
    <col min="766" max="766" width="48.5703125" bestFit="1" customWidth="1"/>
    <col min="767" max="767" width="8.28515625" bestFit="1" customWidth="1"/>
    <col min="768" max="772" width="14.7109375" customWidth="1"/>
    <col min="1021" max="1021" width="10.7109375" customWidth="1"/>
    <col min="1022" max="1022" width="48.5703125" bestFit="1" customWidth="1"/>
    <col min="1023" max="1023" width="8.28515625" bestFit="1" customWidth="1"/>
    <col min="1024" max="1028" width="14.7109375" customWidth="1"/>
    <col min="1277" max="1277" width="10.7109375" customWidth="1"/>
    <col min="1278" max="1278" width="48.5703125" bestFit="1" customWidth="1"/>
    <col min="1279" max="1279" width="8.28515625" bestFit="1" customWidth="1"/>
    <col min="1280" max="1284" width="14.7109375" customWidth="1"/>
    <col min="1533" max="1533" width="10.7109375" customWidth="1"/>
    <col min="1534" max="1534" width="48.5703125" bestFit="1" customWidth="1"/>
    <col min="1535" max="1535" width="8.28515625" bestFit="1" customWidth="1"/>
    <col min="1536" max="1540" width="14.7109375" customWidth="1"/>
    <col min="1789" max="1789" width="10.7109375" customWidth="1"/>
    <col min="1790" max="1790" width="48.5703125" bestFit="1" customWidth="1"/>
    <col min="1791" max="1791" width="8.28515625" bestFit="1" customWidth="1"/>
    <col min="1792" max="1796" width="14.7109375" customWidth="1"/>
    <col min="2045" max="2045" width="10.7109375" customWidth="1"/>
    <col min="2046" max="2046" width="48.5703125" bestFit="1" customWidth="1"/>
    <col min="2047" max="2047" width="8.28515625" bestFit="1" customWidth="1"/>
    <col min="2048" max="2052" width="14.7109375" customWidth="1"/>
    <col min="2301" max="2301" width="10.7109375" customWidth="1"/>
    <col min="2302" max="2302" width="48.5703125" bestFit="1" customWidth="1"/>
    <col min="2303" max="2303" width="8.28515625" bestFit="1" customWidth="1"/>
    <col min="2304" max="2308" width="14.7109375" customWidth="1"/>
    <col min="2557" max="2557" width="10.7109375" customWidth="1"/>
    <col min="2558" max="2558" width="48.5703125" bestFit="1" customWidth="1"/>
    <col min="2559" max="2559" width="8.28515625" bestFit="1" customWidth="1"/>
    <col min="2560" max="2564" width="14.7109375" customWidth="1"/>
    <col min="2813" max="2813" width="10.7109375" customWidth="1"/>
    <col min="2814" max="2814" width="48.5703125" bestFit="1" customWidth="1"/>
    <col min="2815" max="2815" width="8.28515625" bestFit="1" customWidth="1"/>
    <col min="2816" max="2820" width="14.7109375" customWidth="1"/>
    <col min="3069" max="3069" width="10.7109375" customWidth="1"/>
    <col min="3070" max="3070" width="48.5703125" bestFit="1" customWidth="1"/>
    <col min="3071" max="3071" width="8.28515625" bestFit="1" customWidth="1"/>
    <col min="3072" max="3076" width="14.7109375" customWidth="1"/>
    <col min="3325" max="3325" width="10.7109375" customWidth="1"/>
    <col min="3326" max="3326" width="48.5703125" bestFit="1" customWidth="1"/>
    <col min="3327" max="3327" width="8.28515625" bestFit="1" customWidth="1"/>
    <col min="3328" max="3332" width="14.7109375" customWidth="1"/>
    <col min="3581" max="3581" width="10.7109375" customWidth="1"/>
    <col min="3582" max="3582" width="48.5703125" bestFit="1" customWidth="1"/>
    <col min="3583" max="3583" width="8.28515625" bestFit="1" customWidth="1"/>
    <col min="3584" max="3588" width="14.7109375" customWidth="1"/>
    <col min="3837" max="3837" width="10.7109375" customWidth="1"/>
    <col min="3838" max="3838" width="48.5703125" bestFit="1" customWidth="1"/>
    <col min="3839" max="3839" width="8.28515625" bestFit="1" customWidth="1"/>
    <col min="3840" max="3844" width="14.7109375" customWidth="1"/>
    <col min="4093" max="4093" width="10.7109375" customWidth="1"/>
    <col min="4094" max="4094" width="48.5703125" bestFit="1" customWidth="1"/>
    <col min="4095" max="4095" width="8.28515625" bestFit="1" customWidth="1"/>
    <col min="4096" max="4100" width="14.7109375" customWidth="1"/>
    <col min="4349" max="4349" width="10.7109375" customWidth="1"/>
    <col min="4350" max="4350" width="48.5703125" bestFit="1" customWidth="1"/>
    <col min="4351" max="4351" width="8.28515625" bestFit="1" customWidth="1"/>
    <col min="4352" max="4356" width="14.7109375" customWidth="1"/>
    <col min="4605" max="4605" width="10.7109375" customWidth="1"/>
    <col min="4606" max="4606" width="48.5703125" bestFit="1" customWidth="1"/>
    <col min="4607" max="4607" width="8.28515625" bestFit="1" customWidth="1"/>
    <col min="4608" max="4612" width="14.7109375" customWidth="1"/>
    <col min="4861" max="4861" width="10.7109375" customWidth="1"/>
    <col min="4862" max="4862" width="48.5703125" bestFit="1" customWidth="1"/>
    <col min="4863" max="4863" width="8.28515625" bestFit="1" customWidth="1"/>
    <col min="4864" max="4868" width="14.7109375" customWidth="1"/>
    <col min="5117" max="5117" width="10.7109375" customWidth="1"/>
    <col min="5118" max="5118" width="48.5703125" bestFit="1" customWidth="1"/>
    <col min="5119" max="5119" width="8.28515625" bestFit="1" customWidth="1"/>
    <col min="5120" max="5124" width="14.7109375" customWidth="1"/>
    <col min="5373" max="5373" width="10.7109375" customWidth="1"/>
    <col min="5374" max="5374" width="48.5703125" bestFit="1" customWidth="1"/>
    <col min="5375" max="5375" width="8.28515625" bestFit="1" customWidth="1"/>
    <col min="5376" max="5380" width="14.7109375" customWidth="1"/>
    <col min="5629" max="5629" width="10.7109375" customWidth="1"/>
    <col min="5630" max="5630" width="48.5703125" bestFit="1" customWidth="1"/>
    <col min="5631" max="5631" width="8.28515625" bestFit="1" customWidth="1"/>
    <col min="5632" max="5636" width="14.7109375" customWidth="1"/>
    <col min="5885" max="5885" width="10.7109375" customWidth="1"/>
    <col min="5886" max="5886" width="48.5703125" bestFit="1" customWidth="1"/>
    <col min="5887" max="5887" width="8.28515625" bestFit="1" customWidth="1"/>
    <col min="5888" max="5892" width="14.7109375" customWidth="1"/>
    <col min="6141" max="6141" width="10.7109375" customWidth="1"/>
    <col min="6142" max="6142" width="48.5703125" bestFit="1" customWidth="1"/>
    <col min="6143" max="6143" width="8.28515625" bestFit="1" customWidth="1"/>
    <col min="6144" max="6148" width="14.7109375" customWidth="1"/>
    <col min="6397" max="6397" width="10.7109375" customWidth="1"/>
    <col min="6398" max="6398" width="48.5703125" bestFit="1" customWidth="1"/>
    <col min="6399" max="6399" width="8.28515625" bestFit="1" customWidth="1"/>
    <col min="6400" max="6404" width="14.7109375" customWidth="1"/>
    <col min="6653" max="6653" width="10.7109375" customWidth="1"/>
    <col min="6654" max="6654" width="48.5703125" bestFit="1" customWidth="1"/>
    <col min="6655" max="6655" width="8.28515625" bestFit="1" customWidth="1"/>
    <col min="6656" max="6660" width="14.7109375" customWidth="1"/>
    <col min="6909" max="6909" width="10.7109375" customWidth="1"/>
    <col min="6910" max="6910" width="48.5703125" bestFit="1" customWidth="1"/>
    <col min="6911" max="6911" width="8.28515625" bestFit="1" customWidth="1"/>
    <col min="6912" max="6916" width="14.7109375" customWidth="1"/>
    <col min="7165" max="7165" width="10.7109375" customWidth="1"/>
    <col min="7166" max="7166" width="48.5703125" bestFit="1" customWidth="1"/>
    <col min="7167" max="7167" width="8.28515625" bestFit="1" customWidth="1"/>
    <col min="7168" max="7172" width="14.7109375" customWidth="1"/>
    <col min="7421" max="7421" width="10.7109375" customWidth="1"/>
    <col min="7422" max="7422" width="48.5703125" bestFit="1" customWidth="1"/>
    <col min="7423" max="7423" width="8.28515625" bestFit="1" customWidth="1"/>
    <col min="7424" max="7428" width="14.7109375" customWidth="1"/>
    <col min="7677" max="7677" width="10.7109375" customWidth="1"/>
    <col min="7678" max="7678" width="48.5703125" bestFit="1" customWidth="1"/>
    <col min="7679" max="7679" width="8.28515625" bestFit="1" customWidth="1"/>
    <col min="7680" max="7684" width="14.7109375" customWidth="1"/>
    <col min="7933" max="7933" width="10.7109375" customWidth="1"/>
    <col min="7934" max="7934" width="48.5703125" bestFit="1" customWidth="1"/>
    <col min="7935" max="7935" width="8.28515625" bestFit="1" customWidth="1"/>
    <col min="7936" max="7940" width="14.7109375" customWidth="1"/>
    <col min="8189" max="8189" width="10.7109375" customWidth="1"/>
    <col min="8190" max="8190" width="48.5703125" bestFit="1" customWidth="1"/>
    <col min="8191" max="8191" width="8.28515625" bestFit="1" customWidth="1"/>
    <col min="8192" max="8196" width="14.7109375" customWidth="1"/>
    <col min="8445" max="8445" width="10.7109375" customWidth="1"/>
    <col min="8446" max="8446" width="48.5703125" bestFit="1" customWidth="1"/>
    <col min="8447" max="8447" width="8.28515625" bestFit="1" customWidth="1"/>
    <col min="8448" max="8452" width="14.7109375" customWidth="1"/>
    <col min="8701" max="8701" width="10.7109375" customWidth="1"/>
    <col min="8702" max="8702" width="48.5703125" bestFit="1" customWidth="1"/>
    <col min="8703" max="8703" width="8.28515625" bestFit="1" customWidth="1"/>
    <col min="8704" max="8708" width="14.7109375" customWidth="1"/>
    <col min="8957" max="8957" width="10.7109375" customWidth="1"/>
    <col min="8958" max="8958" width="48.5703125" bestFit="1" customWidth="1"/>
    <col min="8959" max="8959" width="8.28515625" bestFit="1" customWidth="1"/>
    <col min="8960" max="8964" width="14.7109375" customWidth="1"/>
    <col min="9213" max="9213" width="10.7109375" customWidth="1"/>
    <col min="9214" max="9214" width="48.5703125" bestFit="1" customWidth="1"/>
    <col min="9215" max="9215" width="8.28515625" bestFit="1" customWidth="1"/>
    <col min="9216" max="9220" width="14.7109375" customWidth="1"/>
    <col min="9469" max="9469" width="10.7109375" customWidth="1"/>
    <col min="9470" max="9470" width="48.5703125" bestFit="1" customWidth="1"/>
    <col min="9471" max="9471" width="8.28515625" bestFit="1" customWidth="1"/>
    <col min="9472" max="9476" width="14.7109375" customWidth="1"/>
    <col min="9725" max="9725" width="10.7109375" customWidth="1"/>
    <col min="9726" max="9726" width="48.5703125" bestFit="1" customWidth="1"/>
    <col min="9727" max="9727" width="8.28515625" bestFit="1" customWidth="1"/>
    <col min="9728" max="9732" width="14.7109375" customWidth="1"/>
    <col min="9981" max="9981" width="10.7109375" customWidth="1"/>
    <col min="9982" max="9982" width="48.5703125" bestFit="1" customWidth="1"/>
    <col min="9983" max="9983" width="8.28515625" bestFit="1" customWidth="1"/>
    <col min="9984" max="9988" width="14.7109375" customWidth="1"/>
    <col min="10237" max="10237" width="10.7109375" customWidth="1"/>
    <col min="10238" max="10238" width="48.5703125" bestFit="1" customWidth="1"/>
    <col min="10239" max="10239" width="8.28515625" bestFit="1" customWidth="1"/>
    <col min="10240" max="10244" width="14.7109375" customWidth="1"/>
    <col min="10493" max="10493" width="10.7109375" customWidth="1"/>
    <col min="10494" max="10494" width="48.5703125" bestFit="1" customWidth="1"/>
    <col min="10495" max="10495" width="8.28515625" bestFit="1" customWidth="1"/>
    <col min="10496" max="10500" width="14.7109375" customWidth="1"/>
    <col min="10749" max="10749" width="10.7109375" customWidth="1"/>
    <col min="10750" max="10750" width="48.5703125" bestFit="1" customWidth="1"/>
    <col min="10751" max="10751" width="8.28515625" bestFit="1" customWidth="1"/>
    <col min="10752" max="10756" width="14.7109375" customWidth="1"/>
    <col min="11005" max="11005" width="10.7109375" customWidth="1"/>
    <col min="11006" max="11006" width="48.5703125" bestFit="1" customWidth="1"/>
    <col min="11007" max="11007" width="8.28515625" bestFit="1" customWidth="1"/>
    <col min="11008" max="11012" width="14.7109375" customWidth="1"/>
    <col min="11261" max="11261" width="10.7109375" customWidth="1"/>
    <col min="11262" max="11262" width="48.5703125" bestFit="1" customWidth="1"/>
    <col min="11263" max="11263" width="8.28515625" bestFit="1" customWidth="1"/>
    <col min="11264" max="11268" width="14.7109375" customWidth="1"/>
    <col min="11517" max="11517" width="10.7109375" customWidth="1"/>
    <col min="11518" max="11518" width="48.5703125" bestFit="1" customWidth="1"/>
    <col min="11519" max="11519" width="8.28515625" bestFit="1" customWidth="1"/>
    <col min="11520" max="11524" width="14.7109375" customWidth="1"/>
    <col min="11773" max="11773" width="10.7109375" customWidth="1"/>
    <col min="11774" max="11774" width="48.5703125" bestFit="1" customWidth="1"/>
    <col min="11775" max="11775" width="8.28515625" bestFit="1" customWidth="1"/>
    <col min="11776" max="11780" width="14.7109375" customWidth="1"/>
    <col min="12029" max="12029" width="10.7109375" customWidth="1"/>
    <col min="12030" max="12030" width="48.5703125" bestFit="1" customWidth="1"/>
    <col min="12031" max="12031" width="8.28515625" bestFit="1" customWidth="1"/>
    <col min="12032" max="12036" width="14.7109375" customWidth="1"/>
    <col min="12285" max="12285" width="10.7109375" customWidth="1"/>
    <col min="12286" max="12286" width="48.5703125" bestFit="1" customWidth="1"/>
    <col min="12287" max="12287" width="8.28515625" bestFit="1" customWidth="1"/>
    <col min="12288" max="12292" width="14.7109375" customWidth="1"/>
    <col min="12541" max="12541" width="10.7109375" customWidth="1"/>
    <col min="12542" max="12542" width="48.5703125" bestFit="1" customWidth="1"/>
    <col min="12543" max="12543" width="8.28515625" bestFit="1" customWidth="1"/>
    <col min="12544" max="12548" width="14.7109375" customWidth="1"/>
    <col min="12797" max="12797" width="10.7109375" customWidth="1"/>
    <col min="12798" max="12798" width="48.5703125" bestFit="1" customWidth="1"/>
    <col min="12799" max="12799" width="8.28515625" bestFit="1" customWidth="1"/>
    <col min="12800" max="12804" width="14.7109375" customWidth="1"/>
    <col min="13053" max="13053" width="10.7109375" customWidth="1"/>
    <col min="13054" max="13054" width="48.5703125" bestFit="1" customWidth="1"/>
    <col min="13055" max="13055" width="8.28515625" bestFit="1" customWidth="1"/>
    <col min="13056" max="13060" width="14.7109375" customWidth="1"/>
    <col min="13309" max="13309" width="10.7109375" customWidth="1"/>
    <col min="13310" max="13310" width="48.5703125" bestFit="1" customWidth="1"/>
    <col min="13311" max="13311" width="8.28515625" bestFit="1" customWidth="1"/>
    <col min="13312" max="13316" width="14.7109375" customWidth="1"/>
    <col min="13565" max="13565" width="10.7109375" customWidth="1"/>
    <col min="13566" max="13566" width="48.5703125" bestFit="1" customWidth="1"/>
    <col min="13567" max="13567" width="8.28515625" bestFit="1" customWidth="1"/>
    <col min="13568" max="13572" width="14.7109375" customWidth="1"/>
    <col min="13821" max="13821" width="10.7109375" customWidth="1"/>
    <col min="13822" max="13822" width="48.5703125" bestFit="1" customWidth="1"/>
    <col min="13823" max="13823" width="8.28515625" bestFit="1" customWidth="1"/>
    <col min="13824" max="13828" width="14.7109375" customWidth="1"/>
    <col min="14077" max="14077" width="10.7109375" customWidth="1"/>
    <col min="14078" max="14078" width="48.5703125" bestFit="1" customWidth="1"/>
    <col min="14079" max="14079" width="8.28515625" bestFit="1" customWidth="1"/>
    <col min="14080" max="14084" width="14.7109375" customWidth="1"/>
    <col min="14333" max="14333" width="10.7109375" customWidth="1"/>
    <col min="14334" max="14334" width="48.5703125" bestFit="1" customWidth="1"/>
    <col min="14335" max="14335" width="8.28515625" bestFit="1" customWidth="1"/>
    <col min="14336" max="14340" width="14.7109375" customWidth="1"/>
    <col min="14589" max="14589" width="10.7109375" customWidth="1"/>
    <col min="14590" max="14590" width="48.5703125" bestFit="1" customWidth="1"/>
    <col min="14591" max="14591" width="8.28515625" bestFit="1" customWidth="1"/>
    <col min="14592" max="14596" width="14.7109375" customWidth="1"/>
    <col min="14845" max="14845" width="10.7109375" customWidth="1"/>
    <col min="14846" max="14846" width="48.5703125" bestFit="1" customWidth="1"/>
    <col min="14847" max="14847" width="8.28515625" bestFit="1" customWidth="1"/>
    <col min="14848" max="14852" width="14.7109375" customWidth="1"/>
    <col min="15101" max="15101" width="10.7109375" customWidth="1"/>
    <col min="15102" max="15102" width="48.5703125" bestFit="1" customWidth="1"/>
    <col min="15103" max="15103" width="8.28515625" bestFit="1" customWidth="1"/>
    <col min="15104" max="15108" width="14.7109375" customWidth="1"/>
    <col min="15357" max="15357" width="10.7109375" customWidth="1"/>
    <col min="15358" max="15358" width="48.5703125" bestFit="1" customWidth="1"/>
    <col min="15359" max="15359" width="8.28515625" bestFit="1" customWidth="1"/>
    <col min="15360" max="15364" width="14.7109375" customWidth="1"/>
    <col min="15613" max="15613" width="10.7109375" customWidth="1"/>
    <col min="15614" max="15614" width="48.5703125" bestFit="1" customWidth="1"/>
    <col min="15615" max="15615" width="8.28515625" bestFit="1" customWidth="1"/>
    <col min="15616" max="15620" width="14.7109375" customWidth="1"/>
    <col min="15869" max="15869" width="10.7109375" customWidth="1"/>
    <col min="15870" max="15870" width="48.5703125" bestFit="1" customWidth="1"/>
    <col min="15871" max="15871" width="8.28515625" bestFit="1" customWidth="1"/>
    <col min="15872" max="15876" width="14.7109375" customWidth="1"/>
    <col min="16125" max="16125" width="10.7109375" customWidth="1"/>
    <col min="16126" max="16126" width="48.5703125" bestFit="1" customWidth="1"/>
    <col min="16127" max="16127" width="8.28515625" bestFit="1" customWidth="1"/>
    <col min="16128" max="16132" width="14.7109375" customWidth="1"/>
  </cols>
  <sheetData>
    <row r="1" spans="1:6" ht="23.25" x14ac:dyDescent="0.35">
      <c r="A1" s="124" t="s">
        <v>788</v>
      </c>
      <c r="B1" s="125"/>
    </row>
    <row r="2" spans="1:6" ht="18" customHeight="1" x14ac:dyDescent="0.35">
      <c r="A2" s="124" t="s">
        <v>82</v>
      </c>
      <c r="B2" s="125"/>
    </row>
    <row r="3" spans="1:6" x14ac:dyDescent="0.25">
      <c r="A3" s="126" t="s">
        <v>43</v>
      </c>
      <c r="B3" s="127"/>
    </row>
    <row r="4" spans="1:6" ht="23.25" x14ac:dyDescent="0.35">
      <c r="A4" s="124"/>
      <c r="B4" s="125"/>
    </row>
    <row r="5" spans="1:6" ht="33.75" x14ac:dyDescent="0.25">
      <c r="A5" s="304" t="s">
        <v>83</v>
      </c>
      <c r="B5" s="305" t="s">
        <v>84</v>
      </c>
      <c r="C5" s="306" t="s">
        <v>85</v>
      </c>
      <c r="D5" s="306" t="s">
        <v>789</v>
      </c>
      <c r="E5" s="304" t="s">
        <v>727</v>
      </c>
      <c r="F5" s="306" t="s">
        <v>728</v>
      </c>
    </row>
    <row r="6" spans="1:6" ht="15.75" thickBot="1" x14ac:dyDescent="0.3">
      <c r="A6" s="128" t="s">
        <v>86</v>
      </c>
      <c r="B6" s="129" t="s">
        <v>87</v>
      </c>
      <c r="C6" s="130" t="s">
        <v>88</v>
      </c>
      <c r="D6" s="131">
        <v>1</v>
      </c>
      <c r="E6" s="131">
        <v>2</v>
      </c>
      <c r="F6" s="131">
        <v>3</v>
      </c>
    </row>
    <row r="7" spans="1:6" ht="22.15" customHeight="1" x14ac:dyDescent="0.25">
      <c r="A7" s="132">
        <v>1</v>
      </c>
      <c r="B7" s="133" t="s">
        <v>89</v>
      </c>
      <c r="C7" s="134" t="s">
        <v>90</v>
      </c>
      <c r="D7" s="135">
        <v>3734986979.5500002</v>
      </c>
      <c r="E7" s="136">
        <v>3889358662.6500001</v>
      </c>
      <c r="F7" s="136">
        <v>3677316491</v>
      </c>
    </row>
    <row r="8" spans="1:6" x14ac:dyDescent="0.25">
      <c r="A8" s="137">
        <v>2</v>
      </c>
      <c r="B8" s="138" t="s">
        <v>91</v>
      </c>
      <c r="C8" s="139"/>
      <c r="D8" s="140">
        <v>3734470115</v>
      </c>
      <c r="E8" s="141">
        <v>3889036162.6500001</v>
      </c>
      <c r="F8" s="141">
        <v>3677316491</v>
      </c>
    </row>
    <row r="9" spans="1:6" x14ac:dyDescent="0.25">
      <c r="A9" s="142">
        <v>3</v>
      </c>
      <c r="B9" s="143" t="s">
        <v>92</v>
      </c>
      <c r="C9" s="139" t="s">
        <v>93</v>
      </c>
      <c r="D9" s="144">
        <v>157435386.97999999</v>
      </c>
      <c r="E9" s="144">
        <v>148082434.15000001</v>
      </c>
      <c r="F9" s="145">
        <v>133845061</v>
      </c>
    </row>
    <row r="10" spans="1:6" x14ac:dyDescent="0.25">
      <c r="A10" s="142">
        <v>4</v>
      </c>
      <c r="B10" s="143" t="s">
        <v>94</v>
      </c>
      <c r="C10" s="139" t="s">
        <v>95</v>
      </c>
      <c r="D10" s="144">
        <v>141892478</v>
      </c>
      <c r="E10" s="144">
        <v>144654603.03999999</v>
      </c>
      <c r="F10" s="145">
        <v>107567591</v>
      </c>
    </row>
    <row r="11" spans="1:6" x14ac:dyDescent="0.25">
      <c r="A11" s="142">
        <v>5</v>
      </c>
      <c r="B11" s="143" t="s">
        <v>96</v>
      </c>
      <c r="C11" s="139" t="s">
        <v>97</v>
      </c>
      <c r="D11" s="144">
        <v>1848585.05</v>
      </c>
      <c r="E11" s="144">
        <v>1765000</v>
      </c>
      <c r="F11" s="145">
        <v>1440000</v>
      </c>
    </row>
    <row r="12" spans="1:6" x14ac:dyDescent="0.25">
      <c r="A12" s="142">
        <v>6</v>
      </c>
      <c r="B12" s="143" t="s">
        <v>98</v>
      </c>
      <c r="C12" s="139" t="s">
        <v>99</v>
      </c>
      <c r="D12" s="144">
        <v>0</v>
      </c>
      <c r="E12" s="144">
        <v>0</v>
      </c>
      <c r="F12" s="145">
        <v>0</v>
      </c>
    </row>
    <row r="13" spans="1:6" x14ac:dyDescent="0.25">
      <c r="A13" s="142">
        <v>7</v>
      </c>
      <c r="B13" s="143" t="s">
        <v>100</v>
      </c>
      <c r="C13" s="139" t="s">
        <v>101</v>
      </c>
      <c r="D13" s="144">
        <v>-377091.79</v>
      </c>
      <c r="E13" s="144">
        <v>-50000</v>
      </c>
      <c r="F13" s="145">
        <v>0</v>
      </c>
    </row>
    <row r="14" spans="1:6" x14ac:dyDescent="0.25">
      <c r="A14" s="142">
        <v>8</v>
      </c>
      <c r="B14" s="143" t="s">
        <v>102</v>
      </c>
      <c r="C14" s="139" t="s">
        <v>103</v>
      </c>
      <c r="D14" s="144">
        <v>-17052</v>
      </c>
      <c r="E14" s="144">
        <v>-7000</v>
      </c>
      <c r="F14" s="145">
        <v>0</v>
      </c>
    </row>
    <row r="15" spans="1:6" x14ac:dyDescent="0.25">
      <c r="A15" s="142">
        <v>9</v>
      </c>
      <c r="B15" s="143" t="s">
        <v>104</v>
      </c>
      <c r="C15" s="139" t="s">
        <v>105</v>
      </c>
      <c r="D15" s="144">
        <v>-13975</v>
      </c>
      <c r="E15" s="144">
        <v>0</v>
      </c>
      <c r="F15" s="145">
        <v>0</v>
      </c>
    </row>
    <row r="16" spans="1:6" x14ac:dyDescent="0.25">
      <c r="A16" s="142">
        <v>10</v>
      </c>
      <c r="B16" s="143" t="s">
        <v>106</v>
      </c>
      <c r="C16" s="139" t="s">
        <v>107</v>
      </c>
      <c r="D16" s="144">
        <v>51530284.189999998</v>
      </c>
      <c r="E16" s="144">
        <v>39491122.039999999</v>
      </c>
      <c r="F16" s="145">
        <v>31108728</v>
      </c>
    </row>
    <row r="17" spans="1:6" x14ac:dyDescent="0.25">
      <c r="A17" s="142">
        <v>11</v>
      </c>
      <c r="B17" s="143" t="s">
        <v>108</v>
      </c>
      <c r="C17" s="139" t="s">
        <v>109</v>
      </c>
      <c r="D17" s="144">
        <v>5233713.8899999997</v>
      </c>
      <c r="E17" s="144">
        <v>3536632</v>
      </c>
      <c r="F17" s="144">
        <v>2587000</v>
      </c>
    </row>
    <row r="18" spans="1:6" x14ac:dyDescent="0.25">
      <c r="A18" s="142">
        <v>12</v>
      </c>
      <c r="B18" s="143" t="s">
        <v>110</v>
      </c>
      <c r="C18" s="139" t="s">
        <v>111</v>
      </c>
      <c r="D18" s="144">
        <v>252214.54</v>
      </c>
      <c r="E18" s="144">
        <v>218047</v>
      </c>
      <c r="F18" s="145">
        <v>0</v>
      </c>
    </row>
    <row r="19" spans="1:6" x14ac:dyDescent="0.25">
      <c r="A19" s="142">
        <v>13</v>
      </c>
      <c r="B19" s="143" t="s">
        <v>112</v>
      </c>
      <c r="C19" s="139" t="s">
        <v>113</v>
      </c>
      <c r="D19" s="144">
        <v>-397661.88</v>
      </c>
      <c r="E19" s="144">
        <v>0</v>
      </c>
      <c r="F19" s="145">
        <v>0</v>
      </c>
    </row>
    <row r="20" spans="1:6" x14ac:dyDescent="0.25">
      <c r="A20" s="142">
        <v>14</v>
      </c>
      <c r="B20" s="143" t="s">
        <v>114</v>
      </c>
      <c r="C20" s="139" t="s">
        <v>115</v>
      </c>
      <c r="D20" s="144">
        <v>86155242.290000007</v>
      </c>
      <c r="E20" s="144">
        <v>75163949.739999995</v>
      </c>
      <c r="F20" s="145">
        <v>59907597</v>
      </c>
    </row>
    <row r="21" spans="1:6" x14ac:dyDescent="0.25">
      <c r="A21" s="142">
        <v>15</v>
      </c>
      <c r="B21" s="143" t="s">
        <v>116</v>
      </c>
      <c r="C21" s="139" t="s">
        <v>117</v>
      </c>
      <c r="D21" s="144">
        <v>2309389426</v>
      </c>
      <c r="E21" s="144">
        <v>2460710874</v>
      </c>
      <c r="F21" s="145">
        <v>2387830376</v>
      </c>
    </row>
    <row r="22" spans="1:6" x14ac:dyDescent="0.25">
      <c r="A22" s="142">
        <v>16</v>
      </c>
      <c r="B22" s="143" t="s">
        <v>118</v>
      </c>
      <c r="C22" s="139" t="s">
        <v>119</v>
      </c>
      <c r="D22" s="144">
        <v>767295875.08000004</v>
      </c>
      <c r="E22" s="144">
        <v>830376788</v>
      </c>
      <c r="F22" s="145">
        <v>807088946</v>
      </c>
    </row>
    <row r="23" spans="1:6" x14ac:dyDescent="0.25">
      <c r="A23" s="142">
        <v>17</v>
      </c>
      <c r="B23" s="143" t="s">
        <v>120</v>
      </c>
      <c r="C23" s="139" t="s">
        <v>121</v>
      </c>
      <c r="D23" s="144">
        <v>9674083.25</v>
      </c>
      <c r="E23" s="144">
        <v>8867339.8800000008</v>
      </c>
      <c r="F23" s="145">
        <v>7341131</v>
      </c>
    </row>
    <row r="24" spans="1:6" x14ac:dyDescent="0.25">
      <c r="A24" s="142">
        <v>18</v>
      </c>
      <c r="B24" s="143" t="s">
        <v>122</v>
      </c>
      <c r="C24" s="139" t="s">
        <v>123</v>
      </c>
      <c r="D24" s="144">
        <v>56578138.100000001</v>
      </c>
      <c r="E24" s="144">
        <v>54233774.079999998</v>
      </c>
      <c r="F24" s="145">
        <v>23704531</v>
      </c>
    </row>
    <row r="25" spans="1:6" x14ac:dyDescent="0.25">
      <c r="A25" s="142">
        <v>19</v>
      </c>
      <c r="B25" s="143" t="s">
        <v>124</v>
      </c>
      <c r="C25" s="139" t="s">
        <v>125</v>
      </c>
      <c r="D25" s="144">
        <v>956735.94</v>
      </c>
      <c r="E25" s="144">
        <v>479152</v>
      </c>
      <c r="F25" s="145">
        <v>804817</v>
      </c>
    </row>
    <row r="26" spans="1:6" x14ac:dyDescent="0.25">
      <c r="A26" s="142">
        <v>20</v>
      </c>
      <c r="B26" s="143" t="s">
        <v>126</v>
      </c>
      <c r="C26" s="139" t="s">
        <v>127</v>
      </c>
      <c r="D26" s="144">
        <v>0</v>
      </c>
      <c r="E26" s="144">
        <v>0</v>
      </c>
      <c r="F26" s="145">
        <v>2000</v>
      </c>
    </row>
    <row r="27" spans="1:6" x14ac:dyDescent="0.25">
      <c r="A27" s="142">
        <v>21</v>
      </c>
      <c r="B27" s="143" t="s">
        <v>128</v>
      </c>
      <c r="C27" s="139" t="s">
        <v>129</v>
      </c>
      <c r="D27" s="144">
        <v>17906</v>
      </c>
      <c r="E27" s="144">
        <v>12018</v>
      </c>
      <c r="F27" s="145">
        <v>8754</v>
      </c>
    </row>
    <row r="28" spans="1:6" x14ac:dyDescent="0.25">
      <c r="A28" s="142">
        <v>22</v>
      </c>
      <c r="B28" s="143" t="s">
        <v>130</v>
      </c>
      <c r="C28" s="139" t="s">
        <v>131</v>
      </c>
      <c r="D28" s="144">
        <v>4725574.3</v>
      </c>
      <c r="E28" s="144">
        <v>864015</v>
      </c>
      <c r="F28" s="145">
        <v>466100</v>
      </c>
    </row>
    <row r="29" spans="1:6" x14ac:dyDescent="0.25">
      <c r="A29" s="142">
        <v>23</v>
      </c>
      <c r="B29" s="143" t="s">
        <v>132</v>
      </c>
      <c r="C29" s="139" t="s">
        <v>133</v>
      </c>
      <c r="D29" s="144">
        <v>302422</v>
      </c>
      <c r="E29" s="144">
        <v>100000</v>
      </c>
      <c r="F29" s="145">
        <v>0</v>
      </c>
    </row>
    <row r="30" spans="1:6" x14ac:dyDescent="0.25">
      <c r="A30" s="142">
        <v>24</v>
      </c>
      <c r="B30" s="143" t="s">
        <v>134</v>
      </c>
      <c r="C30" s="139" t="s">
        <v>135</v>
      </c>
      <c r="D30" s="144">
        <v>8636471.4199999999</v>
      </c>
      <c r="E30" s="144">
        <v>165000</v>
      </c>
      <c r="F30" s="145">
        <v>0</v>
      </c>
    </row>
    <row r="31" spans="1:6" x14ac:dyDescent="0.25">
      <c r="A31" s="142">
        <v>25</v>
      </c>
      <c r="B31" s="143" t="s">
        <v>136</v>
      </c>
      <c r="C31" s="139" t="s">
        <v>137</v>
      </c>
      <c r="D31" s="144">
        <v>28493</v>
      </c>
      <c r="E31" s="144">
        <v>35000</v>
      </c>
      <c r="F31" s="145">
        <v>0</v>
      </c>
    </row>
    <row r="32" spans="1:6" x14ac:dyDescent="0.25">
      <c r="A32" s="142">
        <v>26</v>
      </c>
      <c r="B32" s="143" t="s">
        <v>138</v>
      </c>
      <c r="C32" s="139" t="s">
        <v>139</v>
      </c>
      <c r="D32" s="144">
        <v>10325</v>
      </c>
      <c r="E32" s="144">
        <v>0</v>
      </c>
      <c r="F32" s="145">
        <v>0</v>
      </c>
    </row>
    <row r="33" spans="1:6" x14ac:dyDescent="0.25">
      <c r="A33" s="142">
        <v>27</v>
      </c>
      <c r="B33" s="143" t="s">
        <v>140</v>
      </c>
      <c r="C33" s="139" t="s">
        <v>141</v>
      </c>
      <c r="D33" s="144">
        <v>206559.42</v>
      </c>
      <c r="E33" s="144">
        <v>30000</v>
      </c>
      <c r="F33" s="145">
        <v>0</v>
      </c>
    </row>
    <row r="34" spans="1:6" x14ac:dyDescent="0.25">
      <c r="A34" s="142">
        <v>28</v>
      </c>
      <c r="B34" s="143" t="s">
        <v>142</v>
      </c>
      <c r="C34" s="139" t="s">
        <v>143</v>
      </c>
      <c r="D34" s="144">
        <v>4581</v>
      </c>
      <c r="E34" s="144">
        <v>0</v>
      </c>
      <c r="F34" s="145">
        <v>0</v>
      </c>
    </row>
    <row r="35" spans="1:6" x14ac:dyDescent="0.25">
      <c r="A35" s="142">
        <v>29</v>
      </c>
      <c r="B35" s="143" t="s">
        <v>144</v>
      </c>
      <c r="C35" s="139" t="s">
        <v>145</v>
      </c>
      <c r="D35" s="144">
        <v>83711888.25</v>
      </c>
      <c r="E35" s="144">
        <v>82605248.950000003</v>
      </c>
      <c r="F35" s="145">
        <v>80652499</v>
      </c>
    </row>
    <row r="36" spans="1:6" x14ac:dyDescent="0.25">
      <c r="A36" s="142">
        <v>30</v>
      </c>
      <c r="B36" s="143" t="s">
        <v>146</v>
      </c>
      <c r="C36" s="139" t="s">
        <v>147</v>
      </c>
      <c r="D36" s="144">
        <v>0</v>
      </c>
      <c r="E36" s="144">
        <v>0</v>
      </c>
      <c r="F36" s="144">
        <v>0</v>
      </c>
    </row>
    <row r="37" spans="1:6" x14ac:dyDescent="0.25">
      <c r="A37" s="142">
        <v>31</v>
      </c>
      <c r="B37" s="143" t="s">
        <v>148</v>
      </c>
      <c r="C37" s="139" t="s">
        <v>149</v>
      </c>
      <c r="D37" s="144">
        <v>884870</v>
      </c>
      <c r="E37" s="144">
        <v>0</v>
      </c>
      <c r="F37" s="144">
        <v>0</v>
      </c>
    </row>
    <row r="38" spans="1:6" x14ac:dyDescent="0.25">
      <c r="A38" s="142">
        <v>32</v>
      </c>
      <c r="B38" s="143" t="s">
        <v>150</v>
      </c>
      <c r="C38" s="139" t="s">
        <v>151</v>
      </c>
      <c r="D38" s="144">
        <v>0</v>
      </c>
      <c r="E38" s="144">
        <v>0</v>
      </c>
      <c r="F38" s="144">
        <v>0</v>
      </c>
    </row>
    <row r="39" spans="1:6" x14ac:dyDescent="0.25">
      <c r="A39" s="142">
        <v>33</v>
      </c>
      <c r="B39" s="143" t="s">
        <v>152</v>
      </c>
      <c r="C39" s="139" t="s">
        <v>153</v>
      </c>
      <c r="D39" s="144">
        <v>0</v>
      </c>
      <c r="E39" s="144">
        <v>0</v>
      </c>
      <c r="F39" s="144">
        <v>0</v>
      </c>
    </row>
    <row r="40" spans="1:6" x14ac:dyDescent="0.25">
      <c r="A40" s="142">
        <v>34</v>
      </c>
      <c r="B40" s="143" t="s">
        <v>154</v>
      </c>
      <c r="C40" s="139" t="s">
        <v>155</v>
      </c>
      <c r="D40" s="144">
        <v>462089.13</v>
      </c>
      <c r="E40" s="144">
        <v>685025.18</v>
      </c>
      <c r="F40" s="144">
        <v>156000</v>
      </c>
    </row>
    <row r="41" spans="1:6" x14ac:dyDescent="0.25">
      <c r="A41" s="142">
        <v>35</v>
      </c>
      <c r="B41" s="143" t="s">
        <v>156</v>
      </c>
      <c r="C41" s="139" t="s">
        <v>157</v>
      </c>
      <c r="D41" s="144">
        <v>2364002.7599999998</v>
      </c>
      <c r="E41" s="144">
        <v>686786</v>
      </c>
      <c r="F41" s="144">
        <v>162000</v>
      </c>
    </row>
    <row r="42" spans="1:6" x14ac:dyDescent="0.25">
      <c r="A42" s="142">
        <v>36</v>
      </c>
      <c r="B42" s="143" t="s">
        <v>158</v>
      </c>
      <c r="C42" s="139" t="s">
        <v>159</v>
      </c>
      <c r="D42" s="144">
        <v>25827071.59</v>
      </c>
      <c r="E42" s="144">
        <v>19477384.780000001</v>
      </c>
      <c r="F42" s="144">
        <v>14837940</v>
      </c>
    </row>
    <row r="43" spans="1:6" x14ac:dyDescent="0.25">
      <c r="A43" s="146">
        <v>37</v>
      </c>
      <c r="B43" s="143" t="s">
        <v>160</v>
      </c>
      <c r="C43" s="139" t="s">
        <v>161</v>
      </c>
      <c r="D43" s="144">
        <v>19842796.489999998</v>
      </c>
      <c r="E43" s="144">
        <v>16852968.809999999</v>
      </c>
      <c r="F43" s="144">
        <v>17805420</v>
      </c>
    </row>
    <row r="44" spans="1:6" x14ac:dyDescent="0.25">
      <c r="A44" s="147">
        <v>38</v>
      </c>
      <c r="B44" s="138" t="s">
        <v>162</v>
      </c>
      <c r="C44" s="148"/>
      <c r="D44" s="140">
        <v>516864.55</v>
      </c>
      <c r="E44" s="141">
        <v>322500</v>
      </c>
      <c r="F44" s="140">
        <v>0</v>
      </c>
    </row>
    <row r="45" spans="1:6" x14ac:dyDescent="0.25">
      <c r="A45" s="142">
        <v>39</v>
      </c>
      <c r="B45" s="143" t="s">
        <v>163</v>
      </c>
      <c r="C45" s="139" t="s">
        <v>164</v>
      </c>
      <c r="D45" s="144">
        <v>0</v>
      </c>
      <c r="E45" s="144">
        <v>0</v>
      </c>
      <c r="F45" s="144">
        <v>0</v>
      </c>
    </row>
    <row r="46" spans="1:6" x14ac:dyDescent="0.25">
      <c r="A46" s="142">
        <v>40</v>
      </c>
      <c r="B46" s="143" t="s">
        <v>165</v>
      </c>
      <c r="C46" s="139" t="s">
        <v>166</v>
      </c>
      <c r="D46" s="144">
        <v>0</v>
      </c>
      <c r="E46" s="144">
        <v>0</v>
      </c>
      <c r="F46" s="144">
        <v>0</v>
      </c>
    </row>
    <row r="47" spans="1:6" x14ac:dyDescent="0.25">
      <c r="A47" s="142">
        <v>41</v>
      </c>
      <c r="B47" s="143" t="s">
        <v>167</v>
      </c>
      <c r="C47" s="139" t="s">
        <v>168</v>
      </c>
      <c r="D47" s="144">
        <v>6977.55</v>
      </c>
      <c r="E47" s="144">
        <v>2500</v>
      </c>
      <c r="F47" s="144">
        <v>0</v>
      </c>
    </row>
    <row r="48" spans="1:6" x14ac:dyDescent="0.25">
      <c r="A48" s="142">
        <v>42</v>
      </c>
      <c r="B48" s="143" t="s">
        <v>169</v>
      </c>
      <c r="C48" s="139" t="s">
        <v>170</v>
      </c>
      <c r="D48" s="144">
        <v>143645</v>
      </c>
      <c r="E48" s="144">
        <v>0</v>
      </c>
      <c r="F48" s="144">
        <v>0</v>
      </c>
    </row>
    <row r="49" spans="1:6" x14ac:dyDescent="0.25">
      <c r="A49" s="146">
        <v>43</v>
      </c>
      <c r="B49" s="143" t="s">
        <v>171</v>
      </c>
      <c r="C49" s="139" t="s">
        <v>172</v>
      </c>
      <c r="D49" s="144">
        <v>366242</v>
      </c>
      <c r="E49" s="145">
        <v>320000</v>
      </c>
      <c r="F49" s="144">
        <v>0</v>
      </c>
    </row>
    <row r="50" spans="1:6" x14ac:dyDescent="0.25">
      <c r="A50" s="146">
        <v>44</v>
      </c>
      <c r="B50" s="138" t="s">
        <v>173</v>
      </c>
      <c r="C50" s="148"/>
      <c r="D50" s="140">
        <v>0</v>
      </c>
      <c r="E50" s="141">
        <v>0</v>
      </c>
      <c r="F50" s="140">
        <v>0</v>
      </c>
    </row>
    <row r="51" spans="1:6" x14ac:dyDescent="0.25">
      <c r="A51" s="142">
        <v>45</v>
      </c>
      <c r="B51" s="143" t="s">
        <v>174</v>
      </c>
      <c r="C51" s="139" t="s">
        <v>175</v>
      </c>
      <c r="D51" s="144">
        <v>0</v>
      </c>
      <c r="E51" s="144">
        <v>0</v>
      </c>
      <c r="F51" s="144">
        <v>0</v>
      </c>
    </row>
    <row r="52" spans="1:6" x14ac:dyDescent="0.25">
      <c r="A52" s="142">
        <v>46</v>
      </c>
      <c r="B52" s="138" t="s">
        <v>176</v>
      </c>
      <c r="C52" s="139"/>
      <c r="D52" s="144">
        <v>0</v>
      </c>
      <c r="E52" s="144">
        <v>0</v>
      </c>
      <c r="F52" s="144">
        <v>0</v>
      </c>
    </row>
    <row r="53" spans="1:6" x14ac:dyDescent="0.25">
      <c r="A53" s="146">
        <v>47</v>
      </c>
      <c r="B53" s="143" t="s">
        <v>177</v>
      </c>
      <c r="C53" s="139" t="s">
        <v>178</v>
      </c>
      <c r="D53" s="144">
        <v>0</v>
      </c>
      <c r="E53" s="144">
        <v>0</v>
      </c>
      <c r="F53" s="144">
        <v>0</v>
      </c>
    </row>
    <row r="54" spans="1:6" x14ac:dyDescent="0.25">
      <c r="A54" s="142">
        <v>48</v>
      </c>
      <c r="B54" s="143" t="s">
        <v>179</v>
      </c>
      <c r="C54" s="139" t="s">
        <v>180</v>
      </c>
      <c r="D54" s="145">
        <v>0</v>
      </c>
      <c r="E54" s="144">
        <v>0</v>
      </c>
      <c r="F54" s="144">
        <v>0</v>
      </c>
    </row>
    <row r="55" spans="1:6" ht="20.100000000000001" customHeight="1" x14ac:dyDescent="0.25">
      <c r="A55" s="142">
        <v>49</v>
      </c>
      <c r="B55" s="149" t="s">
        <v>181</v>
      </c>
      <c r="C55" s="150" t="s">
        <v>90</v>
      </c>
      <c r="D55" s="151">
        <v>3813865587.6700001</v>
      </c>
      <c r="E55" s="152">
        <v>3889358662.6500001</v>
      </c>
      <c r="F55" s="140">
        <v>3677316491</v>
      </c>
    </row>
    <row r="56" spans="1:6" x14ac:dyDescent="0.25">
      <c r="A56" s="142">
        <v>50</v>
      </c>
      <c r="B56" s="138" t="s">
        <v>182</v>
      </c>
      <c r="C56" s="139"/>
      <c r="D56" s="144">
        <v>218054168.16999999</v>
      </c>
      <c r="E56" s="144">
        <v>153962726.21000001</v>
      </c>
      <c r="F56" s="145">
        <v>129627154</v>
      </c>
    </row>
    <row r="57" spans="1:6" x14ac:dyDescent="0.25">
      <c r="A57" s="142">
        <v>51</v>
      </c>
      <c r="B57" s="143" t="s">
        <v>183</v>
      </c>
      <c r="C57" s="139" t="s">
        <v>184</v>
      </c>
      <c r="D57" s="144">
        <v>396034</v>
      </c>
      <c r="E57" s="144">
        <v>280000</v>
      </c>
      <c r="F57" s="145">
        <v>172000</v>
      </c>
    </row>
    <row r="58" spans="1:6" x14ac:dyDescent="0.25">
      <c r="A58" s="142">
        <v>52</v>
      </c>
      <c r="B58" s="143" t="s">
        <v>185</v>
      </c>
      <c r="C58" s="139" t="s">
        <v>186</v>
      </c>
      <c r="D58" s="144">
        <v>61838789.109999999</v>
      </c>
      <c r="E58" s="144">
        <v>58036500</v>
      </c>
      <c r="F58" s="145">
        <v>62495000</v>
      </c>
    </row>
    <row r="59" spans="1:6" x14ac:dyDescent="0.25">
      <c r="A59" s="142">
        <v>53</v>
      </c>
      <c r="B59" s="143" t="s">
        <v>187</v>
      </c>
      <c r="C59" s="139" t="s">
        <v>188</v>
      </c>
      <c r="D59" s="144">
        <v>1164364.42</v>
      </c>
      <c r="E59" s="144">
        <v>871568</v>
      </c>
      <c r="F59" s="145">
        <v>255644</v>
      </c>
    </row>
    <row r="60" spans="1:6" x14ac:dyDescent="0.25">
      <c r="A60" s="142">
        <v>54</v>
      </c>
      <c r="B60" s="143" t="s">
        <v>189</v>
      </c>
      <c r="C60" s="139" t="s">
        <v>190</v>
      </c>
      <c r="D60" s="144">
        <v>0</v>
      </c>
      <c r="E60" s="144">
        <v>0</v>
      </c>
      <c r="F60" s="145">
        <v>0</v>
      </c>
    </row>
    <row r="61" spans="1:6" x14ac:dyDescent="0.25">
      <c r="A61" s="142">
        <v>55</v>
      </c>
      <c r="B61" s="143" t="s">
        <v>191</v>
      </c>
      <c r="C61" s="139" t="s">
        <v>192</v>
      </c>
      <c r="D61" s="144">
        <v>6172603.3300000001</v>
      </c>
      <c r="E61" s="144">
        <v>3239460</v>
      </c>
      <c r="F61" s="145">
        <v>935000</v>
      </c>
    </row>
    <row r="62" spans="1:6" x14ac:dyDescent="0.25">
      <c r="A62" s="142">
        <v>56</v>
      </c>
      <c r="B62" s="143" t="s">
        <v>132</v>
      </c>
      <c r="C62" s="139" t="s">
        <v>193</v>
      </c>
      <c r="D62" s="144">
        <v>0</v>
      </c>
      <c r="E62" s="144">
        <v>0</v>
      </c>
      <c r="F62" s="145">
        <v>0</v>
      </c>
    </row>
    <row r="63" spans="1:6" x14ac:dyDescent="0.25">
      <c r="A63" s="142">
        <v>57</v>
      </c>
      <c r="B63" s="143" t="s">
        <v>134</v>
      </c>
      <c r="C63" s="139" t="s">
        <v>194</v>
      </c>
      <c r="D63" s="144">
        <v>0</v>
      </c>
      <c r="E63" s="144">
        <v>0</v>
      </c>
      <c r="F63" s="145">
        <v>0</v>
      </c>
    </row>
    <row r="64" spans="1:6" x14ac:dyDescent="0.25">
      <c r="A64" s="142">
        <v>58</v>
      </c>
      <c r="B64" s="143" t="s">
        <v>195</v>
      </c>
      <c r="C64" s="139" t="s">
        <v>196</v>
      </c>
      <c r="D64" s="144">
        <v>77997.009999999995</v>
      </c>
      <c r="E64" s="144">
        <v>0</v>
      </c>
      <c r="F64" s="145">
        <v>0</v>
      </c>
    </row>
    <row r="65" spans="1:6" x14ac:dyDescent="0.25">
      <c r="A65" s="142">
        <v>59</v>
      </c>
      <c r="B65" s="143" t="s">
        <v>197</v>
      </c>
      <c r="C65" s="139" t="s">
        <v>198</v>
      </c>
      <c r="D65" s="144">
        <v>43944</v>
      </c>
      <c r="E65" s="144">
        <v>0</v>
      </c>
      <c r="F65" s="145">
        <v>0</v>
      </c>
    </row>
    <row r="66" spans="1:6" x14ac:dyDescent="0.25">
      <c r="A66" s="142">
        <v>60</v>
      </c>
      <c r="B66" s="143" t="s">
        <v>199</v>
      </c>
      <c r="C66" s="139" t="s">
        <v>200</v>
      </c>
      <c r="D66" s="144">
        <v>0</v>
      </c>
      <c r="E66" s="144">
        <v>0</v>
      </c>
      <c r="F66" s="145">
        <v>0</v>
      </c>
    </row>
    <row r="67" spans="1:6" x14ac:dyDescent="0.25">
      <c r="A67" s="142">
        <v>61</v>
      </c>
      <c r="B67" s="143" t="s">
        <v>201</v>
      </c>
      <c r="C67" s="139" t="s">
        <v>202</v>
      </c>
      <c r="D67" s="144">
        <v>894911</v>
      </c>
      <c r="E67" s="144">
        <v>0</v>
      </c>
      <c r="F67" s="145">
        <v>0</v>
      </c>
    </row>
    <row r="68" spans="1:6" x14ac:dyDescent="0.25">
      <c r="A68" s="142">
        <v>62</v>
      </c>
      <c r="B68" s="143" t="s">
        <v>203</v>
      </c>
      <c r="C68" s="139" t="s">
        <v>204</v>
      </c>
      <c r="D68" s="144">
        <v>0</v>
      </c>
      <c r="E68" s="144">
        <v>0</v>
      </c>
      <c r="F68" s="145">
        <v>0</v>
      </c>
    </row>
    <row r="69" spans="1:6" x14ac:dyDescent="0.25">
      <c r="A69" s="142">
        <v>63</v>
      </c>
      <c r="B69" s="143" t="s">
        <v>205</v>
      </c>
      <c r="C69" s="139" t="s">
        <v>206</v>
      </c>
      <c r="D69" s="144">
        <v>114669772.84999999</v>
      </c>
      <c r="E69" s="144">
        <v>71256546.209999993</v>
      </c>
      <c r="F69" s="145">
        <v>23980000</v>
      </c>
    </row>
    <row r="70" spans="1:6" x14ac:dyDescent="0.25">
      <c r="A70" s="146">
        <v>64</v>
      </c>
      <c r="B70" s="143" t="s">
        <v>207</v>
      </c>
      <c r="C70" s="139" t="s">
        <v>208</v>
      </c>
      <c r="D70" s="144">
        <v>32795752.449999999</v>
      </c>
      <c r="E70" s="144">
        <v>20778652</v>
      </c>
      <c r="F70" s="145">
        <v>41789510</v>
      </c>
    </row>
    <row r="71" spans="1:6" x14ac:dyDescent="0.25">
      <c r="A71" s="146">
        <v>65</v>
      </c>
      <c r="B71" s="138" t="s">
        <v>209</v>
      </c>
      <c r="C71" s="139"/>
      <c r="D71" s="140">
        <v>756371.57</v>
      </c>
      <c r="E71" s="140">
        <v>59</v>
      </c>
      <c r="F71" s="141">
        <v>0</v>
      </c>
    </row>
    <row r="72" spans="1:6" x14ac:dyDescent="0.25">
      <c r="A72" s="142">
        <v>66</v>
      </c>
      <c r="B72" s="143" t="s">
        <v>210</v>
      </c>
      <c r="C72" s="139" t="s">
        <v>211</v>
      </c>
      <c r="D72" s="144">
        <v>0</v>
      </c>
      <c r="E72" s="144">
        <v>0</v>
      </c>
      <c r="F72" s="145">
        <v>0</v>
      </c>
    </row>
    <row r="73" spans="1:6" x14ac:dyDescent="0.25">
      <c r="A73" s="142">
        <v>67</v>
      </c>
      <c r="B73" s="143" t="s">
        <v>165</v>
      </c>
      <c r="C73" s="139" t="s">
        <v>212</v>
      </c>
      <c r="D73" s="144">
        <v>46.47</v>
      </c>
      <c r="E73" s="144">
        <v>59</v>
      </c>
      <c r="F73" s="145">
        <v>0</v>
      </c>
    </row>
    <row r="74" spans="1:6" x14ac:dyDescent="0.25">
      <c r="A74" s="142">
        <v>68</v>
      </c>
      <c r="B74" s="143" t="s">
        <v>213</v>
      </c>
      <c r="C74" s="139" t="s">
        <v>214</v>
      </c>
      <c r="D74" s="144">
        <v>2966.6</v>
      </c>
      <c r="E74" s="144">
        <v>0</v>
      </c>
      <c r="F74" s="145">
        <v>0</v>
      </c>
    </row>
    <row r="75" spans="1:6" x14ac:dyDescent="0.25">
      <c r="A75" s="142">
        <v>69</v>
      </c>
      <c r="B75" s="143" t="s">
        <v>215</v>
      </c>
      <c r="C75" s="139" t="s">
        <v>216</v>
      </c>
      <c r="D75" s="144">
        <v>753358.5</v>
      </c>
      <c r="E75" s="144">
        <v>0</v>
      </c>
      <c r="F75" s="145">
        <v>0</v>
      </c>
    </row>
    <row r="76" spans="1:6" x14ac:dyDescent="0.25">
      <c r="A76" s="146">
        <v>70</v>
      </c>
      <c r="B76" s="143" t="s">
        <v>217</v>
      </c>
      <c r="C76" s="139" t="s">
        <v>218</v>
      </c>
      <c r="D76" s="144">
        <v>0</v>
      </c>
      <c r="E76" s="144">
        <v>0</v>
      </c>
      <c r="F76" s="145">
        <v>0</v>
      </c>
    </row>
    <row r="77" spans="1:6" x14ac:dyDescent="0.25">
      <c r="A77" s="146">
        <v>71</v>
      </c>
      <c r="B77" s="149" t="s">
        <v>219</v>
      </c>
      <c r="C77" s="153"/>
      <c r="D77" s="140">
        <v>3595055047.9299998</v>
      </c>
      <c r="E77" s="140">
        <v>3734895877.4400001</v>
      </c>
      <c r="F77" s="141">
        <v>3547689337</v>
      </c>
    </row>
    <row r="78" spans="1:6" x14ac:dyDescent="0.25">
      <c r="A78" s="142">
        <v>72</v>
      </c>
      <c r="B78" s="143" t="s">
        <v>220</v>
      </c>
      <c r="C78" s="139" t="s">
        <v>221</v>
      </c>
      <c r="D78" s="144">
        <v>3595055047.9299998</v>
      </c>
      <c r="E78" s="154">
        <v>3734895877.4400001</v>
      </c>
      <c r="F78" s="145">
        <v>3547689337</v>
      </c>
    </row>
    <row r="79" spans="1:6" ht="22.5" x14ac:dyDescent="0.25">
      <c r="A79" s="142">
        <v>73</v>
      </c>
      <c r="B79" s="149" t="s">
        <v>222</v>
      </c>
      <c r="C79" s="155" t="s">
        <v>90</v>
      </c>
      <c r="D79" s="156">
        <v>78878608.200000003</v>
      </c>
      <c r="E79" s="156">
        <v>0</v>
      </c>
      <c r="F79" s="156">
        <v>0</v>
      </c>
    </row>
    <row r="80" spans="1:6" x14ac:dyDescent="0.25">
      <c r="A80" s="307">
        <v>74</v>
      </c>
      <c r="B80" s="149" t="s">
        <v>223</v>
      </c>
      <c r="C80" s="308"/>
      <c r="D80" s="309">
        <v>74098748.760000005</v>
      </c>
      <c r="E80" s="156">
        <v>0</v>
      </c>
      <c r="F80" s="310"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Header>&amp;R&amp;"-,Tučné"Příloha č. I.5.PŘO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7C36C-C38F-4440-9F18-E8485B338BDB}">
  <sheetPr>
    <tabColor rgb="FF92D050"/>
    <pageSetUpPr fitToPage="1"/>
  </sheetPr>
  <dimension ref="A1:E55"/>
  <sheetViews>
    <sheetView workbookViewId="0">
      <selection activeCell="H26" sqref="H26"/>
    </sheetView>
  </sheetViews>
  <sheetFormatPr defaultRowHeight="15" x14ac:dyDescent="0.25"/>
  <cols>
    <col min="1" max="1" width="8.28515625" customWidth="1"/>
    <col min="2" max="2" width="70.28515625" bestFit="1" customWidth="1"/>
    <col min="3" max="5" width="13.28515625" bestFit="1" customWidth="1"/>
    <col min="253" max="253" width="8.28515625" customWidth="1"/>
    <col min="254" max="254" width="70.28515625" bestFit="1" customWidth="1"/>
    <col min="255" max="259" width="13.28515625" bestFit="1" customWidth="1"/>
    <col min="509" max="509" width="8.28515625" customWidth="1"/>
    <col min="510" max="510" width="70.28515625" bestFit="1" customWidth="1"/>
    <col min="511" max="515" width="13.28515625" bestFit="1" customWidth="1"/>
    <col min="765" max="765" width="8.28515625" customWidth="1"/>
    <col min="766" max="766" width="70.28515625" bestFit="1" customWidth="1"/>
    <col min="767" max="771" width="13.28515625" bestFit="1" customWidth="1"/>
    <col min="1021" max="1021" width="8.28515625" customWidth="1"/>
    <col min="1022" max="1022" width="70.28515625" bestFit="1" customWidth="1"/>
    <col min="1023" max="1027" width="13.28515625" bestFit="1" customWidth="1"/>
    <col min="1277" max="1277" width="8.28515625" customWidth="1"/>
    <col min="1278" max="1278" width="70.28515625" bestFit="1" customWidth="1"/>
    <col min="1279" max="1283" width="13.28515625" bestFit="1" customWidth="1"/>
    <col min="1533" max="1533" width="8.28515625" customWidth="1"/>
    <col min="1534" max="1534" width="70.28515625" bestFit="1" customWidth="1"/>
    <col min="1535" max="1539" width="13.28515625" bestFit="1" customWidth="1"/>
    <col min="1789" max="1789" width="8.28515625" customWidth="1"/>
    <col min="1790" max="1790" width="70.28515625" bestFit="1" customWidth="1"/>
    <col min="1791" max="1795" width="13.28515625" bestFit="1" customWidth="1"/>
    <col min="2045" max="2045" width="8.28515625" customWidth="1"/>
    <col min="2046" max="2046" width="70.28515625" bestFit="1" customWidth="1"/>
    <col min="2047" max="2051" width="13.28515625" bestFit="1" customWidth="1"/>
    <col min="2301" max="2301" width="8.28515625" customWidth="1"/>
    <col min="2302" max="2302" width="70.28515625" bestFit="1" customWidth="1"/>
    <col min="2303" max="2307" width="13.28515625" bestFit="1" customWidth="1"/>
    <col min="2557" max="2557" width="8.28515625" customWidth="1"/>
    <col min="2558" max="2558" width="70.28515625" bestFit="1" customWidth="1"/>
    <col min="2559" max="2563" width="13.28515625" bestFit="1" customWidth="1"/>
    <col min="2813" max="2813" width="8.28515625" customWidth="1"/>
    <col min="2814" max="2814" width="70.28515625" bestFit="1" customWidth="1"/>
    <col min="2815" max="2819" width="13.28515625" bestFit="1" customWidth="1"/>
    <col min="3069" max="3069" width="8.28515625" customWidth="1"/>
    <col min="3070" max="3070" width="70.28515625" bestFit="1" customWidth="1"/>
    <col min="3071" max="3075" width="13.28515625" bestFit="1" customWidth="1"/>
    <col min="3325" max="3325" width="8.28515625" customWidth="1"/>
    <col min="3326" max="3326" width="70.28515625" bestFit="1" customWidth="1"/>
    <col min="3327" max="3331" width="13.28515625" bestFit="1" customWidth="1"/>
    <col min="3581" max="3581" width="8.28515625" customWidth="1"/>
    <col min="3582" max="3582" width="70.28515625" bestFit="1" customWidth="1"/>
    <col min="3583" max="3587" width="13.28515625" bestFit="1" customWidth="1"/>
    <col min="3837" max="3837" width="8.28515625" customWidth="1"/>
    <col min="3838" max="3838" width="70.28515625" bestFit="1" customWidth="1"/>
    <col min="3839" max="3843" width="13.28515625" bestFit="1" customWidth="1"/>
    <col min="4093" max="4093" width="8.28515625" customWidth="1"/>
    <col min="4094" max="4094" width="70.28515625" bestFit="1" customWidth="1"/>
    <col min="4095" max="4099" width="13.28515625" bestFit="1" customWidth="1"/>
    <col min="4349" max="4349" width="8.28515625" customWidth="1"/>
    <col min="4350" max="4350" width="70.28515625" bestFit="1" customWidth="1"/>
    <col min="4351" max="4355" width="13.28515625" bestFit="1" customWidth="1"/>
    <col min="4605" max="4605" width="8.28515625" customWidth="1"/>
    <col min="4606" max="4606" width="70.28515625" bestFit="1" customWidth="1"/>
    <col min="4607" max="4611" width="13.28515625" bestFit="1" customWidth="1"/>
    <col min="4861" max="4861" width="8.28515625" customWidth="1"/>
    <col min="4862" max="4862" width="70.28515625" bestFit="1" customWidth="1"/>
    <col min="4863" max="4867" width="13.28515625" bestFit="1" customWidth="1"/>
    <col min="5117" max="5117" width="8.28515625" customWidth="1"/>
    <col min="5118" max="5118" width="70.28515625" bestFit="1" customWidth="1"/>
    <col min="5119" max="5123" width="13.28515625" bestFit="1" customWidth="1"/>
    <col min="5373" max="5373" width="8.28515625" customWidth="1"/>
    <col min="5374" max="5374" width="70.28515625" bestFit="1" customWidth="1"/>
    <col min="5375" max="5379" width="13.28515625" bestFit="1" customWidth="1"/>
    <col min="5629" max="5629" width="8.28515625" customWidth="1"/>
    <col min="5630" max="5630" width="70.28515625" bestFit="1" customWidth="1"/>
    <col min="5631" max="5635" width="13.28515625" bestFit="1" customWidth="1"/>
    <col min="5885" max="5885" width="8.28515625" customWidth="1"/>
    <col min="5886" max="5886" width="70.28515625" bestFit="1" customWidth="1"/>
    <col min="5887" max="5891" width="13.28515625" bestFit="1" customWidth="1"/>
    <col min="6141" max="6141" width="8.28515625" customWidth="1"/>
    <col min="6142" max="6142" width="70.28515625" bestFit="1" customWidth="1"/>
    <col min="6143" max="6147" width="13.28515625" bestFit="1" customWidth="1"/>
    <col min="6397" max="6397" width="8.28515625" customWidth="1"/>
    <col min="6398" max="6398" width="70.28515625" bestFit="1" customWidth="1"/>
    <col min="6399" max="6403" width="13.28515625" bestFit="1" customWidth="1"/>
    <col min="6653" max="6653" width="8.28515625" customWidth="1"/>
    <col min="6654" max="6654" width="70.28515625" bestFit="1" customWidth="1"/>
    <col min="6655" max="6659" width="13.28515625" bestFit="1" customWidth="1"/>
    <col min="6909" max="6909" width="8.28515625" customWidth="1"/>
    <col min="6910" max="6910" width="70.28515625" bestFit="1" customWidth="1"/>
    <col min="6911" max="6915" width="13.28515625" bestFit="1" customWidth="1"/>
    <col min="7165" max="7165" width="8.28515625" customWidth="1"/>
    <col min="7166" max="7166" width="70.28515625" bestFit="1" customWidth="1"/>
    <col min="7167" max="7171" width="13.28515625" bestFit="1" customWidth="1"/>
    <col min="7421" max="7421" width="8.28515625" customWidth="1"/>
    <col min="7422" max="7422" width="70.28515625" bestFit="1" customWidth="1"/>
    <col min="7423" max="7427" width="13.28515625" bestFit="1" customWidth="1"/>
    <col min="7677" max="7677" width="8.28515625" customWidth="1"/>
    <col min="7678" max="7678" width="70.28515625" bestFit="1" customWidth="1"/>
    <col min="7679" max="7683" width="13.28515625" bestFit="1" customWidth="1"/>
    <col min="7933" max="7933" width="8.28515625" customWidth="1"/>
    <col min="7934" max="7934" width="70.28515625" bestFit="1" customWidth="1"/>
    <col min="7935" max="7939" width="13.28515625" bestFit="1" customWidth="1"/>
    <col min="8189" max="8189" width="8.28515625" customWidth="1"/>
    <col min="8190" max="8190" width="70.28515625" bestFit="1" customWidth="1"/>
    <col min="8191" max="8195" width="13.28515625" bestFit="1" customWidth="1"/>
    <col min="8445" max="8445" width="8.28515625" customWidth="1"/>
    <col min="8446" max="8446" width="70.28515625" bestFit="1" customWidth="1"/>
    <col min="8447" max="8451" width="13.28515625" bestFit="1" customWidth="1"/>
    <col min="8701" max="8701" width="8.28515625" customWidth="1"/>
    <col min="8702" max="8702" width="70.28515625" bestFit="1" customWidth="1"/>
    <col min="8703" max="8707" width="13.28515625" bestFit="1" customWidth="1"/>
    <col min="8957" max="8957" width="8.28515625" customWidth="1"/>
    <col min="8958" max="8958" width="70.28515625" bestFit="1" customWidth="1"/>
    <col min="8959" max="8963" width="13.28515625" bestFit="1" customWidth="1"/>
    <col min="9213" max="9213" width="8.28515625" customWidth="1"/>
    <col min="9214" max="9214" width="70.28515625" bestFit="1" customWidth="1"/>
    <col min="9215" max="9219" width="13.28515625" bestFit="1" customWidth="1"/>
    <col min="9469" max="9469" width="8.28515625" customWidth="1"/>
    <col min="9470" max="9470" width="70.28515625" bestFit="1" customWidth="1"/>
    <col min="9471" max="9475" width="13.28515625" bestFit="1" customWidth="1"/>
    <col min="9725" max="9725" width="8.28515625" customWidth="1"/>
    <col min="9726" max="9726" width="70.28515625" bestFit="1" customWidth="1"/>
    <col min="9727" max="9731" width="13.28515625" bestFit="1" customWidth="1"/>
    <col min="9981" max="9981" width="8.28515625" customWidth="1"/>
    <col min="9982" max="9982" width="70.28515625" bestFit="1" customWidth="1"/>
    <col min="9983" max="9987" width="13.28515625" bestFit="1" customWidth="1"/>
    <col min="10237" max="10237" width="8.28515625" customWidth="1"/>
    <col min="10238" max="10238" width="70.28515625" bestFit="1" customWidth="1"/>
    <col min="10239" max="10243" width="13.28515625" bestFit="1" customWidth="1"/>
    <col min="10493" max="10493" width="8.28515625" customWidth="1"/>
    <col min="10494" max="10494" width="70.28515625" bestFit="1" customWidth="1"/>
    <col min="10495" max="10499" width="13.28515625" bestFit="1" customWidth="1"/>
    <col min="10749" max="10749" width="8.28515625" customWidth="1"/>
    <col min="10750" max="10750" width="70.28515625" bestFit="1" customWidth="1"/>
    <col min="10751" max="10755" width="13.28515625" bestFit="1" customWidth="1"/>
    <col min="11005" max="11005" width="8.28515625" customWidth="1"/>
    <col min="11006" max="11006" width="70.28515625" bestFit="1" customWidth="1"/>
    <col min="11007" max="11011" width="13.28515625" bestFit="1" customWidth="1"/>
    <col min="11261" max="11261" width="8.28515625" customWidth="1"/>
    <col min="11262" max="11262" width="70.28515625" bestFit="1" customWidth="1"/>
    <col min="11263" max="11267" width="13.28515625" bestFit="1" customWidth="1"/>
    <col min="11517" max="11517" width="8.28515625" customWidth="1"/>
    <col min="11518" max="11518" width="70.28515625" bestFit="1" customWidth="1"/>
    <col min="11519" max="11523" width="13.28515625" bestFit="1" customWidth="1"/>
    <col min="11773" max="11773" width="8.28515625" customWidth="1"/>
    <col min="11774" max="11774" width="70.28515625" bestFit="1" customWidth="1"/>
    <col min="11775" max="11779" width="13.28515625" bestFit="1" customWidth="1"/>
    <col min="12029" max="12029" width="8.28515625" customWidth="1"/>
    <col min="12030" max="12030" width="70.28515625" bestFit="1" customWidth="1"/>
    <col min="12031" max="12035" width="13.28515625" bestFit="1" customWidth="1"/>
    <col min="12285" max="12285" width="8.28515625" customWidth="1"/>
    <col min="12286" max="12286" width="70.28515625" bestFit="1" customWidth="1"/>
    <col min="12287" max="12291" width="13.28515625" bestFit="1" customWidth="1"/>
    <col min="12541" max="12541" width="8.28515625" customWidth="1"/>
    <col min="12542" max="12542" width="70.28515625" bestFit="1" customWidth="1"/>
    <col min="12543" max="12547" width="13.28515625" bestFit="1" customWidth="1"/>
    <col min="12797" max="12797" width="8.28515625" customWidth="1"/>
    <col min="12798" max="12798" width="70.28515625" bestFit="1" customWidth="1"/>
    <col min="12799" max="12803" width="13.28515625" bestFit="1" customWidth="1"/>
    <col min="13053" max="13053" width="8.28515625" customWidth="1"/>
    <col min="13054" max="13054" width="70.28515625" bestFit="1" customWidth="1"/>
    <col min="13055" max="13059" width="13.28515625" bestFit="1" customWidth="1"/>
    <col min="13309" max="13309" width="8.28515625" customWidth="1"/>
    <col min="13310" max="13310" width="70.28515625" bestFit="1" customWidth="1"/>
    <col min="13311" max="13315" width="13.28515625" bestFit="1" customWidth="1"/>
    <col min="13565" max="13565" width="8.28515625" customWidth="1"/>
    <col min="13566" max="13566" width="70.28515625" bestFit="1" customWidth="1"/>
    <col min="13567" max="13571" width="13.28515625" bestFit="1" customWidth="1"/>
    <col min="13821" max="13821" width="8.28515625" customWidth="1"/>
    <col min="13822" max="13822" width="70.28515625" bestFit="1" customWidth="1"/>
    <col min="13823" max="13827" width="13.28515625" bestFit="1" customWidth="1"/>
    <col min="14077" max="14077" width="8.28515625" customWidth="1"/>
    <col min="14078" max="14078" width="70.28515625" bestFit="1" customWidth="1"/>
    <col min="14079" max="14083" width="13.28515625" bestFit="1" customWidth="1"/>
    <col min="14333" max="14333" width="8.28515625" customWidth="1"/>
    <col min="14334" max="14334" width="70.28515625" bestFit="1" customWidth="1"/>
    <col min="14335" max="14339" width="13.28515625" bestFit="1" customWidth="1"/>
    <col min="14589" max="14589" width="8.28515625" customWidth="1"/>
    <col min="14590" max="14590" width="70.28515625" bestFit="1" customWidth="1"/>
    <col min="14591" max="14595" width="13.28515625" bestFit="1" customWidth="1"/>
    <col min="14845" max="14845" width="8.28515625" customWidth="1"/>
    <col min="14846" max="14846" width="70.28515625" bestFit="1" customWidth="1"/>
    <col min="14847" max="14851" width="13.28515625" bestFit="1" customWidth="1"/>
    <col min="15101" max="15101" width="8.28515625" customWidth="1"/>
    <col min="15102" max="15102" width="70.28515625" bestFit="1" customWidth="1"/>
    <col min="15103" max="15107" width="13.28515625" bestFit="1" customWidth="1"/>
    <col min="15357" max="15357" width="8.28515625" customWidth="1"/>
    <col min="15358" max="15358" width="70.28515625" bestFit="1" customWidth="1"/>
    <col min="15359" max="15363" width="13.28515625" bestFit="1" customWidth="1"/>
    <col min="15613" max="15613" width="8.28515625" customWidth="1"/>
    <col min="15614" max="15614" width="70.28515625" bestFit="1" customWidth="1"/>
    <col min="15615" max="15619" width="13.28515625" bestFit="1" customWidth="1"/>
    <col min="15869" max="15869" width="8.28515625" customWidth="1"/>
    <col min="15870" max="15870" width="70.28515625" bestFit="1" customWidth="1"/>
    <col min="15871" max="15875" width="13.28515625" bestFit="1" customWidth="1"/>
    <col min="16125" max="16125" width="8.28515625" customWidth="1"/>
    <col min="16126" max="16126" width="70.28515625" bestFit="1" customWidth="1"/>
    <col min="16127" max="16131" width="13.28515625" bestFit="1" customWidth="1"/>
  </cols>
  <sheetData>
    <row r="1" spans="1:5" x14ac:dyDescent="0.25">
      <c r="A1" s="157" t="s">
        <v>788</v>
      </c>
      <c r="B1" s="157"/>
      <c r="C1" s="157"/>
      <c r="D1" s="157"/>
      <c r="E1" s="157"/>
    </row>
    <row r="2" spans="1:5" x14ac:dyDescent="0.25">
      <c r="A2" s="157" t="s">
        <v>224</v>
      </c>
      <c r="B2" s="157"/>
      <c r="C2" s="157"/>
      <c r="D2" s="157"/>
      <c r="E2" s="157"/>
    </row>
    <row r="3" spans="1:5" x14ac:dyDescent="0.25">
      <c r="A3" s="158" t="s">
        <v>43</v>
      </c>
    </row>
    <row r="4" spans="1:5" x14ac:dyDescent="0.25">
      <c r="A4" s="159"/>
    </row>
    <row r="5" spans="1:5" ht="37.5" customHeight="1" x14ac:dyDescent="0.25">
      <c r="A5" s="311" t="s">
        <v>225</v>
      </c>
      <c r="B5" s="307" t="s">
        <v>226</v>
      </c>
      <c r="C5" s="306" t="s">
        <v>789</v>
      </c>
      <c r="D5" s="304" t="s">
        <v>727</v>
      </c>
      <c r="E5" s="306" t="s">
        <v>728</v>
      </c>
    </row>
    <row r="6" spans="1:5" ht="15.75" thickBot="1" x14ac:dyDescent="0.3">
      <c r="A6" s="160" t="s">
        <v>86</v>
      </c>
      <c r="B6" s="161" t="s">
        <v>87</v>
      </c>
      <c r="C6" s="162">
        <v>1</v>
      </c>
      <c r="D6" s="160">
        <v>2</v>
      </c>
      <c r="E6" s="162">
        <v>3</v>
      </c>
    </row>
    <row r="7" spans="1:5" x14ac:dyDescent="0.25">
      <c r="A7" s="163">
        <v>75</v>
      </c>
      <c r="B7" s="164" t="s">
        <v>23</v>
      </c>
      <c r="C7" s="165">
        <v>2264275273</v>
      </c>
      <c r="D7" s="166">
        <v>2438961880</v>
      </c>
      <c r="E7" s="167">
        <v>2370453260</v>
      </c>
    </row>
    <row r="8" spans="1:5" x14ac:dyDescent="0.25">
      <c r="A8" s="307">
        <v>76</v>
      </c>
      <c r="B8" s="168" t="s">
        <v>227</v>
      </c>
      <c r="C8" s="169">
        <v>0</v>
      </c>
      <c r="D8" s="170">
        <v>0</v>
      </c>
      <c r="E8" s="171">
        <v>0</v>
      </c>
    </row>
    <row r="9" spans="1:5" x14ac:dyDescent="0.25">
      <c r="A9" s="307">
        <v>77</v>
      </c>
      <c r="B9" s="168" t="s">
        <v>228</v>
      </c>
      <c r="C9" s="169">
        <v>19787200</v>
      </c>
      <c r="D9" s="170">
        <v>17321224</v>
      </c>
      <c r="E9" s="171">
        <v>17377116</v>
      </c>
    </row>
    <row r="10" spans="1:5" x14ac:dyDescent="0.25">
      <c r="A10" s="307">
        <v>78</v>
      </c>
      <c r="B10" s="168" t="s">
        <v>229</v>
      </c>
      <c r="C10" s="169">
        <v>25326953</v>
      </c>
      <c r="D10" s="170">
        <v>4427770</v>
      </c>
      <c r="E10" s="171">
        <v>0</v>
      </c>
    </row>
    <row r="11" spans="1:5" x14ac:dyDescent="0.25">
      <c r="A11" s="307">
        <v>79</v>
      </c>
      <c r="B11" s="168" t="s">
        <v>230</v>
      </c>
      <c r="C11" s="169">
        <v>766843934.48000002</v>
      </c>
      <c r="D11" s="170">
        <v>830223685</v>
      </c>
      <c r="E11" s="171">
        <v>807088946</v>
      </c>
    </row>
    <row r="12" spans="1:5" x14ac:dyDescent="0.25">
      <c r="A12" s="307">
        <v>80</v>
      </c>
      <c r="B12" s="168" t="s">
        <v>231</v>
      </c>
      <c r="C12" s="169">
        <v>46424931.659999996</v>
      </c>
      <c r="D12" s="170">
        <v>48779238</v>
      </c>
      <c r="E12" s="171">
        <v>23704531</v>
      </c>
    </row>
    <row r="13" spans="1:5" x14ac:dyDescent="0.25">
      <c r="A13" s="307">
        <v>81</v>
      </c>
      <c r="B13" s="168" t="s">
        <v>232</v>
      </c>
      <c r="C13" s="169">
        <v>3582187872.6999998</v>
      </c>
      <c r="D13" s="170">
        <v>3734380060</v>
      </c>
      <c r="E13" s="171">
        <v>3547689337</v>
      </c>
    </row>
    <row r="14" spans="1:5" x14ac:dyDescent="0.25">
      <c r="A14" s="307">
        <v>82</v>
      </c>
      <c r="B14" s="168" t="s">
        <v>233</v>
      </c>
      <c r="C14" s="169">
        <v>2651038.36</v>
      </c>
      <c r="D14" s="170">
        <v>0</v>
      </c>
      <c r="E14" s="171">
        <v>0</v>
      </c>
    </row>
    <row r="15" spans="1:5" x14ac:dyDescent="0.25">
      <c r="A15" s="307">
        <v>83</v>
      </c>
      <c r="B15" s="168" t="s">
        <v>234</v>
      </c>
      <c r="C15" s="169">
        <v>0</v>
      </c>
      <c r="D15" s="170">
        <v>0</v>
      </c>
      <c r="E15" s="171">
        <v>0</v>
      </c>
    </row>
    <row r="16" spans="1:5" x14ac:dyDescent="0.25">
      <c r="A16" s="307">
        <v>84</v>
      </c>
      <c r="B16" s="168" t="s">
        <v>235</v>
      </c>
      <c r="C16" s="169">
        <v>0</v>
      </c>
      <c r="D16" s="170">
        <v>0</v>
      </c>
      <c r="E16" s="171">
        <v>0</v>
      </c>
    </row>
    <row r="17" spans="1:5" x14ac:dyDescent="0.25">
      <c r="A17" s="307">
        <v>85</v>
      </c>
      <c r="B17" s="168" t="s">
        <v>236</v>
      </c>
      <c r="C17" s="169">
        <v>0</v>
      </c>
      <c r="D17" s="170">
        <v>0</v>
      </c>
      <c r="E17" s="171">
        <v>0</v>
      </c>
    </row>
    <row r="18" spans="1:5" x14ac:dyDescent="0.25">
      <c r="A18" s="307">
        <v>86</v>
      </c>
      <c r="B18" s="168" t="s">
        <v>237</v>
      </c>
      <c r="C18" s="169">
        <v>0</v>
      </c>
      <c r="D18" s="170">
        <v>0</v>
      </c>
      <c r="E18" s="171">
        <v>0</v>
      </c>
    </row>
    <row r="19" spans="1:5" x14ac:dyDescent="0.25">
      <c r="A19" s="307">
        <v>87</v>
      </c>
      <c r="B19" s="168" t="s">
        <v>235</v>
      </c>
      <c r="C19" s="169">
        <v>0</v>
      </c>
      <c r="D19" s="170">
        <v>0</v>
      </c>
      <c r="E19" s="171">
        <v>0</v>
      </c>
    </row>
    <row r="20" spans="1:5" x14ac:dyDescent="0.25">
      <c r="A20" s="307">
        <v>88</v>
      </c>
      <c r="B20" s="168" t="s">
        <v>236</v>
      </c>
      <c r="C20" s="169">
        <v>0</v>
      </c>
      <c r="D20" s="170">
        <v>0</v>
      </c>
      <c r="E20" s="171">
        <v>0</v>
      </c>
    </row>
    <row r="21" spans="1:5" ht="22.5" x14ac:dyDescent="0.25">
      <c r="A21" s="307">
        <v>89</v>
      </c>
      <c r="B21" s="168" t="s">
        <v>238</v>
      </c>
      <c r="C21" s="169">
        <v>6802013.6500000004</v>
      </c>
      <c r="D21" s="170">
        <v>350200</v>
      </c>
      <c r="E21" s="171">
        <v>0</v>
      </c>
    </row>
    <row r="22" spans="1:5" ht="33.75" x14ac:dyDescent="0.25">
      <c r="A22" s="307">
        <v>90</v>
      </c>
      <c r="B22" s="168" t="s">
        <v>239</v>
      </c>
      <c r="C22" s="169">
        <v>0</v>
      </c>
      <c r="D22" s="170">
        <v>0</v>
      </c>
      <c r="E22" s="171">
        <v>0</v>
      </c>
    </row>
    <row r="23" spans="1:5" x14ac:dyDescent="0.25">
      <c r="A23" s="307">
        <v>91</v>
      </c>
      <c r="B23" s="168" t="s">
        <v>240</v>
      </c>
      <c r="C23" s="169">
        <v>3414122.92</v>
      </c>
      <c r="D23" s="170">
        <v>165617.44</v>
      </c>
      <c r="E23" s="171">
        <v>0</v>
      </c>
    </row>
    <row r="24" spans="1:5" x14ac:dyDescent="0.25">
      <c r="A24" s="307">
        <v>92</v>
      </c>
      <c r="B24" s="168" t="s">
        <v>241</v>
      </c>
      <c r="C24" s="172">
        <v>0</v>
      </c>
      <c r="D24" s="173">
        <v>0</v>
      </c>
      <c r="E24" s="171">
        <v>0</v>
      </c>
    </row>
    <row r="25" spans="1:5" x14ac:dyDescent="0.25">
      <c r="A25" s="307">
        <v>93</v>
      </c>
      <c r="B25" s="168" t="s">
        <v>242</v>
      </c>
      <c r="C25" s="172">
        <v>0</v>
      </c>
      <c r="D25" s="173">
        <v>0</v>
      </c>
      <c r="E25" s="171">
        <v>0</v>
      </c>
    </row>
    <row r="26" spans="1:5" x14ac:dyDescent="0.25">
      <c r="A26" s="307">
        <v>94</v>
      </c>
      <c r="B26" s="168" t="s">
        <v>243</v>
      </c>
      <c r="C26" s="172">
        <v>0</v>
      </c>
      <c r="D26" s="173">
        <v>0</v>
      </c>
      <c r="E26" s="171">
        <v>0</v>
      </c>
    </row>
    <row r="27" spans="1:5" x14ac:dyDescent="0.25">
      <c r="A27" s="307">
        <v>95</v>
      </c>
      <c r="B27" s="168" t="s">
        <v>244</v>
      </c>
      <c r="C27" s="172">
        <v>0</v>
      </c>
      <c r="D27" s="173">
        <v>0</v>
      </c>
      <c r="E27" s="171">
        <v>0</v>
      </c>
    </row>
    <row r="28" spans="1:5" x14ac:dyDescent="0.25">
      <c r="A28" s="307">
        <v>96</v>
      </c>
      <c r="B28" s="168" t="s">
        <v>245</v>
      </c>
      <c r="C28" s="172">
        <v>0</v>
      </c>
      <c r="D28" s="173">
        <v>0</v>
      </c>
      <c r="E28" s="171">
        <v>0</v>
      </c>
    </row>
    <row r="29" spans="1:5" x14ac:dyDescent="0.25">
      <c r="A29" s="307">
        <v>97</v>
      </c>
      <c r="B29" s="168" t="s">
        <v>235</v>
      </c>
      <c r="C29" s="172">
        <v>0</v>
      </c>
      <c r="D29" s="173">
        <v>0</v>
      </c>
      <c r="E29" s="171">
        <v>0</v>
      </c>
    </row>
    <row r="30" spans="1:5" x14ac:dyDescent="0.25">
      <c r="A30" s="307">
        <v>98</v>
      </c>
      <c r="B30" s="168" t="s">
        <v>236</v>
      </c>
      <c r="C30" s="172">
        <v>0</v>
      </c>
      <c r="D30" s="173">
        <v>0</v>
      </c>
      <c r="E30" s="171">
        <v>0</v>
      </c>
    </row>
    <row r="31" spans="1:5" x14ac:dyDescent="0.25">
      <c r="A31" s="307">
        <v>99</v>
      </c>
      <c r="B31" s="168" t="s">
        <v>246</v>
      </c>
      <c r="C31" s="172">
        <v>90283730.900000006</v>
      </c>
      <c r="D31" s="173">
        <v>58891907.210000001</v>
      </c>
      <c r="E31" s="171">
        <v>23980000</v>
      </c>
    </row>
    <row r="32" spans="1:5" ht="21.6" customHeight="1" x14ac:dyDescent="0.25">
      <c r="A32" s="307">
        <v>100</v>
      </c>
      <c r="B32" s="174" t="s">
        <v>247</v>
      </c>
      <c r="C32" s="175">
        <v>4420.8100000000004</v>
      </c>
      <c r="D32" s="176">
        <v>4505.08</v>
      </c>
      <c r="E32" s="177">
        <v>4485.2</v>
      </c>
    </row>
    <row r="33" spans="1:5" ht="15" customHeight="1" x14ac:dyDescent="0.25">
      <c r="A33" s="307">
        <v>101</v>
      </c>
      <c r="B33" s="174" t="s">
        <v>248</v>
      </c>
      <c r="C33" s="175">
        <v>0</v>
      </c>
      <c r="D33" s="176">
        <v>0</v>
      </c>
      <c r="E33" s="177">
        <v>0</v>
      </c>
    </row>
    <row r="34" spans="1:5" ht="25.15" customHeight="1" x14ac:dyDescent="0.25">
      <c r="A34" s="307">
        <v>102</v>
      </c>
      <c r="B34" s="174" t="s">
        <v>249</v>
      </c>
      <c r="C34" s="175">
        <v>42682.134288361936</v>
      </c>
      <c r="D34" s="176">
        <v>45115.030883654304</v>
      </c>
      <c r="E34" s="177">
        <v>44042.132272065166</v>
      </c>
    </row>
    <row r="35" spans="1:5" ht="22.15" customHeight="1" x14ac:dyDescent="0.25">
      <c r="A35" s="307">
        <v>103</v>
      </c>
      <c r="B35" s="174" t="s">
        <v>250</v>
      </c>
      <c r="C35" s="169" t="s">
        <v>438</v>
      </c>
      <c r="D35" s="170" t="s">
        <v>438</v>
      </c>
      <c r="E35" s="312" t="s">
        <v>438</v>
      </c>
    </row>
    <row r="36" spans="1:5" x14ac:dyDescent="0.25">
      <c r="A36" s="178"/>
      <c r="B36" s="178"/>
      <c r="C36" s="179"/>
      <c r="D36" s="179"/>
      <c r="E36" s="179"/>
    </row>
    <row r="37" spans="1:5" x14ac:dyDescent="0.25">
      <c r="A37" s="180" t="s">
        <v>251</v>
      </c>
      <c r="B37" s="181"/>
      <c r="C37" s="181"/>
      <c r="D37" s="181"/>
      <c r="E37" s="181"/>
    </row>
    <row r="38" spans="1:5" ht="31.5" customHeight="1" x14ac:dyDescent="0.25">
      <c r="A38" s="469" t="s">
        <v>252</v>
      </c>
      <c r="B38" s="470"/>
      <c r="C38" s="470"/>
      <c r="D38" s="470"/>
      <c r="E38" s="470"/>
    </row>
    <row r="39" spans="1:5" x14ac:dyDescent="0.25">
      <c r="A39" s="182" t="s">
        <v>253</v>
      </c>
      <c r="B39" s="182"/>
      <c r="C39" s="183"/>
      <c r="D39" s="183"/>
      <c r="E39" s="183"/>
    </row>
    <row r="40" spans="1:5" x14ac:dyDescent="0.25">
      <c r="A40" s="184" t="s">
        <v>254</v>
      </c>
      <c r="B40" s="184"/>
      <c r="C40" s="183"/>
      <c r="D40" s="183"/>
      <c r="E40" s="183"/>
    </row>
    <row r="41" spans="1:5" x14ac:dyDescent="0.25">
      <c r="A41" s="184" t="s">
        <v>255</v>
      </c>
      <c r="B41" s="184"/>
      <c r="C41" s="183"/>
      <c r="D41" s="183"/>
      <c r="E41" s="183"/>
    </row>
    <row r="42" spans="1:5" ht="24.75" customHeight="1" x14ac:dyDescent="0.25">
      <c r="A42" s="185" t="s">
        <v>256</v>
      </c>
      <c r="B42" s="184"/>
      <c r="C42" s="186"/>
      <c r="D42" s="186"/>
      <c r="E42" s="183"/>
    </row>
    <row r="43" spans="1:5" ht="40.5" customHeight="1" x14ac:dyDescent="0.25">
      <c r="A43" s="471" t="s">
        <v>257</v>
      </c>
      <c r="B43" s="471"/>
      <c r="C43" s="472"/>
      <c r="D43" s="472"/>
      <c r="E43" s="472"/>
    </row>
    <row r="44" spans="1:5" x14ac:dyDescent="0.25">
      <c r="A44" s="185" t="s">
        <v>258</v>
      </c>
      <c r="B44" s="184"/>
      <c r="C44" s="186"/>
      <c r="D44" s="186"/>
      <c r="E44" s="185"/>
    </row>
    <row r="45" spans="1:5" x14ac:dyDescent="0.25">
      <c r="A45" s="185" t="s">
        <v>259</v>
      </c>
      <c r="B45" s="184"/>
      <c r="C45" s="186"/>
      <c r="D45" s="186"/>
      <c r="E45" s="185"/>
    </row>
    <row r="46" spans="1:5" x14ac:dyDescent="0.25">
      <c r="A46" s="187" t="s">
        <v>260</v>
      </c>
      <c r="B46" s="188"/>
      <c r="C46" s="189"/>
      <c r="D46" s="189"/>
      <c r="E46" s="189"/>
    </row>
    <row r="47" spans="1:5" x14ac:dyDescent="0.25">
      <c r="A47" s="190" t="s">
        <v>261</v>
      </c>
      <c r="B47" s="188"/>
      <c r="C47" s="189"/>
      <c r="D47" s="189"/>
      <c r="E47" s="189"/>
    </row>
    <row r="48" spans="1:5" x14ac:dyDescent="0.25">
      <c r="A48" s="182" t="s">
        <v>262</v>
      </c>
      <c r="B48" s="182"/>
      <c r="C48" s="191"/>
      <c r="D48" s="191"/>
      <c r="E48" s="183"/>
    </row>
    <row r="49" spans="1:5" x14ac:dyDescent="0.25">
      <c r="A49" s="187" t="s">
        <v>263</v>
      </c>
      <c r="B49" s="187"/>
      <c r="C49" s="191"/>
      <c r="D49" s="191"/>
      <c r="E49" s="183"/>
    </row>
    <row r="50" spans="1:5" x14ac:dyDescent="0.25">
      <c r="A50" s="187" t="s">
        <v>264</v>
      </c>
      <c r="B50" s="187"/>
      <c r="C50" s="191"/>
      <c r="D50" s="191"/>
      <c r="E50" s="183"/>
    </row>
    <row r="51" spans="1:5" x14ac:dyDescent="0.25">
      <c r="A51" s="192" t="s">
        <v>265</v>
      </c>
      <c r="B51" s="192"/>
      <c r="C51" s="193"/>
      <c r="D51" s="193"/>
      <c r="E51" s="183"/>
    </row>
    <row r="52" spans="1:5" ht="23.25" customHeight="1" x14ac:dyDescent="0.25">
      <c r="A52" s="473" t="s">
        <v>266</v>
      </c>
      <c r="B52" s="472"/>
      <c r="C52" s="472"/>
      <c r="D52" s="472"/>
      <c r="E52" s="472"/>
    </row>
    <row r="53" spans="1:5" x14ac:dyDescent="0.25">
      <c r="A53" s="194" t="s">
        <v>251</v>
      </c>
      <c r="B53" s="195" t="s">
        <v>267</v>
      </c>
      <c r="C53" s="196"/>
      <c r="D53" s="196"/>
      <c r="E53" s="197"/>
    </row>
    <row r="54" spans="1:5" x14ac:dyDescent="0.25">
      <c r="A54" s="194" t="s">
        <v>78</v>
      </c>
      <c r="B54" s="195" t="s">
        <v>268</v>
      </c>
      <c r="C54" s="194"/>
      <c r="D54" s="194"/>
      <c r="E54" s="197"/>
    </row>
    <row r="55" spans="1:5" x14ac:dyDescent="0.25">
      <c r="A55" s="194"/>
      <c r="B55" s="195" t="s">
        <v>269</v>
      </c>
      <c r="C55" s="194"/>
      <c r="D55" s="194"/>
      <c r="E55" s="197"/>
    </row>
  </sheetData>
  <mergeCells count="3">
    <mergeCell ref="A38:E38"/>
    <mergeCell ref="A43:E43"/>
    <mergeCell ref="A52:E5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Header>&amp;R&amp;"-,Tučné"Příloha č. I.5.PŘO2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FC0C-1E20-4698-B1C0-444B710094EA}">
  <sheetPr>
    <tabColor rgb="FF92D050"/>
    <pageSetUpPr fitToPage="1"/>
  </sheetPr>
  <dimension ref="A1:F80"/>
  <sheetViews>
    <sheetView workbookViewId="0">
      <selection activeCell="G83" sqref="G83"/>
    </sheetView>
  </sheetViews>
  <sheetFormatPr defaultColWidth="9.28515625" defaultRowHeight="15" x14ac:dyDescent="0.25"/>
  <cols>
    <col min="1" max="1" width="7" customWidth="1"/>
    <col min="2" max="2" width="50.7109375" customWidth="1"/>
    <col min="3" max="3" width="10.28515625" customWidth="1"/>
    <col min="4" max="4" width="12.7109375" customWidth="1"/>
    <col min="5" max="5" width="13.28515625" customWidth="1"/>
    <col min="6" max="6" width="12.42578125" customWidth="1"/>
    <col min="253" max="253" width="7" customWidth="1"/>
    <col min="254" max="254" width="50.7109375" customWidth="1"/>
    <col min="255" max="255" width="10.28515625" customWidth="1"/>
    <col min="256" max="256" width="12.7109375" customWidth="1"/>
    <col min="257" max="257" width="13.28515625" customWidth="1"/>
    <col min="258" max="258" width="12.42578125" customWidth="1"/>
    <col min="259" max="259" width="13.28515625" customWidth="1"/>
    <col min="260" max="260" width="13.42578125" customWidth="1"/>
    <col min="509" max="509" width="7" customWidth="1"/>
    <col min="510" max="510" width="50.7109375" customWidth="1"/>
    <col min="511" max="511" width="10.28515625" customWidth="1"/>
    <col min="512" max="512" width="12.7109375" customWidth="1"/>
    <col min="513" max="513" width="13.28515625" customWidth="1"/>
    <col min="514" max="514" width="12.42578125" customWidth="1"/>
    <col min="515" max="515" width="13.28515625" customWidth="1"/>
    <col min="516" max="516" width="13.42578125" customWidth="1"/>
    <col min="765" max="765" width="7" customWidth="1"/>
    <col min="766" max="766" width="50.7109375" customWidth="1"/>
    <col min="767" max="767" width="10.28515625" customWidth="1"/>
    <col min="768" max="768" width="12.7109375" customWidth="1"/>
    <col min="769" max="769" width="13.28515625" customWidth="1"/>
    <col min="770" max="770" width="12.42578125" customWidth="1"/>
    <col min="771" max="771" width="13.28515625" customWidth="1"/>
    <col min="772" max="772" width="13.42578125" customWidth="1"/>
    <col min="1021" max="1021" width="7" customWidth="1"/>
    <col min="1022" max="1022" width="50.7109375" customWidth="1"/>
    <col min="1023" max="1023" width="10.28515625" customWidth="1"/>
    <col min="1024" max="1024" width="12.7109375" customWidth="1"/>
    <col min="1025" max="1025" width="13.28515625" customWidth="1"/>
    <col min="1026" max="1026" width="12.42578125" customWidth="1"/>
    <col min="1027" max="1027" width="13.28515625" customWidth="1"/>
    <col min="1028" max="1028" width="13.42578125" customWidth="1"/>
    <col min="1277" max="1277" width="7" customWidth="1"/>
    <col min="1278" max="1278" width="50.7109375" customWidth="1"/>
    <col min="1279" max="1279" width="10.28515625" customWidth="1"/>
    <col min="1280" max="1280" width="12.7109375" customWidth="1"/>
    <col min="1281" max="1281" width="13.28515625" customWidth="1"/>
    <col min="1282" max="1282" width="12.42578125" customWidth="1"/>
    <col min="1283" max="1283" width="13.28515625" customWidth="1"/>
    <col min="1284" max="1284" width="13.42578125" customWidth="1"/>
    <col min="1533" max="1533" width="7" customWidth="1"/>
    <col min="1534" max="1534" width="50.7109375" customWidth="1"/>
    <col min="1535" max="1535" width="10.28515625" customWidth="1"/>
    <col min="1536" max="1536" width="12.7109375" customWidth="1"/>
    <col min="1537" max="1537" width="13.28515625" customWidth="1"/>
    <col min="1538" max="1538" width="12.42578125" customWidth="1"/>
    <col min="1539" max="1539" width="13.28515625" customWidth="1"/>
    <col min="1540" max="1540" width="13.42578125" customWidth="1"/>
    <col min="1789" max="1789" width="7" customWidth="1"/>
    <col min="1790" max="1790" width="50.7109375" customWidth="1"/>
    <col min="1791" max="1791" width="10.28515625" customWidth="1"/>
    <col min="1792" max="1792" width="12.7109375" customWidth="1"/>
    <col min="1793" max="1793" width="13.28515625" customWidth="1"/>
    <col min="1794" max="1794" width="12.42578125" customWidth="1"/>
    <col min="1795" max="1795" width="13.28515625" customWidth="1"/>
    <col min="1796" max="1796" width="13.42578125" customWidth="1"/>
    <col min="2045" max="2045" width="7" customWidth="1"/>
    <col min="2046" max="2046" width="50.7109375" customWidth="1"/>
    <col min="2047" max="2047" width="10.28515625" customWidth="1"/>
    <col min="2048" max="2048" width="12.7109375" customWidth="1"/>
    <col min="2049" max="2049" width="13.28515625" customWidth="1"/>
    <col min="2050" max="2050" width="12.42578125" customWidth="1"/>
    <col min="2051" max="2051" width="13.28515625" customWidth="1"/>
    <col min="2052" max="2052" width="13.42578125" customWidth="1"/>
    <col min="2301" max="2301" width="7" customWidth="1"/>
    <col min="2302" max="2302" width="50.7109375" customWidth="1"/>
    <col min="2303" max="2303" width="10.28515625" customWidth="1"/>
    <col min="2304" max="2304" width="12.7109375" customWidth="1"/>
    <col min="2305" max="2305" width="13.28515625" customWidth="1"/>
    <col min="2306" max="2306" width="12.42578125" customWidth="1"/>
    <col min="2307" max="2307" width="13.28515625" customWidth="1"/>
    <col min="2308" max="2308" width="13.42578125" customWidth="1"/>
    <col min="2557" max="2557" width="7" customWidth="1"/>
    <col min="2558" max="2558" width="50.7109375" customWidth="1"/>
    <col min="2559" max="2559" width="10.28515625" customWidth="1"/>
    <col min="2560" max="2560" width="12.7109375" customWidth="1"/>
    <col min="2561" max="2561" width="13.28515625" customWidth="1"/>
    <col min="2562" max="2562" width="12.42578125" customWidth="1"/>
    <col min="2563" max="2563" width="13.28515625" customWidth="1"/>
    <col min="2564" max="2564" width="13.42578125" customWidth="1"/>
    <col min="2813" max="2813" width="7" customWidth="1"/>
    <col min="2814" max="2814" width="50.7109375" customWidth="1"/>
    <col min="2815" max="2815" width="10.28515625" customWidth="1"/>
    <col min="2816" max="2816" width="12.7109375" customWidth="1"/>
    <col min="2817" max="2817" width="13.28515625" customWidth="1"/>
    <col min="2818" max="2818" width="12.42578125" customWidth="1"/>
    <col min="2819" max="2819" width="13.28515625" customWidth="1"/>
    <col min="2820" max="2820" width="13.42578125" customWidth="1"/>
    <col min="3069" max="3069" width="7" customWidth="1"/>
    <col min="3070" max="3070" width="50.7109375" customWidth="1"/>
    <col min="3071" max="3071" width="10.28515625" customWidth="1"/>
    <col min="3072" max="3072" width="12.7109375" customWidth="1"/>
    <col min="3073" max="3073" width="13.28515625" customWidth="1"/>
    <col min="3074" max="3074" width="12.42578125" customWidth="1"/>
    <col min="3075" max="3075" width="13.28515625" customWidth="1"/>
    <col min="3076" max="3076" width="13.42578125" customWidth="1"/>
    <col min="3325" max="3325" width="7" customWidth="1"/>
    <col min="3326" max="3326" width="50.7109375" customWidth="1"/>
    <col min="3327" max="3327" width="10.28515625" customWidth="1"/>
    <col min="3328" max="3328" width="12.7109375" customWidth="1"/>
    <col min="3329" max="3329" width="13.28515625" customWidth="1"/>
    <col min="3330" max="3330" width="12.42578125" customWidth="1"/>
    <col min="3331" max="3331" width="13.28515625" customWidth="1"/>
    <col min="3332" max="3332" width="13.42578125" customWidth="1"/>
    <col min="3581" max="3581" width="7" customWidth="1"/>
    <col min="3582" max="3582" width="50.7109375" customWidth="1"/>
    <col min="3583" max="3583" width="10.28515625" customWidth="1"/>
    <col min="3584" max="3584" width="12.7109375" customWidth="1"/>
    <col min="3585" max="3585" width="13.28515625" customWidth="1"/>
    <col min="3586" max="3586" width="12.42578125" customWidth="1"/>
    <col min="3587" max="3587" width="13.28515625" customWidth="1"/>
    <col min="3588" max="3588" width="13.42578125" customWidth="1"/>
    <col min="3837" max="3837" width="7" customWidth="1"/>
    <col min="3838" max="3838" width="50.7109375" customWidth="1"/>
    <col min="3839" max="3839" width="10.28515625" customWidth="1"/>
    <col min="3840" max="3840" width="12.7109375" customWidth="1"/>
    <col min="3841" max="3841" width="13.28515625" customWidth="1"/>
    <col min="3842" max="3842" width="12.42578125" customWidth="1"/>
    <col min="3843" max="3843" width="13.28515625" customWidth="1"/>
    <col min="3844" max="3844" width="13.42578125" customWidth="1"/>
    <col min="4093" max="4093" width="7" customWidth="1"/>
    <col min="4094" max="4094" width="50.7109375" customWidth="1"/>
    <col min="4095" max="4095" width="10.28515625" customWidth="1"/>
    <col min="4096" max="4096" width="12.7109375" customWidth="1"/>
    <col min="4097" max="4097" width="13.28515625" customWidth="1"/>
    <col min="4098" max="4098" width="12.42578125" customWidth="1"/>
    <col min="4099" max="4099" width="13.28515625" customWidth="1"/>
    <col min="4100" max="4100" width="13.42578125" customWidth="1"/>
    <col min="4349" max="4349" width="7" customWidth="1"/>
    <col min="4350" max="4350" width="50.7109375" customWidth="1"/>
    <col min="4351" max="4351" width="10.28515625" customWidth="1"/>
    <col min="4352" max="4352" width="12.7109375" customWidth="1"/>
    <col min="4353" max="4353" width="13.28515625" customWidth="1"/>
    <col min="4354" max="4354" width="12.42578125" customWidth="1"/>
    <col min="4355" max="4355" width="13.28515625" customWidth="1"/>
    <col min="4356" max="4356" width="13.42578125" customWidth="1"/>
    <col min="4605" max="4605" width="7" customWidth="1"/>
    <col min="4606" max="4606" width="50.7109375" customWidth="1"/>
    <col min="4607" max="4607" width="10.28515625" customWidth="1"/>
    <col min="4608" max="4608" width="12.7109375" customWidth="1"/>
    <col min="4609" max="4609" width="13.28515625" customWidth="1"/>
    <col min="4610" max="4610" width="12.42578125" customWidth="1"/>
    <col min="4611" max="4611" width="13.28515625" customWidth="1"/>
    <col min="4612" max="4612" width="13.42578125" customWidth="1"/>
    <col min="4861" max="4861" width="7" customWidth="1"/>
    <col min="4862" max="4862" width="50.7109375" customWidth="1"/>
    <col min="4863" max="4863" width="10.28515625" customWidth="1"/>
    <col min="4864" max="4864" width="12.7109375" customWidth="1"/>
    <col min="4865" max="4865" width="13.28515625" customWidth="1"/>
    <col min="4866" max="4866" width="12.42578125" customWidth="1"/>
    <col min="4867" max="4867" width="13.28515625" customWidth="1"/>
    <col min="4868" max="4868" width="13.42578125" customWidth="1"/>
    <col min="5117" max="5117" width="7" customWidth="1"/>
    <col min="5118" max="5118" width="50.7109375" customWidth="1"/>
    <col min="5119" max="5119" width="10.28515625" customWidth="1"/>
    <col min="5120" max="5120" width="12.7109375" customWidth="1"/>
    <col min="5121" max="5121" width="13.28515625" customWidth="1"/>
    <col min="5122" max="5122" width="12.42578125" customWidth="1"/>
    <col min="5123" max="5123" width="13.28515625" customWidth="1"/>
    <col min="5124" max="5124" width="13.42578125" customWidth="1"/>
    <col min="5373" max="5373" width="7" customWidth="1"/>
    <col min="5374" max="5374" width="50.7109375" customWidth="1"/>
    <col min="5375" max="5375" width="10.28515625" customWidth="1"/>
    <col min="5376" max="5376" width="12.7109375" customWidth="1"/>
    <col min="5377" max="5377" width="13.28515625" customWidth="1"/>
    <col min="5378" max="5378" width="12.42578125" customWidth="1"/>
    <col min="5379" max="5379" width="13.28515625" customWidth="1"/>
    <col min="5380" max="5380" width="13.42578125" customWidth="1"/>
    <col min="5629" max="5629" width="7" customWidth="1"/>
    <col min="5630" max="5630" width="50.7109375" customWidth="1"/>
    <col min="5631" max="5631" width="10.28515625" customWidth="1"/>
    <col min="5632" max="5632" width="12.7109375" customWidth="1"/>
    <col min="5633" max="5633" width="13.28515625" customWidth="1"/>
    <col min="5634" max="5634" width="12.42578125" customWidth="1"/>
    <col min="5635" max="5635" width="13.28515625" customWidth="1"/>
    <col min="5636" max="5636" width="13.42578125" customWidth="1"/>
    <col min="5885" max="5885" width="7" customWidth="1"/>
    <col min="5886" max="5886" width="50.7109375" customWidth="1"/>
    <col min="5887" max="5887" width="10.28515625" customWidth="1"/>
    <col min="5888" max="5888" width="12.7109375" customWidth="1"/>
    <col min="5889" max="5889" width="13.28515625" customWidth="1"/>
    <col min="5890" max="5890" width="12.42578125" customWidth="1"/>
    <col min="5891" max="5891" width="13.28515625" customWidth="1"/>
    <col min="5892" max="5892" width="13.42578125" customWidth="1"/>
    <col min="6141" max="6141" width="7" customWidth="1"/>
    <col min="6142" max="6142" width="50.7109375" customWidth="1"/>
    <col min="6143" max="6143" width="10.28515625" customWidth="1"/>
    <col min="6144" max="6144" width="12.7109375" customWidth="1"/>
    <col min="6145" max="6145" width="13.28515625" customWidth="1"/>
    <col min="6146" max="6146" width="12.42578125" customWidth="1"/>
    <col min="6147" max="6147" width="13.28515625" customWidth="1"/>
    <col min="6148" max="6148" width="13.42578125" customWidth="1"/>
    <col min="6397" max="6397" width="7" customWidth="1"/>
    <col min="6398" max="6398" width="50.7109375" customWidth="1"/>
    <col min="6399" max="6399" width="10.28515625" customWidth="1"/>
    <col min="6400" max="6400" width="12.7109375" customWidth="1"/>
    <col min="6401" max="6401" width="13.28515625" customWidth="1"/>
    <col min="6402" max="6402" width="12.42578125" customWidth="1"/>
    <col min="6403" max="6403" width="13.28515625" customWidth="1"/>
    <col min="6404" max="6404" width="13.42578125" customWidth="1"/>
    <col min="6653" max="6653" width="7" customWidth="1"/>
    <col min="6654" max="6654" width="50.7109375" customWidth="1"/>
    <col min="6655" max="6655" width="10.28515625" customWidth="1"/>
    <col min="6656" max="6656" width="12.7109375" customWidth="1"/>
    <col min="6657" max="6657" width="13.28515625" customWidth="1"/>
    <col min="6658" max="6658" width="12.42578125" customWidth="1"/>
    <col min="6659" max="6659" width="13.28515625" customWidth="1"/>
    <col min="6660" max="6660" width="13.42578125" customWidth="1"/>
    <col min="6909" max="6909" width="7" customWidth="1"/>
    <col min="6910" max="6910" width="50.7109375" customWidth="1"/>
    <col min="6911" max="6911" width="10.28515625" customWidth="1"/>
    <col min="6912" max="6912" width="12.7109375" customWidth="1"/>
    <col min="6913" max="6913" width="13.28515625" customWidth="1"/>
    <col min="6914" max="6914" width="12.42578125" customWidth="1"/>
    <col min="6915" max="6915" width="13.28515625" customWidth="1"/>
    <col min="6916" max="6916" width="13.42578125" customWidth="1"/>
    <col min="7165" max="7165" width="7" customWidth="1"/>
    <col min="7166" max="7166" width="50.7109375" customWidth="1"/>
    <col min="7167" max="7167" width="10.28515625" customWidth="1"/>
    <col min="7168" max="7168" width="12.7109375" customWidth="1"/>
    <col min="7169" max="7169" width="13.28515625" customWidth="1"/>
    <col min="7170" max="7170" width="12.42578125" customWidth="1"/>
    <col min="7171" max="7171" width="13.28515625" customWidth="1"/>
    <col min="7172" max="7172" width="13.42578125" customWidth="1"/>
    <col min="7421" max="7421" width="7" customWidth="1"/>
    <col min="7422" max="7422" width="50.7109375" customWidth="1"/>
    <col min="7423" max="7423" width="10.28515625" customWidth="1"/>
    <col min="7424" max="7424" width="12.7109375" customWidth="1"/>
    <col min="7425" max="7425" width="13.28515625" customWidth="1"/>
    <col min="7426" max="7426" width="12.42578125" customWidth="1"/>
    <col min="7427" max="7427" width="13.28515625" customWidth="1"/>
    <col min="7428" max="7428" width="13.42578125" customWidth="1"/>
    <col min="7677" max="7677" width="7" customWidth="1"/>
    <col min="7678" max="7678" width="50.7109375" customWidth="1"/>
    <col min="7679" max="7679" width="10.28515625" customWidth="1"/>
    <col min="7680" max="7680" width="12.7109375" customWidth="1"/>
    <col min="7681" max="7681" width="13.28515625" customWidth="1"/>
    <col min="7682" max="7682" width="12.42578125" customWidth="1"/>
    <col min="7683" max="7683" width="13.28515625" customWidth="1"/>
    <col min="7684" max="7684" width="13.42578125" customWidth="1"/>
    <col min="7933" max="7933" width="7" customWidth="1"/>
    <col min="7934" max="7934" width="50.7109375" customWidth="1"/>
    <col min="7935" max="7935" width="10.28515625" customWidth="1"/>
    <col min="7936" max="7936" width="12.7109375" customWidth="1"/>
    <col min="7937" max="7937" width="13.28515625" customWidth="1"/>
    <col min="7938" max="7938" width="12.42578125" customWidth="1"/>
    <col min="7939" max="7939" width="13.28515625" customWidth="1"/>
    <col min="7940" max="7940" width="13.42578125" customWidth="1"/>
    <col min="8189" max="8189" width="7" customWidth="1"/>
    <col min="8190" max="8190" width="50.7109375" customWidth="1"/>
    <col min="8191" max="8191" width="10.28515625" customWidth="1"/>
    <col min="8192" max="8192" width="12.7109375" customWidth="1"/>
    <col min="8193" max="8193" width="13.28515625" customWidth="1"/>
    <col min="8194" max="8194" width="12.42578125" customWidth="1"/>
    <col min="8195" max="8195" width="13.28515625" customWidth="1"/>
    <col min="8196" max="8196" width="13.42578125" customWidth="1"/>
    <col min="8445" max="8445" width="7" customWidth="1"/>
    <col min="8446" max="8446" width="50.7109375" customWidth="1"/>
    <col min="8447" max="8447" width="10.28515625" customWidth="1"/>
    <col min="8448" max="8448" width="12.7109375" customWidth="1"/>
    <col min="8449" max="8449" width="13.28515625" customWidth="1"/>
    <col min="8450" max="8450" width="12.42578125" customWidth="1"/>
    <col min="8451" max="8451" width="13.28515625" customWidth="1"/>
    <col min="8452" max="8452" width="13.42578125" customWidth="1"/>
    <col min="8701" max="8701" width="7" customWidth="1"/>
    <col min="8702" max="8702" width="50.7109375" customWidth="1"/>
    <col min="8703" max="8703" width="10.28515625" customWidth="1"/>
    <col min="8704" max="8704" width="12.7109375" customWidth="1"/>
    <col min="8705" max="8705" width="13.28515625" customWidth="1"/>
    <col min="8706" max="8706" width="12.42578125" customWidth="1"/>
    <col min="8707" max="8707" width="13.28515625" customWidth="1"/>
    <col min="8708" max="8708" width="13.42578125" customWidth="1"/>
    <col min="8957" max="8957" width="7" customWidth="1"/>
    <col min="8958" max="8958" width="50.7109375" customWidth="1"/>
    <col min="8959" max="8959" width="10.28515625" customWidth="1"/>
    <col min="8960" max="8960" width="12.7109375" customWidth="1"/>
    <col min="8961" max="8961" width="13.28515625" customWidth="1"/>
    <col min="8962" max="8962" width="12.42578125" customWidth="1"/>
    <col min="8963" max="8963" width="13.28515625" customWidth="1"/>
    <col min="8964" max="8964" width="13.42578125" customWidth="1"/>
    <col min="9213" max="9213" width="7" customWidth="1"/>
    <col min="9214" max="9214" width="50.7109375" customWidth="1"/>
    <col min="9215" max="9215" width="10.28515625" customWidth="1"/>
    <col min="9216" max="9216" width="12.7109375" customWidth="1"/>
    <col min="9217" max="9217" width="13.28515625" customWidth="1"/>
    <col min="9218" max="9218" width="12.42578125" customWidth="1"/>
    <col min="9219" max="9219" width="13.28515625" customWidth="1"/>
    <col min="9220" max="9220" width="13.42578125" customWidth="1"/>
    <col min="9469" max="9469" width="7" customWidth="1"/>
    <col min="9470" max="9470" width="50.7109375" customWidth="1"/>
    <col min="9471" max="9471" width="10.28515625" customWidth="1"/>
    <col min="9472" max="9472" width="12.7109375" customWidth="1"/>
    <col min="9473" max="9473" width="13.28515625" customWidth="1"/>
    <col min="9474" max="9474" width="12.42578125" customWidth="1"/>
    <col min="9475" max="9475" width="13.28515625" customWidth="1"/>
    <col min="9476" max="9476" width="13.42578125" customWidth="1"/>
    <col min="9725" max="9725" width="7" customWidth="1"/>
    <col min="9726" max="9726" width="50.7109375" customWidth="1"/>
    <col min="9727" max="9727" width="10.28515625" customWidth="1"/>
    <col min="9728" max="9728" width="12.7109375" customWidth="1"/>
    <col min="9729" max="9729" width="13.28515625" customWidth="1"/>
    <col min="9730" max="9730" width="12.42578125" customWidth="1"/>
    <col min="9731" max="9731" width="13.28515625" customWidth="1"/>
    <col min="9732" max="9732" width="13.42578125" customWidth="1"/>
    <col min="9981" max="9981" width="7" customWidth="1"/>
    <col min="9982" max="9982" width="50.7109375" customWidth="1"/>
    <col min="9983" max="9983" width="10.28515625" customWidth="1"/>
    <col min="9984" max="9984" width="12.7109375" customWidth="1"/>
    <col min="9985" max="9985" width="13.28515625" customWidth="1"/>
    <col min="9986" max="9986" width="12.42578125" customWidth="1"/>
    <col min="9987" max="9987" width="13.28515625" customWidth="1"/>
    <col min="9988" max="9988" width="13.42578125" customWidth="1"/>
    <col min="10237" max="10237" width="7" customWidth="1"/>
    <col min="10238" max="10238" width="50.7109375" customWidth="1"/>
    <col min="10239" max="10239" width="10.28515625" customWidth="1"/>
    <col min="10240" max="10240" width="12.7109375" customWidth="1"/>
    <col min="10241" max="10241" width="13.28515625" customWidth="1"/>
    <col min="10242" max="10242" width="12.42578125" customWidth="1"/>
    <col min="10243" max="10243" width="13.28515625" customWidth="1"/>
    <col min="10244" max="10244" width="13.42578125" customWidth="1"/>
    <col min="10493" max="10493" width="7" customWidth="1"/>
    <col min="10494" max="10494" width="50.7109375" customWidth="1"/>
    <col min="10495" max="10495" width="10.28515625" customWidth="1"/>
    <col min="10496" max="10496" width="12.7109375" customWidth="1"/>
    <col min="10497" max="10497" width="13.28515625" customWidth="1"/>
    <col min="10498" max="10498" width="12.42578125" customWidth="1"/>
    <col min="10499" max="10499" width="13.28515625" customWidth="1"/>
    <col min="10500" max="10500" width="13.42578125" customWidth="1"/>
    <col min="10749" max="10749" width="7" customWidth="1"/>
    <col min="10750" max="10750" width="50.7109375" customWidth="1"/>
    <col min="10751" max="10751" width="10.28515625" customWidth="1"/>
    <col min="10752" max="10752" width="12.7109375" customWidth="1"/>
    <col min="10753" max="10753" width="13.28515625" customWidth="1"/>
    <col min="10754" max="10754" width="12.42578125" customWidth="1"/>
    <col min="10755" max="10755" width="13.28515625" customWidth="1"/>
    <col min="10756" max="10756" width="13.42578125" customWidth="1"/>
    <col min="11005" max="11005" width="7" customWidth="1"/>
    <col min="11006" max="11006" width="50.7109375" customWidth="1"/>
    <col min="11007" max="11007" width="10.28515625" customWidth="1"/>
    <col min="11008" max="11008" width="12.7109375" customWidth="1"/>
    <col min="11009" max="11009" width="13.28515625" customWidth="1"/>
    <col min="11010" max="11010" width="12.42578125" customWidth="1"/>
    <col min="11011" max="11011" width="13.28515625" customWidth="1"/>
    <col min="11012" max="11012" width="13.42578125" customWidth="1"/>
    <col min="11261" max="11261" width="7" customWidth="1"/>
    <col min="11262" max="11262" width="50.7109375" customWidth="1"/>
    <col min="11263" max="11263" width="10.28515625" customWidth="1"/>
    <col min="11264" max="11264" width="12.7109375" customWidth="1"/>
    <col min="11265" max="11265" width="13.28515625" customWidth="1"/>
    <col min="11266" max="11266" width="12.42578125" customWidth="1"/>
    <col min="11267" max="11267" width="13.28515625" customWidth="1"/>
    <col min="11268" max="11268" width="13.42578125" customWidth="1"/>
    <col min="11517" max="11517" width="7" customWidth="1"/>
    <col min="11518" max="11518" width="50.7109375" customWidth="1"/>
    <col min="11519" max="11519" width="10.28515625" customWidth="1"/>
    <col min="11520" max="11520" width="12.7109375" customWidth="1"/>
    <col min="11521" max="11521" width="13.28515625" customWidth="1"/>
    <col min="11522" max="11522" width="12.42578125" customWidth="1"/>
    <col min="11523" max="11523" width="13.28515625" customWidth="1"/>
    <col min="11524" max="11524" width="13.42578125" customWidth="1"/>
    <col min="11773" max="11773" width="7" customWidth="1"/>
    <col min="11774" max="11774" width="50.7109375" customWidth="1"/>
    <col min="11775" max="11775" width="10.28515625" customWidth="1"/>
    <col min="11776" max="11776" width="12.7109375" customWidth="1"/>
    <col min="11777" max="11777" width="13.28515625" customWidth="1"/>
    <col min="11778" max="11778" width="12.42578125" customWidth="1"/>
    <col min="11779" max="11779" width="13.28515625" customWidth="1"/>
    <col min="11780" max="11780" width="13.42578125" customWidth="1"/>
    <col min="12029" max="12029" width="7" customWidth="1"/>
    <col min="12030" max="12030" width="50.7109375" customWidth="1"/>
    <col min="12031" max="12031" width="10.28515625" customWidth="1"/>
    <col min="12032" max="12032" width="12.7109375" customWidth="1"/>
    <col min="12033" max="12033" width="13.28515625" customWidth="1"/>
    <col min="12034" max="12034" width="12.42578125" customWidth="1"/>
    <col min="12035" max="12035" width="13.28515625" customWidth="1"/>
    <col min="12036" max="12036" width="13.42578125" customWidth="1"/>
    <col min="12285" max="12285" width="7" customWidth="1"/>
    <col min="12286" max="12286" width="50.7109375" customWidth="1"/>
    <col min="12287" max="12287" width="10.28515625" customWidth="1"/>
    <col min="12288" max="12288" width="12.7109375" customWidth="1"/>
    <col min="12289" max="12289" width="13.28515625" customWidth="1"/>
    <col min="12290" max="12290" width="12.42578125" customWidth="1"/>
    <col min="12291" max="12291" width="13.28515625" customWidth="1"/>
    <col min="12292" max="12292" width="13.42578125" customWidth="1"/>
    <col min="12541" max="12541" width="7" customWidth="1"/>
    <col min="12542" max="12542" width="50.7109375" customWidth="1"/>
    <col min="12543" max="12543" width="10.28515625" customWidth="1"/>
    <col min="12544" max="12544" width="12.7109375" customWidth="1"/>
    <col min="12545" max="12545" width="13.28515625" customWidth="1"/>
    <col min="12546" max="12546" width="12.42578125" customWidth="1"/>
    <col min="12547" max="12547" width="13.28515625" customWidth="1"/>
    <col min="12548" max="12548" width="13.42578125" customWidth="1"/>
    <col min="12797" max="12797" width="7" customWidth="1"/>
    <col min="12798" max="12798" width="50.7109375" customWidth="1"/>
    <col min="12799" max="12799" width="10.28515625" customWidth="1"/>
    <col min="12800" max="12800" width="12.7109375" customWidth="1"/>
    <col min="12801" max="12801" width="13.28515625" customWidth="1"/>
    <col min="12802" max="12802" width="12.42578125" customWidth="1"/>
    <col min="12803" max="12803" width="13.28515625" customWidth="1"/>
    <col min="12804" max="12804" width="13.42578125" customWidth="1"/>
    <col min="13053" max="13053" width="7" customWidth="1"/>
    <col min="13054" max="13054" width="50.7109375" customWidth="1"/>
    <col min="13055" max="13055" width="10.28515625" customWidth="1"/>
    <col min="13056" max="13056" width="12.7109375" customWidth="1"/>
    <col min="13057" max="13057" width="13.28515625" customWidth="1"/>
    <col min="13058" max="13058" width="12.42578125" customWidth="1"/>
    <col min="13059" max="13059" width="13.28515625" customWidth="1"/>
    <col min="13060" max="13060" width="13.42578125" customWidth="1"/>
    <col min="13309" max="13309" width="7" customWidth="1"/>
    <col min="13310" max="13310" width="50.7109375" customWidth="1"/>
    <col min="13311" max="13311" width="10.28515625" customWidth="1"/>
    <col min="13312" max="13312" width="12.7109375" customWidth="1"/>
    <col min="13313" max="13313" width="13.28515625" customWidth="1"/>
    <col min="13314" max="13314" width="12.42578125" customWidth="1"/>
    <col min="13315" max="13315" width="13.28515625" customWidth="1"/>
    <col min="13316" max="13316" width="13.42578125" customWidth="1"/>
    <col min="13565" max="13565" width="7" customWidth="1"/>
    <col min="13566" max="13566" width="50.7109375" customWidth="1"/>
    <col min="13567" max="13567" width="10.28515625" customWidth="1"/>
    <col min="13568" max="13568" width="12.7109375" customWidth="1"/>
    <col min="13569" max="13569" width="13.28515625" customWidth="1"/>
    <col min="13570" max="13570" width="12.42578125" customWidth="1"/>
    <col min="13571" max="13571" width="13.28515625" customWidth="1"/>
    <col min="13572" max="13572" width="13.42578125" customWidth="1"/>
    <col min="13821" max="13821" width="7" customWidth="1"/>
    <col min="13822" max="13822" width="50.7109375" customWidth="1"/>
    <col min="13823" max="13823" width="10.28515625" customWidth="1"/>
    <col min="13824" max="13824" width="12.7109375" customWidth="1"/>
    <col min="13825" max="13825" width="13.28515625" customWidth="1"/>
    <col min="13826" max="13826" width="12.42578125" customWidth="1"/>
    <col min="13827" max="13827" width="13.28515625" customWidth="1"/>
    <col min="13828" max="13828" width="13.42578125" customWidth="1"/>
    <col min="14077" max="14077" width="7" customWidth="1"/>
    <col min="14078" max="14078" width="50.7109375" customWidth="1"/>
    <col min="14079" max="14079" width="10.28515625" customWidth="1"/>
    <col min="14080" max="14080" width="12.7109375" customWidth="1"/>
    <col min="14081" max="14081" width="13.28515625" customWidth="1"/>
    <col min="14082" max="14082" width="12.42578125" customWidth="1"/>
    <col min="14083" max="14083" width="13.28515625" customWidth="1"/>
    <col min="14084" max="14084" width="13.42578125" customWidth="1"/>
    <col min="14333" max="14333" width="7" customWidth="1"/>
    <col min="14334" max="14334" width="50.7109375" customWidth="1"/>
    <col min="14335" max="14335" width="10.28515625" customWidth="1"/>
    <col min="14336" max="14336" width="12.7109375" customWidth="1"/>
    <col min="14337" max="14337" width="13.28515625" customWidth="1"/>
    <col min="14338" max="14338" width="12.42578125" customWidth="1"/>
    <col min="14339" max="14339" width="13.28515625" customWidth="1"/>
    <col min="14340" max="14340" width="13.42578125" customWidth="1"/>
    <col min="14589" max="14589" width="7" customWidth="1"/>
    <col min="14590" max="14590" width="50.7109375" customWidth="1"/>
    <col min="14591" max="14591" width="10.28515625" customWidth="1"/>
    <col min="14592" max="14592" width="12.7109375" customWidth="1"/>
    <col min="14593" max="14593" width="13.28515625" customWidth="1"/>
    <col min="14594" max="14594" width="12.42578125" customWidth="1"/>
    <col min="14595" max="14595" width="13.28515625" customWidth="1"/>
    <col min="14596" max="14596" width="13.42578125" customWidth="1"/>
    <col min="14845" max="14845" width="7" customWidth="1"/>
    <col min="14846" max="14846" width="50.7109375" customWidth="1"/>
    <col min="14847" max="14847" width="10.28515625" customWidth="1"/>
    <col min="14848" max="14848" width="12.7109375" customWidth="1"/>
    <col min="14849" max="14849" width="13.28515625" customWidth="1"/>
    <col min="14850" max="14850" width="12.42578125" customWidth="1"/>
    <col min="14851" max="14851" width="13.28515625" customWidth="1"/>
    <col min="14852" max="14852" width="13.42578125" customWidth="1"/>
    <col min="15101" max="15101" width="7" customWidth="1"/>
    <col min="15102" max="15102" width="50.7109375" customWidth="1"/>
    <col min="15103" max="15103" width="10.28515625" customWidth="1"/>
    <col min="15104" max="15104" width="12.7109375" customWidth="1"/>
    <col min="15105" max="15105" width="13.28515625" customWidth="1"/>
    <col min="15106" max="15106" width="12.42578125" customWidth="1"/>
    <col min="15107" max="15107" width="13.28515625" customWidth="1"/>
    <col min="15108" max="15108" width="13.42578125" customWidth="1"/>
    <col min="15357" max="15357" width="7" customWidth="1"/>
    <col min="15358" max="15358" width="50.7109375" customWidth="1"/>
    <col min="15359" max="15359" width="10.28515625" customWidth="1"/>
    <col min="15360" max="15360" width="12.7109375" customWidth="1"/>
    <col min="15361" max="15361" width="13.28515625" customWidth="1"/>
    <col min="15362" max="15362" width="12.42578125" customWidth="1"/>
    <col min="15363" max="15363" width="13.28515625" customWidth="1"/>
    <col min="15364" max="15364" width="13.42578125" customWidth="1"/>
    <col min="15613" max="15613" width="7" customWidth="1"/>
    <col min="15614" max="15614" width="50.7109375" customWidth="1"/>
    <col min="15615" max="15615" width="10.28515625" customWidth="1"/>
    <col min="15616" max="15616" width="12.7109375" customWidth="1"/>
    <col min="15617" max="15617" width="13.28515625" customWidth="1"/>
    <col min="15618" max="15618" width="12.42578125" customWidth="1"/>
    <col min="15619" max="15619" width="13.28515625" customWidth="1"/>
    <col min="15620" max="15620" width="13.42578125" customWidth="1"/>
    <col min="15869" max="15869" width="7" customWidth="1"/>
    <col min="15870" max="15870" width="50.7109375" customWidth="1"/>
    <col min="15871" max="15871" width="10.28515625" customWidth="1"/>
    <col min="15872" max="15872" width="12.7109375" customWidth="1"/>
    <col min="15873" max="15873" width="13.28515625" customWidth="1"/>
    <col min="15874" max="15874" width="12.42578125" customWidth="1"/>
    <col min="15875" max="15875" width="13.28515625" customWidth="1"/>
    <col min="15876" max="15876" width="13.42578125" customWidth="1"/>
    <col min="16125" max="16125" width="7" customWidth="1"/>
    <col min="16126" max="16126" width="50.7109375" customWidth="1"/>
    <col min="16127" max="16127" width="10.28515625" customWidth="1"/>
    <col min="16128" max="16128" width="12.7109375" customWidth="1"/>
    <col min="16129" max="16129" width="13.28515625" customWidth="1"/>
    <col min="16130" max="16130" width="12.42578125" customWidth="1"/>
    <col min="16131" max="16131" width="13.28515625" customWidth="1"/>
    <col min="16132" max="16132" width="13.42578125" customWidth="1"/>
  </cols>
  <sheetData>
    <row r="1" spans="1:6" ht="15.75" x14ac:dyDescent="0.25">
      <c r="A1" s="198" t="s">
        <v>286</v>
      </c>
    </row>
    <row r="2" spans="1:6" ht="15.75" x14ac:dyDescent="0.25">
      <c r="A2" s="198" t="s">
        <v>287</v>
      </c>
    </row>
    <row r="3" spans="1:6" x14ac:dyDescent="0.25">
      <c r="A3" s="210" t="s">
        <v>43</v>
      </c>
    </row>
    <row r="4" spans="1:6" x14ac:dyDescent="0.25">
      <c r="A4" s="199"/>
    </row>
    <row r="5" spans="1:6" ht="29.1" customHeight="1" x14ac:dyDescent="0.25">
      <c r="A5" s="357" t="s">
        <v>83</v>
      </c>
      <c r="B5" s="358" t="s">
        <v>84</v>
      </c>
      <c r="C5" s="359" t="s">
        <v>85</v>
      </c>
      <c r="D5" s="359" t="s">
        <v>726</v>
      </c>
      <c r="E5" s="357" t="s">
        <v>727</v>
      </c>
      <c r="F5" s="357" t="s">
        <v>728</v>
      </c>
    </row>
    <row r="6" spans="1:6" ht="15.75" thickBot="1" x14ac:dyDescent="0.3">
      <c r="A6" s="345" t="s">
        <v>86</v>
      </c>
      <c r="B6" s="313" t="s">
        <v>87</v>
      </c>
      <c r="C6" s="314" t="s">
        <v>88</v>
      </c>
      <c r="D6" s="315">
        <v>1</v>
      </c>
      <c r="E6" s="315">
        <v>2</v>
      </c>
      <c r="F6" s="346">
        <v>3</v>
      </c>
    </row>
    <row r="7" spans="1:6" ht="22.5" x14ac:dyDescent="0.25">
      <c r="A7" s="347">
        <v>1</v>
      </c>
      <c r="B7" s="316" t="s">
        <v>288</v>
      </c>
      <c r="C7" s="317" t="s">
        <v>90</v>
      </c>
      <c r="D7" s="318">
        <f>SUM(D8,D44,D50,D52)</f>
        <v>4432955333.8599997</v>
      </c>
      <c r="E7" s="319">
        <f t="shared" ref="E7:F7" si="0">SUM(E8,E44,E50,E52)</f>
        <v>4314971408</v>
      </c>
      <c r="F7" s="318">
        <f t="shared" si="0"/>
        <v>919925861</v>
      </c>
    </row>
    <row r="8" spans="1:6" x14ac:dyDescent="0.25">
      <c r="A8" s="348">
        <v>2</v>
      </c>
      <c r="B8" s="320" t="s">
        <v>289</v>
      </c>
      <c r="C8" s="321"/>
      <c r="D8" s="322">
        <f>SUM(D9:D43)</f>
        <v>2178998153.1799998</v>
      </c>
      <c r="E8" s="323">
        <f t="shared" ref="E8:F8" si="1">SUM(E9:E43)</f>
        <v>2103510854</v>
      </c>
      <c r="F8" s="322">
        <f t="shared" si="1"/>
        <v>919595461</v>
      </c>
    </row>
    <row r="9" spans="1:6" x14ac:dyDescent="0.25">
      <c r="A9" s="349">
        <v>3</v>
      </c>
      <c r="B9" s="211" t="s">
        <v>92</v>
      </c>
      <c r="C9" s="212" t="s">
        <v>93</v>
      </c>
      <c r="D9" s="213">
        <v>27626458.129999999</v>
      </c>
      <c r="E9" s="213">
        <v>28885260</v>
      </c>
      <c r="F9" s="213">
        <v>26202062</v>
      </c>
    </row>
    <row r="10" spans="1:6" x14ac:dyDescent="0.25">
      <c r="A10" s="349">
        <v>4</v>
      </c>
      <c r="B10" s="211" t="s">
        <v>94</v>
      </c>
      <c r="C10" s="212" t="s">
        <v>95</v>
      </c>
      <c r="D10" s="213">
        <v>39282821.82</v>
      </c>
      <c r="E10" s="213">
        <v>42665223</v>
      </c>
      <c r="F10" s="213">
        <v>45158704</v>
      </c>
    </row>
    <row r="11" spans="1:6" x14ac:dyDescent="0.25">
      <c r="A11" s="349">
        <v>5</v>
      </c>
      <c r="B11" s="211" t="s">
        <v>96</v>
      </c>
      <c r="C11" s="212" t="s">
        <v>97</v>
      </c>
      <c r="D11" s="213">
        <v>110649.48</v>
      </c>
      <c r="E11" s="213">
        <v>0</v>
      </c>
      <c r="F11" s="213">
        <v>77000</v>
      </c>
    </row>
    <row r="12" spans="1:6" x14ac:dyDescent="0.25">
      <c r="A12" s="349">
        <v>6</v>
      </c>
      <c r="B12" s="211" t="s">
        <v>98</v>
      </c>
      <c r="C12" s="212" t="s">
        <v>99</v>
      </c>
      <c r="D12" s="213">
        <v>202404.36</v>
      </c>
      <c r="E12" s="213">
        <v>85000</v>
      </c>
      <c r="F12" s="213">
        <v>202000</v>
      </c>
    </row>
    <row r="13" spans="1:6" x14ac:dyDescent="0.25">
      <c r="A13" s="349">
        <v>7</v>
      </c>
      <c r="B13" s="211" t="s">
        <v>100</v>
      </c>
      <c r="C13" s="212" t="s">
        <v>101</v>
      </c>
      <c r="D13" s="213">
        <v>0</v>
      </c>
      <c r="E13" s="213">
        <v>0</v>
      </c>
      <c r="F13" s="213">
        <v>0</v>
      </c>
    </row>
    <row r="14" spans="1:6" x14ac:dyDescent="0.25">
      <c r="A14" s="349">
        <v>8</v>
      </c>
      <c r="B14" s="211" t="s">
        <v>102</v>
      </c>
      <c r="C14" s="212" t="s">
        <v>103</v>
      </c>
      <c r="D14" s="213">
        <v>0</v>
      </c>
      <c r="E14" s="213">
        <v>0</v>
      </c>
      <c r="F14" s="213">
        <v>0</v>
      </c>
    </row>
    <row r="15" spans="1:6" x14ac:dyDescent="0.25">
      <c r="A15" s="349">
        <v>9</v>
      </c>
      <c r="B15" s="211" t="s">
        <v>104</v>
      </c>
      <c r="C15" s="212" t="s">
        <v>105</v>
      </c>
      <c r="D15" s="213">
        <v>-1855</v>
      </c>
      <c r="E15" s="213">
        <v>0</v>
      </c>
      <c r="F15" s="213">
        <v>0</v>
      </c>
    </row>
    <row r="16" spans="1:6" x14ac:dyDescent="0.25">
      <c r="A16" s="349">
        <v>10</v>
      </c>
      <c r="B16" s="211" t="s">
        <v>106</v>
      </c>
      <c r="C16" s="212" t="s">
        <v>107</v>
      </c>
      <c r="D16" s="213">
        <v>9404491.0800000001</v>
      </c>
      <c r="E16" s="213">
        <v>13285500</v>
      </c>
      <c r="F16" s="213">
        <v>9047754</v>
      </c>
    </row>
    <row r="17" spans="1:6" x14ac:dyDescent="0.25">
      <c r="A17" s="349">
        <v>11</v>
      </c>
      <c r="B17" s="211" t="s">
        <v>108</v>
      </c>
      <c r="C17" s="212" t="s">
        <v>109</v>
      </c>
      <c r="D17" s="213">
        <v>17512182.510000002</v>
      </c>
      <c r="E17" s="213">
        <v>19037500</v>
      </c>
      <c r="F17" s="213">
        <v>8412619</v>
      </c>
    </row>
    <row r="18" spans="1:6" x14ac:dyDescent="0.25">
      <c r="A18" s="349">
        <v>12</v>
      </c>
      <c r="B18" s="211" t="s">
        <v>110</v>
      </c>
      <c r="C18" s="212" t="s">
        <v>111</v>
      </c>
      <c r="D18" s="213">
        <v>2121545.81</v>
      </c>
      <c r="E18" s="213">
        <v>1260700</v>
      </c>
      <c r="F18" s="213">
        <v>1537700</v>
      </c>
    </row>
    <row r="19" spans="1:6" x14ac:dyDescent="0.25">
      <c r="A19" s="349">
        <v>13</v>
      </c>
      <c r="B19" s="211" t="s">
        <v>112</v>
      </c>
      <c r="C19" s="212" t="s">
        <v>113</v>
      </c>
      <c r="D19" s="213">
        <v>0</v>
      </c>
      <c r="E19" s="213">
        <v>0</v>
      </c>
      <c r="F19" s="213">
        <v>0</v>
      </c>
    </row>
    <row r="20" spans="1:6" x14ac:dyDescent="0.25">
      <c r="A20" s="349">
        <v>14</v>
      </c>
      <c r="B20" s="211" t="s">
        <v>114</v>
      </c>
      <c r="C20" s="212" t="s">
        <v>115</v>
      </c>
      <c r="D20" s="213">
        <v>1000974969.71</v>
      </c>
      <c r="E20" s="213">
        <v>1214467495</v>
      </c>
      <c r="F20" s="213">
        <v>242882011</v>
      </c>
    </row>
    <row r="21" spans="1:6" x14ac:dyDescent="0.25">
      <c r="A21" s="349">
        <v>15</v>
      </c>
      <c r="B21" s="211" t="s">
        <v>116</v>
      </c>
      <c r="C21" s="212" t="s">
        <v>117</v>
      </c>
      <c r="D21" s="213">
        <v>696110654.58000004</v>
      </c>
      <c r="E21" s="213">
        <v>471968271</v>
      </c>
      <c r="F21" s="213">
        <v>348791848</v>
      </c>
    </row>
    <row r="22" spans="1:6" x14ac:dyDescent="0.25">
      <c r="A22" s="349">
        <v>16</v>
      </c>
      <c r="B22" s="211" t="s">
        <v>118</v>
      </c>
      <c r="C22" s="212" t="s">
        <v>119</v>
      </c>
      <c r="D22" s="213">
        <v>205001793.30000001</v>
      </c>
      <c r="E22" s="213">
        <v>156026848</v>
      </c>
      <c r="F22" s="213">
        <v>116354348</v>
      </c>
    </row>
    <row r="23" spans="1:6" x14ac:dyDescent="0.25">
      <c r="A23" s="349">
        <v>17</v>
      </c>
      <c r="B23" s="211" t="s">
        <v>120</v>
      </c>
      <c r="C23" s="212" t="s">
        <v>121</v>
      </c>
      <c r="D23" s="213">
        <v>2402935.31</v>
      </c>
      <c r="E23" s="213">
        <v>1178092</v>
      </c>
      <c r="F23" s="213">
        <v>1561084</v>
      </c>
    </row>
    <row r="24" spans="1:6" x14ac:dyDescent="0.25">
      <c r="A24" s="349">
        <v>18</v>
      </c>
      <c r="B24" s="211" t="s">
        <v>122</v>
      </c>
      <c r="C24" s="212" t="s">
        <v>123</v>
      </c>
      <c r="D24" s="213">
        <v>24172957.899999999</v>
      </c>
      <c r="E24" s="213">
        <v>16777630</v>
      </c>
      <c r="F24" s="213">
        <v>1851797</v>
      </c>
    </row>
    <row r="25" spans="1:6" x14ac:dyDescent="0.25">
      <c r="A25" s="349">
        <v>19</v>
      </c>
      <c r="B25" s="211" t="s">
        <v>124</v>
      </c>
      <c r="C25" s="212" t="s">
        <v>125</v>
      </c>
      <c r="D25" s="213">
        <v>0</v>
      </c>
      <c r="E25" s="213">
        <v>0</v>
      </c>
      <c r="F25" s="213">
        <v>0</v>
      </c>
    </row>
    <row r="26" spans="1:6" x14ac:dyDescent="0.25">
      <c r="A26" s="349">
        <v>20</v>
      </c>
      <c r="B26" s="211" t="s">
        <v>126</v>
      </c>
      <c r="C26" s="212" t="s">
        <v>127</v>
      </c>
      <c r="D26" s="213">
        <v>0</v>
      </c>
      <c r="E26" s="213">
        <v>0</v>
      </c>
      <c r="F26" s="213">
        <v>0</v>
      </c>
    </row>
    <row r="27" spans="1:6" x14ac:dyDescent="0.25">
      <c r="A27" s="349">
        <v>21</v>
      </c>
      <c r="B27" s="211" t="s">
        <v>128</v>
      </c>
      <c r="C27" s="212" t="s">
        <v>129</v>
      </c>
      <c r="D27" s="213">
        <v>81206.53</v>
      </c>
      <c r="E27" s="213">
        <v>55000</v>
      </c>
      <c r="F27" s="213">
        <v>55000</v>
      </c>
    </row>
    <row r="28" spans="1:6" x14ac:dyDescent="0.25">
      <c r="A28" s="349">
        <v>22</v>
      </c>
      <c r="B28" s="211" t="s">
        <v>130</v>
      </c>
      <c r="C28" s="212" t="s">
        <v>131</v>
      </c>
      <c r="D28" s="213">
        <v>1319365.8600000001</v>
      </c>
      <c r="E28" s="213">
        <v>699500</v>
      </c>
      <c r="F28" s="213">
        <v>164500</v>
      </c>
    </row>
    <row r="29" spans="1:6" x14ac:dyDescent="0.25">
      <c r="A29" s="349">
        <v>23</v>
      </c>
      <c r="B29" s="211" t="s">
        <v>132</v>
      </c>
      <c r="C29" s="212" t="s">
        <v>133</v>
      </c>
      <c r="D29" s="213">
        <v>1153.0899999999999</v>
      </c>
      <c r="E29" s="213">
        <v>0</v>
      </c>
      <c r="F29" s="213">
        <v>0</v>
      </c>
    </row>
    <row r="30" spans="1:6" x14ac:dyDescent="0.25">
      <c r="A30" s="349">
        <v>24</v>
      </c>
      <c r="B30" s="211" t="s">
        <v>134</v>
      </c>
      <c r="C30" s="212" t="s">
        <v>135</v>
      </c>
      <c r="D30" s="213">
        <v>5589354.9800000004</v>
      </c>
      <c r="E30" s="213">
        <v>965000</v>
      </c>
      <c r="F30" s="213">
        <v>914800</v>
      </c>
    </row>
    <row r="31" spans="1:6" x14ac:dyDescent="0.25">
      <c r="A31" s="349">
        <v>25</v>
      </c>
      <c r="B31" s="211" t="s">
        <v>136</v>
      </c>
      <c r="C31" s="212" t="s">
        <v>137</v>
      </c>
      <c r="D31" s="213">
        <v>0</v>
      </c>
      <c r="E31" s="213">
        <v>0</v>
      </c>
      <c r="F31" s="213">
        <v>0</v>
      </c>
    </row>
    <row r="32" spans="1:6" x14ac:dyDescent="0.25">
      <c r="A32" s="349">
        <v>26</v>
      </c>
      <c r="B32" s="211" t="s">
        <v>138</v>
      </c>
      <c r="C32" s="212" t="s">
        <v>139</v>
      </c>
      <c r="D32" s="213">
        <v>0</v>
      </c>
      <c r="E32" s="213">
        <v>0</v>
      </c>
      <c r="F32" s="213">
        <v>0</v>
      </c>
    </row>
    <row r="33" spans="1:6" x14ac:dyDescent="0.25">
      <c r="A33" s="349">
        <v>27</v>
      </c>
      <c r="B33" s="211" t="s">
        <v>140</v>
      </c>
      <c r="C33" s="212" t="s">
        <v>141</v>
      </c>
      <c r="D33" s="213">
        <v>303750</v>
      </c>
      <c r="E33" s="213">
        <v>0</v>
      </c>
      <c r="F33" s="213">
        <v>0</v>
      </c>
    </row>
    <row r="34" spans="1:6" x14ac:dyDescent="0.25">
      <c r="A34" s="349">
        <v>28</v>
      </c>
      <c r="B34" s="211" t="s">
        <v>142</v>
      </c>
      <c r="C34" s="212" t="s">
        <v>143</v>
      </c>
      <c r="D34" s="213">
        <v>1600</v>
      </c>
      <c r="E34" s="213">
        <v>0</v>
      </c>
      <c r="F34" s="213">
        <v>0</v>
      </c>
    </row>
    <row r="35" spans="1:6" x14ac:dyDescent="0.25">
      <c r="A35" s="349">
        <v>29</v>
      </c>
      <c r="B35" s="211" t="s">
        <v>144</v>
      </c>
      <c r="C35" s="212" t="s">
        <v>145</v>
      </c>
      <c r="D35" s="213">
        <v>64894741.289999999</v>
      </c>
      <c r="E35" s="213">
        <v>44436154</v>
      </c>
      <c r="F35" s="213">
        <v>45358956</v>
      </c>
    </row>
    <row r="36" spans="1:6" x14ac:dyDescent="0.25">
      <c r="A36" s="349">
        <v>30</v>
      </c>
      <c r="B36" s="211" t="s">
        <v>146</v>
      </c>
      <c r="C36" s="212" t="s">
        <v>147</v>
      </c>
      <c r="D36" s="213">
        <v>0</v>
      </c>
      <c r="E36" s="213">
        <v>0</v>
      </c>
      <c r="F36" s="213">
        <v>0</v>
      </c>
    </row>
    <row r="37" spans="1:6" x14ac:dyDescent="0.25">
      <c r="A37" s="349">
        <v>31</v>
      </c>
      <c r="B37" s="211" t="s">
        <v>148</v>
      </c>
      <c r="C37" s="212" t="s">
        <v>149</v>
      </c>
      <c r="D37" s="213">
        <v>65000</v>
      </c>
      <c r="E37" s="213">
        <v>0</v>
      </c>
      <c r="F37" s="213">
        <v>0</v>
      </c>
    </row>
    <row r="38" spans="1:6" x14ac:dyDescent="0.25">
      <c r="A38" s="349">
        <v>32</v>
      </c>
      <c r="B38" s="211" t="s">
        <v>150</v>
      </c>
      <c r="C38" s="212" t="s">
        <v>151</v>
      </c>
      <c r="D38" s="213">
        <v>0</v>
      </c>
      <c r="E38" s="213">
        <v>0</v>
      </c>
      <c r="F38" s="213">
        <v>0</v>
      </c>
    </row>
    <row r="39" spans="1:6" x14ac:dyDescent="0.25">
      <c r="A39" s="349">
        <v>33</v>
      </c>
      <c r="B39" s="211" t="s">
        <v>152</v>
      </c>
      <c r="C39" s="212" t="s">
        <v>153</v>
      </c>
      <c r="D39" s="213">
        <v>0</v>
      </c>
      <c r="E39" s="213">
        <v>0</v>
      </c>
      <c r="F39" s="213">
        <v>0</v>
      </c>
    </row>
    <row r="40" spans="1:6" x14ac:dyDescent="0.25">
      <c r="A40" s="349">
        <v>34</v>
      </c>
      <c r="B40" s="211" t="s">
        <v>154</v>
      </c>
      <c r="C40" s="212" t="s">
        <v>155</v>
      </c>
      <c r="D40" s="213">
        <v>237430.35</v>
      </c>
      <c r="E40" s="213">
        <v>0</v>
      </c>
      <c r="F40" s="213">
        <v>36000</v>
      </c>
    </row>
    <row r="41" spans="1:6" x14ac:dyDescent="0.25">
      <c r="A41" s="349">
        <v>35</v>
      </c>
      <c r="B41" s="211" t="s">
        <v>156</v>
      </c>
      <c r="C41" s="212" t="s">
        <v>157</v>
      </c>
      <c r="D41" s="213">
        <v>438494.69</v>
      </c>
      <c r="E41" s="213">
        <v>0</v>
      </c>
      <c r="F41" s="213">
        <v>0</v>
      </c>
    </row>
    <row r="42" spans="1:6" x14ac:dyDescent="0.25">
      <c r="A42" s="349">
        <v>36</v>
      </c>
      <c r="B42" s="211" t="s">
        <v>158</v>
      </c>
      <c r="C42" s="212" t="s">
        <v>159</v>
      </c>
      <c r="D42" s="213">
        <v>12407738.380000001</v>
      </c>
      <c r="E42" s="213">
        <v>22614000</v>
      </c>
      <c r="F42" s="213">
        <v>5471127</v>
      </c>
    </row>
    <row r="43" spans="1:6" x14ac:dyDescent="0.25">
      <c r="A43" s="344">
        <v>37</v>
      </c>
      <c r="B43" s="211" t="s">
        <v>160</v>
      </c>
      <c r="C43" s="212" t="s">
        <v>161</v>
      </c>
      <c r="D43" s="213">
        <v>68736309.019999996</v>
      </c>
      <c r="E43" s="213">
        <v>69103681</v>
      </c>
      <c r="F43" s="213">
        <v>65516151</v>
      </c>
    </row>
    <row r="44" spans="1:6" x14ac:dyDescent="0.25">
      <c r="A44" s="343">
        <v>38</v>
      </c>
      <c r="B44" s="320" t="s">
        <v>290</v>
      </c>
      <c r="C44" s="321"/>
      <c r="D44" s="322">
        <f>SUM(D45:D49)</f>
        <v>206820047.63</v>
      </c>
      <c r="E44" s="323">
        <f t="shared" ref="E44:F44" si="2">SUM(E45:E49)</f>
        <v>181629000</v>
      </c>
      <c r="F44" s="322">
        <f t="shared" si="2"/>
        <v>330400</v>
      </c>
    </row>
    <row r="45" spans="1:6" x14ac:dyDescent="0.25">
      <c r="A45" s="349">
        <v>39</v>
      </c>
      <c r="B45" s="211" t="s">
        <v>163</v>
      </c>
      <c r="C45" s="212" t="s">
        <v>164</v>
      </c>
      <c r="D45" s="213">
        <v>0</v>
      </c>
      <c r="E45" s="213">
        <v>0</v>
      </c>
      <c r="F45" s="213">
        <v>0</v>
      </c>
    </row>
    <row r="46" spans="1:6" x14ac:dyDescent="0.25">
      <c r="A46" s="349">
        <v>40</v>
      </c>
      <c r="B46" s="211" t="s">
        <v>165</v>
      </c>
      <c r="C46" s="212" t="s">
        <v>166</v>
      </c>
      <c r="D46" s="213">
        <v>0</v>
      </c>
      <c r="E46" s="213">
        <v>0</v>
      </c>
      <c r="F46" s="213">
        <v>0</v>
      </c>
    </row>
    <row r="47" spans="1:6" x14ac:dyDescent="0.25">
      <c r="A47" s="349">
        <v>41</v>
      </c>
      <c r="B47" s="211" t="s">
        <v>167</v>
      </c>
      <c r="C47" s="212" t="s">
        <v>168</v>
      </c>
      <c r="D47" s="213">
        <v>206809727.72</v>
      </c>
      <c r="E47" s="213">
        <v>181620000</v>
      </c>
      <c r="F47" s="213">
        <v>320000</v>
      </c>
    </row>
    <row r="48" spans="1:6" x14ac:dyDescent="0.25">
      <c r="A48" s="349">
        <v>42</v>
      </c>
      <c r="B48" s="211" t="s">
        <v>169</v>
      </c>
      <c r="C48" s="212" t="s">
        <v>170</v>
      </c>
      <c r="D48" s="213">
        <v>0</v>
      </c>
      <c r="E48" s="213">
        <v>0</v>
      </c>
      <c r="F48" s="213">
        <v>0</v>
      </c>
    </row>
    <row r="49" spans="1:6" x14ac:dyDescent="0.25">
      <c r="A49" s="344">
        <v>43</v>
      </c>
      <c r="B49" s="211" t="s">
        <v>171</v>
      </c>
      <c r="C49" s="212" t="s">
        <v>172</v>
      </c>
      <c r="D49" s="213">
        <v>10319.91</v>
      </c>
      <c r="E49" s="214">
        <v>9000</v>
      </c>
      <c r="F49" s="213">
        <v>10400</v>
      </c>
    </row>
    <row r="50" spans="1:6" x14ac:dyDescent="0.25">
      <c r="A50" s="343">
        <v>44</v>
      </c>
      <c r="B50" s="320" t="s">
        <v>291</v>
      </c>
      <c r="C50" s="321"/>
      <c r="D50" s="322">
        <f>SUM(D51:D51)</f>
        <v>2046146069.05</v>
      </c>
      <c r="E50" s="323">
        <f t="shared" ref="E50:F50" si="3">SUM(E51:E51)</f>
        <v>2029831554</v>
      </c>
      <c r="F50" s="322">
        <f t="shared" si="3"/>
        <v>0</v>
      </c>
    </row>
    <row r="51" spans="1:6" x14ac:dyDescent="0.25">
      <c r="A51" s="349">
        <v>45</v>
      </c>
      <c r="B51" s="211" t="s">
        <v>174</v>
      </c>
      <c r="C51" s="212" t="s">
        <v>175</v>
      </c>
      <c r="D51" s="213">
        <v>2046146069.05</v>
      </c>
      <c r="E51" s="213">
        <v>2029831554</v>
      </c>
      <c r="F51" s="213">
        <v>0</v>
      </c>
    </row>
    <row r="52" spans="1:6" x14ac:dyDescent="0.25">
      <c r="A52" s="348">
        <v>46</v>
      </c>
      <c r="B52" s="320" t="s">
        <v>292</v>
      </c>
      <c r="C52" s="321"/>
      <c r="D52" s="322">
        <f>SUM(D53:D54)</f>
        <v>991064</v>
      </c>
      <c r="E52" s="322">
        <f t="shared" ref="E52:F52" si="4">SUM(E53:E54)</f>
        <v>0</v>
      </c>
      <c r="F52" s="322">
        <f t="shared" si="4"/>
        <v>0</v>
      </c>
    </row>
    <row r="53" spans="1:6" x14ac:dyDescent="0.25">
      <c r="A53" s="344">
        <v>47</v>
      </c>
      <c r="B53" s="211" t="s">
        <v>177</v>
      </c>
      <c r="C53" s="212" t="s">
        <v>178</v>
      </c>
      <c r="D53" s="213">
        <v>991064</v>
      </c>
      <c r="E53" s="213">
        <v>0</v>
      </c>
      <c r="F53" s="213">
        <v>0</v>
      </c>
    </row>
    <row r="54" spans="1:6" x14ac:dyDescent="0.25">
      <c r="A54" s="349">
        <v>48</v>
      </c>
      <c r="B54" s="211" t="s">
        <v>179</v>
      </c>
      <c r="C54" s="212" t="s">
        <v>180</v>
      </c>
      <c r="D54" s="214">
        <v>0</v>
      </c>
      <c r="E54" s="213">
        <v>0</v>
      </c>
      <c r="F54" s="213">
        <v>0</v>
      </c>
    </row>
    <row r="55" spans="1:6" ht="22.5" x14ac:dyDescent="0.25">
      <c r="A55" s="350">
        <v>49</v>
      </c>
      <c r="B55" s="324" t="s">
        <v>293</v>
      </c>
      <c r="C55" s="325" t="s">
        <v>90</v>
      </c>
      <c r="D55" s="326">
        <f>SUM(D56,D71,D77)</f>
        <v>4447194977.9400005</v>
      </c>
      <c r="E55" s="327">
        <f t="shared" ref="E55:F55" si="5">SUM(E56,E71,E77)</f>
        <v>4314971408</v>
      </c>
      <c r="F55" s="322">
        <f t="shared" si="5"/>
        <v>919925861</v>
      </c>
    </row>
    <row r="56" spans="1:6" x14ac:dyDescent="0.25">
      <c r="A56" s="348">
        <v>50</v>
      </c>
      <c r="B56" s="320" t="s">
        <v>294</v>
      </c>
      <c r="C56" s="321"/>
      <c r="D56" s="322">
        <f>SUM(D57:D70)</f>
        <v>358903236.01999992</v>
      </c>
      <c r="E56" s="322">
        <f t="shared" ref="E56:F56" si="6">SUM(E57:E70)</f>
        <v>419355687</v>
      </c>
      <c r="F56" s="322">
        <f t="shared" si="6"/>
        <v>42388427</v>
      </c>
    </row>
    <row r="57" spans="1:6" x14ac:dyDescent="0.25">
      <c r="A57" s="349">
        <v>51</v>
      </c>
      <c r="B57" s="211" t="s">
        <v>183</v>
      </c>
      <c r="C57" s="212" t="s">
        <v>184</v>
      </c>
      <c r="D57" s="213">
        <v>398451</v>
      </c>
      <c r="E57" s="213">
        <v>350000</v>
      </c>
      <c r="F57" s="213">
        <v>350000</v>
      </c>
    </row>
    <row r="58" spans="1:6" x14ac:dyDescent="0.25">
      <c r="A58" s="349">
        <v>52</v>
      </c>
      <c r="B58" s="211" t="s">
        <v>185</v>
      </c>
      <c r="C58" s="212" t="s">
        <v>186</v>
      </c>
      <c r="D58" s="213">
        <v>301202320.52999997</v>
      </c>
      <c r="E58" s="213">
        <v>385635000</v>
      </c>
      <c r="F58" s="213">
        <v>15961500</v>
      </c>
    </row>
    <row r="59" spans="1:6" x14ac:dyDescent="0.25">
      <c r="A59" s="349">
        <v>53</v>
      </c>
      <c r="B59" s="211" t="s">
        <v>187</v>
      </c>
      <c r="C59" s="212" t="s">
        <v>188</v>
      </c>
      <c r="D59" s="213">
        <v>7919604.2000000002</v>
      </c>
      <c r="E59" s="213">
        <v>5079760</v>
      </c>
      <c r="F59" s="213">
        <v>6822500</v>
      </c>
    </row>
    <row r="60" spans="1:6" x14ac:dyDescent="0.25">
      <c r="A60" s="349">
        <v>54</v>
      </c>
      <c r="B60" s="211" t="s">
        <v>189</v>
      </c>
      <c r="C60" s="212" t="s">
        <v>190</v>
      </c>
      <c r="D60" s="213">
        <v>249601.88</v>
      </c>
      <c r="E60" s="213">
        <v>0</v>
      </c>
      <c r="F60" s="213">
        <v>100000</v>
      </c>
    </row>
    <row r="61" spans="1:6" x14ac:dyDescent="0.25">
      <c r="A61" s="349">
        <v>55</v>
      </c>
      <c r="B61" s="211" t="s">
        <v>191</v>
      </c>
      <c r="C61" s="212" t="s">
        <v>192</v>
      </c>
      <c r="D61" s="213">
        <v>0</v>
      </c>
      <c r="E61" s="213">
        <v>0</v>
      </c>
      <c r="F61" s="213">
        <v>0</v>
      </c>
    </row>
    <row r="62" spans="1:6" x14ac:dyDescent="0.25">
      <c r="A62" s="349">
        <v>56</v>
      </c>
      <c r="B62" s="211" t="s">
        <v>132</v>
      </c>
      <c r="C62" s="212" t="s">
        <v>193</v>
      </c>
      <c r="D62" s="213">
        <v>708052.64</v>
      </c>
      <c r="E62" s="213">
        <v>0</v>
      </c>
      <c r="F62" s="213">
        <v>0</v>
      </c>
    </row>
    <row r="63" spans="1:6" x14ac:dyDescent="0.25">
      <c r="A63" s="349">
        <v>57</v>
      </c>
      <c r="B63" s="211" t="s">
        <v>134</v>
      </c>
      <c r="C63" s="212" t="s">
        <v>194</v>
      </c>
      <c r="D63" s="213">
        <v>0</v>
      </c>
      <c r="E63" s="213">
        <v>0</v>
      </c>
      <c r="F63" s="213">
        <v>0</v>
      </c>
    </row>
    <row r="64" spans="1:6" x14ac:dyDescent="0.25">
      <c r="A64" s="349">
        <v>58</v>
      </c>
      <c r="B64" s="211" t="s">
        <v>195</v>
      </c>
      <c r="C64" s="212" t="s">
        <v>196</v>
      </c>
      <c r="D64" s="213">
        <v>0</v>
      </c>
      <c r="E64" s="213">
        <v>0</v>
      </c>
      <c r="F64" s="213">
        <v>0</v>
      </c>
    </row>
    <row r="65" spans="1:6" x14ac:dyDescent="0.25">
      <c r="A65" s="349">
        <v>59</v>
      </c>
      <c r="B65" s="211" t="s">
        <v>197</v>
      </c>
      <c r="C65" s="212" t="s">
        <v>198</v>
      </c>
      <c r="D65" s="213">
        <v>0</v>
      </c>
      <c r="E65" s="213">
        <v>0</v>
      </c>
      <c r="F65" s="213">
        <v>0</v>
      </c>
    </row>
    <row r="66" spans="1:6" x14ac:dyDescent="0.25">
      <c r="A66" s="349">
        <v>60</v>
      </c>
      <c r="B66" s="211" t="s">
        <v>199</v>
      </c>
      <c r="C66" s="212" t="s">
        <v>200</v>
      </c>
      <c r="D66" s="213">
        <v>0</v>
      </c>
      <c r="E66" s="213">
        <v>0</v>
      </c>
      <c r="F66" s="213">
        <v>0</v>
      </c>
    </row>
    <row r="67" spans="1:6" x14ac:dyDescent="0.25">
      <c r="A67" s="349">
        <v>61</v>
      </c>
      <c r="B67" s="211" t="s">
        <v>201</v>
      </c>
      <c r="C67" s="212" t="s">
        <v>202</v>
      </c>
      <c r="D67" s="213">
        <v>66600</v>
      </c>
      <c r="E67" s="213">
        <v>0</v>
      </c>
      <c r="F67" s="213">
        <v>0</v>
      </c>
    </row>
    <row r="68" spans="1:6" x14ac:dyDescent="0.25">
      <c r="A68" s="349">
        <v>62</v>
      </c>
      <c r="B68" s="211" t="s">
        <v>203</v>
      </c>
      <c r="C68" s="212" t="s">
        <v>204</v>
      </c>
      <c r="D68" s="213">
        <v>0</v>
      </c>
      <c r="E68" s="213">
        <v>0</v>
      </c>
      <c r="F68" s="213">
        <v>0</v>
      </c>
    </row>
    <row r="69" spans="1:6" x14ac:dyDescent="0.25">
      <c r="A69" s="349">
        <v>63</v>
      </c>
      <c r="B69" s="211" t="s">
        <v>205</v>
      </c>
      <c r="C69" s="212" t="s">
        <v>206</v>
      </c>
      <c r="D69" s="213">
        <v>46622953.719999999</v>
      </c>
      <c r="E69" s="213">
        <v>27307927</v>
      </c>
      <c r="F69" s="213">
        <v>18097927</v>
      </c>
    </row>
    <row r="70" spans="1:6" x14ac:dyDescent="0.25">
      <c r="A70" s="344">
        <v>64</v>
      </c>
      <c r="B70" s="211" t="s">
        <v>207</v>
      </c>
      <c r="C70" s="212" t="s">
        <v>208</v>
      </c>
      <c r="D70" s="213">
        <v>1735652.05</v>
      </c>
      <c r="E70" s="213">
        <v>983000</v>
      </c>
      <c r="F70" s="213">
        <v>1056500</v>
      </c>
    </row>
    <row r="71" spans="1:6" x14ac:dyDescent="0.25">
      <c r="A71" s="343">
        <v>65</v>
      </c>
      <c r="B71" s="320" t="s">
        <v>295</v>
      </c>
      <c r="C71" s="321"/>
      <c r="D71" s="322">
        <f>SUM(D72:D76)</f>
        <v>178597927.51999998</v>
      </c>
      <c r="E71" s="322">
        <f t="shared" ref="E71:F71" si="7">SUM(E72:E76)</f>
        <v>165950200</v>
      </c>
      <c r="F71" s="322">
        <f t="shared" si="7"/>
        <v>500200</v>
      </c>
    </row>
    <row r="72" spans="1:6" x14ac:dyDescent="0.25">
      <c r="A72" s="349">
        <v>66</v>
      </c>
      <c r="B72" s="211" t="s">
        <v>210</v>
      </c>
      <c r="C72" s="212" t="s">
        <v>211</v>
      </c>
      <c r="D72" s="213">
        <v>0</v>
      </c>
      <c r="E72" s="213">
        <v>0</v>
      </c>
      <c r="F72" s="213">
        <v>0</v>
      </c>
    </row>
    <row r="73" spans="1:6" x14ac:dyDescent="0.25">
      <c r="A73" s="349">
        <v>67</v>
      </c>
      <c r="B73" s="211" t="s">
        <v>165</v>
      </c>
      <c r="C73" s="212" t="s">
        <v>212</v>
      </c>
      <c r="D73" s="213">
        <v>181.48</v>
      </c>
      <c r="E73" s="213">
        <v>200</v>
      </c>
      <c r="F73" s="213">
        <v>200</v>
      </c>
    </row>
    <row r="74" spans="1:6" x14ac:dyDescent="0.25">
      <c r="A74" s="349">
        <v>68</v>
      </c>
      <c r="B74" s="211" t="s">
        <v>213</v>
      </c>
      <c r="C74" s="212" t="s">
        <v>214</v>
      </c>
      <c r="D74" s="213">
        <v>178532746.03999999</v>
      </c>
      <c r="E74" s="213">
        <v>165950000</v>
      </c>
      <c r="F74" s="213">
        <v>500000</v>
      </c>
    </row>
    <row r="75" spans="1:6" x14ac:dyDescent="0.25">
      <c r="A75" s="349">
        <v>69</v>
      </c>
      <c r="B75" s="211" t="s">
        <v>215</v>
      </c>
      <c r="C75" s="212" t="s">
        <v>216</v>
      </c>
      <c r="D75" s="213">
        <v>65000</v>
      </c>
      <c r="E75" s="213">
        <v>0</v>
      </c>
      <c r="F75" s="213">
        <v>0</v>
      </c>
    </row>
    <row r="76" spans="1:6" x14ac:dyDescent="0.25">
      <c r="A76" s="344">
        <v>70</v>
      </c>
      <c r="B76" s="211" t="s">
        <v>217</v>
      </c>
      <c r="C76" s="212" t="s">
        <v>218</v>
      </c>
      <c r="D76" s="213">
        <v>0</v>
      </c>
      <c r="E76" s="213">
        <v>0</v>
      </c>
      <c r="F76" s="213">
        <v>0</v>
      </c>
    </row>
    <row r="77" spans="1:6" x14ac:dyDescent="0.25">
      <c r="A77" s="343">
        <v>71</v>
      </c>
      <c r="B77" s="328" t="s">
        <v>296</v>
      </c>
      <c r="C77" s="329"/>
      <c r="D77" s="322">
        <f>SUM(D78:D78)</f>
        <v>3909693814.4000001</v>
      </c>
      <c r="E77" s="322">
        <f t="shared" ref="E77:F77" si="8">SUM(E78:E78)</f>
        <v>3729665521</v>
      </c>
      <c r="F77" s="322">
        <f t="shared" si="8"/>
        <v>877037234</v>
      </c>
    </row>
    <row r="78" spans="1:6" x14ac:dyDescent="0.25">
      <c r="A78" s="349">
        <v>72</v>
      </c>
      <c r="B78" s="211" t="s">
        <v>220</v>
      </c>
      <c r="C78" s="212" t="s">
        <v>221</v>
      </c>
      <c r="D78" s="213">
        <v>3909693814.4000001</v>
      </c>
      <c r="E78" s="215">
        <v>3729665521</v>
      </c>
      <c r="F78" s="213">
        <v>877037234</v>
      </c>
    </row>
    <row r="79" spans="1:6" ht="22.5" x14ac:dyDescent="0.25">
      <c r="A79" s="350">
        <v>73</v>
      </c>
      <c r="B79" s="324" t="s">
        <v>297</v>
      </c>
      <c r="C79" s="325" t="s">
        <v>90</v>
      </c>
      <c r="D79" s="330">
        <f>D55-D8-D44-D50</f>
        <v>15230708.080000639</v>
      </c>
      <c r="E79" s="330">
        <f t="shared" ref="E79:F79" si="9">E55-E8-E44-E50</f>
        <v>0</v>
      </c>
      <c r="F79" s="330">
        <f t="shared" si="9"/>
        <v>0</v>
      </c>
    </row>
    <row r="80" spans="1:6" ht="22.5" x14ac:dyDescent="0.25">
      <c r="A80" s="347">
        <v>74</v>
      </c>
      <c r="B80" s="324" t="s">
        <v>298</v>
      </c>
      <c r="C80" s="317"/>
      <c r="D80" s="322">
        <f>D55-D7</f>
        <v>14239644.080000877</v>
      </c>
      <c r="E80" s="330">
        <f t="shared" ref="E80:F80" si="10">E55-E7</f>
        <v>0</v>
      </c>
      <c r="F80" s="322">
        <f t="shared" si="10"/>
        <v>0</v>
      </c>
    </row>
  </sheetData>
  <printOptions horizontalCentered="1"/>
  <pageMargins left="0.70866141732283472" right="0.31496062992125984" top="0.78740157480314965" bottom="0.78740157480314965" header="0.31496062992125984" footer="0.31496062992125984"/>
  <pageSetup paperSize="9" scale="60" orientation="portrait" r:id="rId1"/>
  <headerFooter>
    <oddHeader>&amp;R&amp;"-,Tučné"Příloha č. I.5.OPŘO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51225-2017-4E65-BAC8-5B7CDBECA19C}">
  <sheetPr>
    <tabColor rgb="FF92D050"/>
    <pageSetUpPr fitToPage="1"/>
  </sheetPr>
  <dimension ref="A1:HE57"/>
  <sheetViews>
    <sheetView workbookViewId="0">
      <selection activeCell="K52" sqref="K52"/>
    </sheetView>
  </sheetViews>
  <sheetFormatPr defaultColWidth="9.28515625" defaultRowHeight="15" x14ac:dyDescent="0.25"/>
  <cols>
    <col min="1" max="1" width="8.28515625" customWidth="1"/>
    <col min="2" max="2" width="44.7109375" customWidth="1"/>
    <col min="3" max="3" width="14.5703125" customWidth="1"/>
    <col min="4" max="4" width="12.7109375" customWidth="1"/>
    <col min="5" max="5" width="14.7109375" customWidth="1"/>
    <col min="6" max="6" width="12.28515625" customWidth="1"/>
    <col min="221" max="221" width="1.28515625" customWidth="1"/>
    <col min="222" max="222" width="8.28515625" customWidth="1"/>
    <col min="223" max="223" width="44.7109375" customWidth="1"/>
    <col min="224" max="224" width="14.5703125" customWidth="1"/>
    <col min="225" max="225" width="12.7109375" customWidth="1"/>
    <col min="226" max="226" width="14.7109375" customWidth="1"/>
    <col min="227" max="227" width="12.28515625" customWidth="1"/>
    <col min="228" max="228" width="12.7109375" customWidth="1"/>
    <col min="229" max="229" width="13" customWidth="1"/>
    <col min="477" max="477" width="1.28515625" customWidth="1"/>
    <col min="478" max="478" width="8.28515625" customWidth="1"/>
    <col min="479" max="479" width="44.7109375" customWidth="1"/>
    <col min="480" max="480" width="14.5703125" customWidth="1"/>
    <col min="481" max="481" width="12.7109375" customWidth="1"/>
    <col min="482" max="482" width="14.7109375" customWidth="1"/>
    <col min="483" max="483" width="12.28515625" customWidth="1"/>
    <col min="484" max="484" width="12.7109375" customWidth="1"/>
    <col min="485" max="485" width="13" customWidth="1"/>
    <col min="733" max="733" width="1.28515625" customWidth="1"/>
    <col min="734" max="734" width="8.28515625" customWidth="1"/>
    <col min="735" max="735" width="44.7109375" customWidth="1"/>
    <col min="736" max="736" width="14.5703125" customWidth="1"/>
    <col min="737" max="737" width="12.7109375" customWidth="1"/>
    <col min="738" max="738" width="14.7109375" customWidth="1"/>
    <col min="739" max="739" width="12.28515625" customWidth="1"/>
    <col min="740" max="740" width="12.7109375" customWidth="1"/>
    <col min="741" max="741" width="13" customWidth="1"/>
    <col min="989" max="989" width="1.28515625" customWidth="1"/>
    <col min="990" max="990" width="8.28515625" customWidth="1"/>
    <col min="991" max="991" width="44.7109375" customWidth="1"/>
    <col min="992" max="992" width="14.5703125" customWidth="1"/>
    <col min="993" max="993" width="12.7109375" customWidth="1"/>
    <col min="994" max="994" width="14.7109375" customWidth="1"/>
    <col min="995" max="995" width="12.28515625" customWidth="1"/>
    <col min="996" max="996" width="12.7109375" customWidth="1"/>
    <col min="997" max="997" width="13" customWidth="1"/>
    <col min="1245" max="1245" width="1.28515625" customWidth="1"/>
    <col min="1246" max="1246" width="8.28515625" customWidth="1"/>
    <col min="1247" max="1247" width="44.7109375" customWidth="1"/>
    <col min="1248" max="1248" width="14.5703125" customWidth="1"/>
    <col min="1249" max="1249" width="12.7109375" customWidth="1"/>
    <col min="1250" max="1250" width="14.7109375" customWidth="1"/>
    <col min="1251" max="1251" width="12.28515625" customWidth="1"/>
    <col min="1252" max="1252" width="12.7109375" customWidth="1"/>
    <col min="1253" max="1253" width="13" customWidth="1"/>
    <col min="1501" max="1501" width="1.28515625" customWidth="1"/>
    <col min="1502" max="1502" width="8.28515625" customWidth="1"/>
    <col min="1503" max="1503" width="44.7109375" customWidth="1"/>
    <col min="1504" max="1504" width="14.5703125" customWidth="1"/>
    <col min="1505" max="1505" width="12.7109375" customWidth="1"/>
    <col min="1506" max="1506" width="14.7109375" customWidth="1"/>
    <col min="1507" max="1507" width="12.28515625" customWidth="1"/>
    <col min="1508" max="1508" width="12.7109375" customWidth="1"/>
    <col min="1509" max="1509" width="13" customWidth="1"/>
    <col min="1757" max="1757" width="1.28515625" customWidth="1"/>
    <col min="1758" max="1758" width="8.28515625" customWidth="1"/>
    <col min="1759" max="1759" width="44.7109375" customWidth="1"/>
    <col min="1760" max="1760" width="14.5703125" customWidth="1"/>
    <col min="1761" max="1761" width="12.7109375" customWidth="1"/>
    <col min="1762" max="1762" width="14.7109375" customWidth="1"/>
    <col min="1763" max="1763" width="12.28515625" customWidth="1"/>
    <col min="1764" max="1764" width="12.7109375" customWidth="1"/>
    <col min="1765" max="1765" width="13" customWidth="1"/>
    <col min="2013" max="2013" width="1.28515625" customWidth="1"/>
    <col min="2014" max="2014" width="8.28515625" customWidth="1"/>
    <col min="2015" max="2015" width="44.7109375" customWidth="1"/>
    <col min="2016" max="2016" width="14.5703125" customWidth="1"/>
    <col min="2017" max="2017" width="12.7109375" customWidth="1"/>
    <col min="2018" max="2018" width="14.7109375" customWidth="1"/>
    <col min="2019" max="2019" width="12.28515625" customWidth="1"/>
    <col min="2020" max="2020" width="12.7109375" customWidth="1"/>
    <col min="2021" max="2021" width="13" customWidth="1"/>
    <col min="2269" max="2269" width="1.28515625" customWidth="1"/>
    <col min="2270" max="2270" width="8.28515625" customWidth="1"/>
    <col min="2271" max="2271" width="44.7109375" customWidth="1"/>
    <col min="2272" max="2272" width="14.5703125" customWidth="1"/>
    <col min="2273" max="2273" width="12.7109375" customWidth="1"/>
    <col min="2274" max="2274" width="14.7109375" customWidth="1"/>
    <col min="2275" max="2275" width="12.28515625" customWidth="1"/>
    <col min="2276" max="2276" width="12.7109375" customWidth="1"/>
    <col min="2277" max="2277" width="13" customWidth="1"/>
    <col min="2525" max="2525" width="1.28515625" customWidth="1"/>
    <col min="2526" max="2526" width="8.28515625" customWidth="1"/>
    <col min="2527" max="2527" width="44.7109375" customWidth="1"/>
    <col min="2528" max="2528" width="14.5703125" customWidth="1"/>
    <col min="2529" max="2529" width="12.7109375" customWidth="1"/>
    <col min="2530" max="2530" width="14.7109375" customWidth="1"/>
    <col min="2531" max="2531" width="12.28515625" customWidth="1"/>
    <col min="2532" max="2532" width="12.7109375" customWidth="1"/>
    <col min="2533" max="2533" width="13" customWidth="1"/>
    <col min="2781" max="2781" width="1.28515625" customWidth="1"/>
    <col min="2782" max="2782" width="8.28515625" customWidth="1"/>
    <col min="2783" max="2783" width="44.7109375" customWidth="1"/>
    <col min="2784" max="2784" width="14.5703125" customWidth="1"/>
    <col min="2785" max="2785" width="12.7109375" customWidth="1"/>
    <col min="2786" max="2786" width="14.7109375" customWidth="1"/>
    <col min="2787" max="2787" width="12.28515625" customWidth="1"/>
    <col min="2788" max="2788" width="12.7109375" customWidth="1"/>
    <col min="2789" max="2789" width="13" customWidth="1"/>
    <col min="3037" max="3037" width="1.28515625" customWidth="1"/>
    <col min="3038" max="3038" width="8.28515625" customWidth="1"/>
    <col min="3039" max="3039" width="44.7109375" customWidth="1"/>
    <col min="3040" max="3040" width="14.5703125" customWidth="1"/>
    <col min="3041" max="3041" width="12.7109375" customWidth="1"/>
    <col min="3042" max="3042" width="14.7109375" customWidth="1"/>
    <col min="3043" max="3043" width="12.28515625" customWidth="1"/>
    <col min="3044" max="3044" width="12.7109375" customWidth="1"/>
    <col min="3045" max="3045" width="13" customWidth="1"/>
    <col min="3293" max="3293" width="1.28515625" customWidth="1"/>
    <col min="3294" max="3294" width="8.28515625" customWidth="1"/>
    <col min="3295" max="3295" width="44.7109375" customWidth="1"/>
    <col min="3296" max="3296" width="14.5703125" customWidth="1"/>
    <col min="3297" max="3297" width="12.7109375" customWidth="1"/>
    <col min="3298" max="3298" width="14.7109375" customWidth="1"/>
    <col min="3299" max="3299" width="12.28515625" customWidth="1"/>
    <col min="3300" max="3300" width="12.7109375" customWidth="1"/>
    <col min="3301" max="3301" width="13" customWidth="1"/>
    <col min="3549" max="3549" width="1.28515625" customWidth="1"/>
    <col min="3550" max="3550" width="8.28515625" customWidth="1"/>
    <col min="3551" max="3551" width="44.7109375" customWidth="1"/>
    <col min="3552" max="3552" width="14.5703125" customWidth="1"/>
    <col min="3553" max="3553" width="12.7109375" customWidth="1"/>
    <col min="3554" max="3554" width="14.7109375" customWidth="1"/>
    <col min="3555" max="3555" width="12.28515625" customWidth="1"/>
    <col min="3556" max="3556" width="12.7109375" customWidth="1"/>
    <col min="3557" max="3557" width="13" customWidth="1"/>
    <col min="3805" max="3805" width="1.28515625" customWidth="1"/>
    <col min="3806" max="3806" width="8.28515625" customWidth="1"/>
    <col min="3807" max="3807" width="44.7109375" customWidth="1"/>
    <col min="3808" max="3808" width="14.5703125" customWidth="1"/>
    <col min="3809" max="3809" width="12.7109375" customWidth="1"/>
    <col min="3810" max="3810" width="14.7109375" customWidth="1"/>
    <col min="3811" max="3811" width="12.28515625" customWidth="1"/>
    <col min="3812" max="3812" width="12.7109375" customWidth="1"/>
    <col min="3813" max="3813" width="13" customWidth="1"/>
    <col min="4061" max="4061" width="1.28515625" customWidth="1"/>
    <col min="4062" max="4062" width="8.28515625" customWidth="1"/>
    <col min="4063" max="4063" width="44.7109375" customWidth="1"/>
    <col min="4064" max="4064" width="14.5703125" customWidth="1"/>
    <col min="4065" max="4065" width="12.7109375" customWidth="1"/>
    <col min="4066" max="4066" width="14.7109375" customWidth="1"/>
    <col min="4067" max="4067" width="12.28515625" customWidth="1"/>
    <col min="4068" max="4068" width="12.7109375" customWidth="1"/>
    <col min="4069" max="4069" width="13" customWidth="1"/>
    <col min="4317" max="4317" width="1.28515625" customWidth="1"/>
    <col min="4318" max="4318" width="8.28515625" customWidth="1"/>
    <col min="4319" max="4319" width="44.7109375" customWidth="1"/>
    <col min="4320" max="4320" width="14.5703125" customWidth="1"/>
    <col min="4321" max="4321" width="12.7109375" customWidth="1"/>
    <col min="4322" max="4322" width="14.7109375" customWidth="1"/>
    <col min="4323" max="4323" width="12.28515625" customWidth="1"/>
    <col min="4324" max="4324" width="12.7109375" customWidth="1"/>
    <col min="4325" max="4325" width="13" customWidth="1"/>
    <col min="4573" max="4573" width="1.28515625" customWidth="1"/>
    <col min="4574" max="4574" width="8.28515625" customWidth="1"/>
    <col min="4575" max="4575" width="44.7109375" customWidth="1"/>
    <col min="4576" max="4576" width="14.5703125" customWidth="1"/>
    <col min="4577" max="4577" width="12.7109375" customWidth="1"/>
    <col min="4578" max="4578" width="14.7109375" customWidth="1"/>
    <col min="4579" max="4579" width="12.28515625" customWidth="1"/>
    <col min="4580" max="4580" width="12.7109375" customWidth="1"/>
    <col min="4581" max="4581" width="13" customWidth="1"/>
    <col min="4829" max="4829" width="1.28515625" customWidth="1"/>
    <col min="4830" max="4830" width="8.28515625" customWidth="1"/>
    <col min="4831" max="4831" width="44.7109375" customWidth="1"/>
    <col min="4832" max="4832" width="14.5703125" customWidth="1"/>
    <col min="4833" max="4833" width="12.7109375" customWidth="1"/>
    <col min="4834" max="4834" width="14.7109375" customWidth="1"/>
    <col min="4835" max="4835" width="12.28515625" customWidth="1"/>
    <col min="4836" max="4836" width="12.7109375" customWidth="1"/>
    <col min="4837" max="4837" width="13" customWidth="1"/>
    <col min="5085" max="5085" width="1.28515625" customWidth="1"/>
    <col min="5086" max="5086" width="8.28515625" customWidth="1"/>
    <col min="5087" max="5087" width="44.7109375" customWidth="1"/>
    <col min="5088" max="5088" width="14.5703125" customWidth="1"/>
    <col min="5089" max="5089" width="12.7109375" customWidth="1"/>
    <col min="5090" max="5090" width="14.7109375" customWidth="1"/>
    <col min="5091" max="5091" width="12.28515625" customWidth="1"/>
    <col min="5092" max="5092" width="12.7109375" customWidth="1"/>
    <col min="5093" max="5093" width="13" customWidth="1"/>
    <col min="5341" max="5341" width="1.28515625" customWidth="1"/>
    <col min="5342" max="5342" width="8.28515625" customWidth="1"/>
    <col min="5343" max="5343" width="44.7109375" customWidth="1"/>
    <col min="5344" max="5344" width="14.5703125" customWidth="1"/>
    <col min="5345" max="5345" width="12.7109375" customWidth="1"/>
    <col min="5346" max="5346" width="14.7109375" customWidth="1"/>
    <col min="5347" max="5347" width="12.28515625" customWidth="1"/>
    <col min="5348" max="5348" width="12.7109375" customWidth="1"/>
    <col min="5349" max="5349" width="13" customWidth="1"/>
    <col min="5597" max="5597" width="1.28515625" customWidth="1"/>
    <col min="5598" max="5598" width="8.28515625" customWidth="1"/>
    <col min="5599" max="5599" width="44.7109375" customWidth="1"/>
    <col min="5600" max="5600" width="14.5703125" customWidth="1"/>
    <col min="5601" max="5601" width="12.7109375" customWidth="1"/>
    <col min="5602" max="5602" width="14.7109375" customWidth="1"/>
    <col min="5603" max="5603" width="12.28515625" customWidth="1"/>
    <col min="5604" max="5604" width="12.7109375" customWidth="1"/>
    <col min="5605" max="5605" width="13" customWidth="1"/>
    <col min="5853" max="5853" width="1.28515625" customWidth="1"/>
    <col min="5854" max="5854" width="8.28515625" customWidth="1"/>
    <col min="5855" max="5855" width="44.7109375" customWidth="1"/>
    <col min="5856" max="5856" width="14.5703125" customWidth="1"/>
    <col min="5857" max="5857" width="12.7109375" customWidth="1"/>
    <col min="5858" max="5858" width="14.7109375" customWidth="1"/>
    <col min="5859" max="5859" width="12.28515625" customWidth="1"/>
    <col min="5860" max="5860" width="12.7109375" customWidth="1"/>
    <col min="5861" max="5861" width="13" customWidth="1"/>
    <col min="6109" max="6109" width="1.28515625" customWidth="1"/>
    <col min="6110" max="6110" width="8.28515625" customWidth="1"/>
    <col min="6111" max="6111" width="44.7109375" customWidth="1"/>
    <col min="6112" max="6112" width="14.5703125" customWidth="1"/>
    <col min="6113" max="6113" width="12.7109375" customWidth="1"/>
    <col min="6114" max="6114" width="14.7109375" customWidth="1"/>
    <col min="6115" max="6115" width="12.28515625" customWidth="1"/>
    <col min="6116" max="6116" width="12.7109375" customWidth="1"/>
    <col min="6117" max="6117" width="13" customWidth="1"/>
    <col min="6365" max="6365" width="1.28515625" customWidth="1"/>
    <col min="6366" max="6366" width="8.28515625" customWidth="1"/>
    <col min="6367" max="6367" width="44.7109375" customWidth="1"/>
    <col min="6368" max="6368" width="14.5703125" customWidth="1"/>
    <col min="6369" max="6369" width="12.7109375" customWidth="1"/>
    <col min="6370" max="6370" width="14.7109375" customWidth="1"/>
    <col min="6371" max="6371" width="12.28515625" customWidth="1"/>
    <col min="6372" max="6372" width="12.7109375" customWidth="1"/>
    <col min="6373" max="6373" width="13" customWidth="1"/>
    <col min="6621" max="6621" width="1.28515625" customWidth="1"/>
    <col min="6622" max="6622" width="8.28515625" customWidth="1"/>
    <col min="6623" max="6623" width="44.7109375" customWidth="1"/>
    <col min="6624" max="6624" width="14.5703125" customWidth="1"/>
    <col min="6625" max="6625" width="12.7109375" customWidth="1"/>
    <col min="6626" max="6626" width="14.7109375" customWidth="1"/>
    <col min="6627" max="6627" width="12.28515625" customWidth="1"/>
    <col min="6628" max="6628" width="12.7109375" customWidth="1"/>
    <col min="6629" max="6629" width="13" customWidth="1"/>
    <col min="6877" max="6877" width="1.28515625" customWidth="1"/>
    <col min="6878" max="6878" width="8.28515625" customWidth="1"/>
    <col min="6879" max="6879" width="44.7109375" customWidth="1"/>
    <col min="6880" max="6880" width="14.5703125" customWidth="1"/>
    <col min="6881" max="6881" width="12.7109375" customWidth="1"/>
    <col min="6882" max="6882" width="14.7109375" customWidth="1"/>
    <col min="6883" max="6883" width="12.28515625" customWidth="1"/>
    <col min="6884" max="6884" width="12.7109375" customWidth="1"/>
    <col min="6885" max="6885" width="13" customWidth="1"/>
    <col min="7133" max="7133" width="1.28515625" customWidth="1"/>
    <col min="7134" max="7134" width="8.28515625" customWidth="1"/>
    <col min="7135" max="7135" width="44.7109375" customWidth="1"/>
    <col min="7136" max="7136" width="14.5703125" customWidth="1"/>
    <col min="7137" max="7137" width="12.7109375" customWidth="1"/>
    <col min="7138" max="7138" width="14.7109375" customWidth="1"/>
    <col min="7139" max="7139" width="12.28515625" customWidth="1"/>
    <col min="7140" max="7140" width="12.7109375" customWidth="1"/>
    <col min="7141" max="7141" width="13" customWidth="1"/>
    <col min="7389" max="7389" width="1.28515625" customWidth="1"/>
    <col min="7390" max="7390" width="8.28515625" customWidth="1"/>
    <col min="7391" max="7391" width="44.7109375" customWidth="1"/>
    <col min="7392" max="7392" width="14.5703125" customWidth="1"/>
    <col min="7393" max="7393" width="12.7109375" customWidth="1"/>
    <col min="7394" max="7394" width="14.7109375" customWidth="1"/>
    <col min="7395" max="7395" width="12.28515625" customWidth="1"/>
    <col min="7396" max="7396" width="12.7109375" customWidth="1"/>
    <col min="7397" max="7397" width="13" customWidth="1"/>
    <col min="7645" max="7645" width="1.28515625" customWidth="1"/>
    <col min="7646" max="7646" width="8.28515625" customWidth="1"/>
    <col min="7647" max="7647" width="44.7109375" customWidth="1"/>
    <col min="7648" max="7648" width="14.5703125" customWidth="1"/>
    <col min="7649" max="7649" width="12.7109375" customWidth="1"/>
    <col min="7650" max="7650" width="14.7109375" customWidth="1"/>
    <col min="7651" max="7651" width="12.28515625" customWidth="1"/>
    <col min="7652" max="7652" width="12.7109375" customWidth="1"/>
    <col min="7653" max="7653" width="13" customWidth="1"/>
    <col min="7901" max="7901" width="1.28515625" customWidth="1"/>
    <col min="7902" max="7902" width="8.28515625" customWidth="1"/>
    <col min="7903" max="7903" width="44.7109375" customWidth="1"/>
    <col min="7904" max="7904" width="14.5703125" customWidth="1"/>
    <col min="7905" max="7905" width="12.7109375" customWidth="1"/>
    <col min="7906" max="7906" width="14.7109375" customWidth="1"/>
    <col min="7907" max="7907" width="12.28515625" customWidth="1"/>
    <col min="7908" max="7908" width="12.7109375" customWidth="1"/>
    <col min="7909" max="7909" width="13" customWidth="1"/>
    <col min="8157" max="8157" width="1.28515625" customWidth="1"/>
    <col min="8158" max="8158" width="8.28515625" customWidth="1"/>
    <col min="8159" max="8159" width="44.7109375" customWidth="1"/>
    <col min="8160" max="8160" width="14.5703125" customWidth="1"/>
    <col min="8161" max="8161" width="12.7109375" customWidth="1"/>
    <col min="8162" max="8162" width="14.7109375" customWidth="1"/>
    <col min="8163" max="8163" width="12.28515625" customWidth="1"/>
    <col min="8164" max="8164" width="12.7109375" customWidth="1"/>
    <col min="8165" max="8165" width="13" customWidth="1"/>
    <col min="8413" max="8413" width="1.28515625" customWidth="1"/>
    <col min="8414" max="8414" width="8.28515625" customWidth="1"/>
    <col min="8415" max="8415" width="44.7109375" customWidth="1"/>
    <col min="8416" max="8416" width="14.5703125" customWidth="1"/>
    <col min="8417" max="8417" width="12.7109375" customWidth="1"/>
    <col min="8418" max="8418" width="14.7109375" customWidth="1"/>
    <col min="8419" max="8419" width="12.28515625" customWidth="1"/>
    <col min="8420" max="8420" width="12.7109375" customWidth="1"/>
    <col min="8421" max="8421" width="13" customWidth="1"/>
    <col min="8669" max="8669" width="1.28515625" customWidth="1"/>
    <col min="8670" max="8670" width="8.28515625" customWidth="1"/>
    <col min="8671" max="8671" width="44.7109375" customWidth="1"/>
    <col min="8672" max="8672" width="14.5703125" customWidth="1"/>
    <col min="8673" max="8673" width="12.7109375" customWidth="1"/>
    <col min="8674" max="8674" width="14.7109375" customWidth="1"/>
    <col min="8675" max="8675" width="12.28515625" customWidth="1"/>
    <col min="8676" max="8676" width="12.7109375" customWidth="1"/>
    <col min="8677" max="8677" width="13" customWidth="1"/>
    <col min="8925" max="8925" width="1.28515625" customWidth="1"/>
    <col min="8926" max="8926" width="8.28515625" customWidth="1"/>
    <col min="8927" max="8927" width="44.7109375" customWidth="1"/>
    <col min="8928" max="8928" width="14.5703125" customWidth="1"/>
    <col min="8929" max="8929" width="12.7109375" customWidth="1"/>
    <col min="8930" max="8930" width="14.7109375" customWidth="1"/>
    <col min="8931" max="8931" width="12.28515625" customWidth="1"/>
    <col min="8932" max="8932" width="12.7109375" customWidth="1"/>
    <col min="8933" max="8933" width="13" customWidth="1"/>
    <col min="9181" max="9181" width="1.28515625" customWidth="1"/>
    <col min="9182" max="9182" width="8.28515625" customWidth="1"/>
    <col min="9183" max="9183" width="44.7109375" customWidth="1"/>
    <col min="9184" max="9184" width="14.5703125" customWidth="1"/>
    <col min="9185" max="9185" width="12.7109375" customWidth="1"/>
    <col min="9186" max="9186" width="14.7109375" customWidth="1"/>
    <col min="9187" max="9187" width="12.28515625" customWidth="1"/>
    <col min="9188" max="9188" width="12.7109375" customWidth="1"/>
    <col min="9189" max="9189" width="13" customWidth="1"/>
    <col min="9437" max="9437" width="1.28515625" customWidth="1"/>
    <col min="9438" max="9438" width="8.28515625" customWidth="1"/>
    <col min="9439" max="9439" width="44.7109375" customWidth="1"/>
    <col min="9440" max="9440" width="14.5703125" customWidth="1"/>
    <col min="9441" max="9441" width="12.7109375" customWidth="1"/>
    <col min="9442" max="9442" width="14.7109375" customWidth="1"/>
    <col min="9443" max="9443" width="12.28515625" customWidth="1"/>
    <col min="9444" max="9444" width="12.7109375" customWidth="1"/>
    <col min="9445" max="9445" width="13" customWidth="1"/>
    <col min="9693" max="9693" width="1.28515625" customWidth="1"/>
    <col min="9694" max="9694" width="8.28515625" customWidth="1"/>
    <col min="9695" max="9695" width="44.7109375" customWidth="1"/>
    <col min="9696" max="9696" width="14.5703125" customWidth="1"/>
    <col min="9697" max="9697" width="12.7109375" customWidth="1"/>
    <col min="9698" max="9698" width="14.7109375" customWidth="1"/>
    <col min="9699" max="9699" width="12.28515625" customWidth="1"/>
    <col min="9700" max="9700" width="12.7109375" customWidth="1"/>
    <col min="9701" max="9701" width="13" customWidth="1"/>
    <col min="9949" max="9949" width="1.28515625" customWidth="1"/>
    <col min="9950" max="9950" width="8.28515625" customWidth="1"/>
    <col min="9951" max="9951" width="44.7109375" customWidth="1"/>
    <col min="9952" max="9952" width="14.5703125" customWidth="1"/>
    <col min="9953" max="9953" width="12.7109375" customWidth="1"/>
    <col min="9954" max="9954" width="14.7109375" customWidth="1"/>
    <col min="9955" max="9955" width="12.28515625" customWidth="1"/>
    <col min="9956" max="9956" width="12.7109375" customWidth="1"/>
    <col min="9957" max="9957" width="13" customWidth="1"/>
    <col min="10205" max="10205" width="1.28515625" customWidth="1"/>
    <col min="10206" max="10206" width="8.28515625" customWidth="1"/>
    <col min="10207" max="10207" width="44.7109375" customWidth="1"/>
    <col min="10208" max="10208" width="14.5703125" customWidth="1"/>
    <col min="10209" max="10209" width="12.7109375" customWidth="1"/>
    <col min="10210" max="10210" width="14.7109375" customWidth="1"/>
    <col min="10211" max="10211" width="12.28515625" customWidth="1"/>
    <col min="10212" max="10212" width="12.7109375" customWidth="1"/>
    <col min="10213" max="10213" width="13" customWidth="1"/>
    <col min="10461" max="10461" width="1.28515625" customWidth="1"/>
    <col min="10462" max="10462" width="8.28515625" customWidth="1"/>
    <col min="10463" max="10463" width="44.7109375" customWidth="1"/>
    <col min="10464" max="10464" width="14.5703125" customWidth="1"/>
    <col min="10465" max="10465" width="12.7109375" customWidth="1"/>
    <col min="10466" max="10466" width="14.7109375" customWidth="1"/>
    <col min="10467" max="10467" width="12.28515625" customWidth="1"/>
    <col min="10468" max="10468" width="12.7109375" customWidth="1"/>
    <col min="10469" max="10469" width="13" customWidth="1"/>
    <col min="10717" max="10717" width="1.28515625" customWidth="1"/>
    <col min="10718" max="10718" width="8.28515625" customWidth="1"/>
    <col min="10719" max="10719" width="44.7109375" customWidth="1"/>
    <col min="10720" max="10720" width="14.5703125" customWidth="1"/>
    <col min="10721" max="10721" width="12.7109375" customWidth="1"/>
    <col min="10722" max="10722" width="14.7109375" customWidth="1"/>
    <col min="10723" max="10723" width="12.28515625" customWidth="1"/>
    <col min="10724" max="10724" width="12.7109375" customWidth="1"/>
    <col min="10725" max="10725" width="13" customWidth="1"/>
    <col min="10973" max="10973" width="1.28515625" customWidth="1"/>
    <col min="10974" max="10974" width="8.28515625" customWidth="1"/>
    <col min="10975" max="10975" width="44.7109375" customWidth="1"/>
    <col min="10976" max="10976" width="14.5703125" customWidth="1"/>
    <col min="10977" max="10977" width="12.7109375" customWidth="1"/>
    <col min="10978" max="10978" width="14.7109375" customWidth="1"/>
    <col min="10979" max="10979" width="12.28515625" customWidth="1"/>
    <col min="10980" max="10980" width="12.7109375" customWidth="1"/>
    <col min="10981" max="10981" width="13" customWidth="1"/>
    <col min="11229" max="11229" width="1.28515625" customWidth="1"/>
    <col min="11230" max="11230" width="8.28515625" customWidth="1"/>
    <col min="11231" max="11231" width="44.7109375" customWidth="1"/>
    <col min="11232" max="11232" width="14.5703125" customWidth="1"/>
    <col min="11233" max="11233" width="12.7109375" customWidth="1"/>
    <col min="11234" max="11234" width="14.7109375" customWidth="1"/>
    <col min="11235" max="11235" width="12.28515625" customWidth="1"/>
    <col min="11236" max="11236" width="12.7109375" customWidth="1"/>
    <col min="11237" max="11237" width="13" customWidth="1"/>
    <col min="11485" max="11485" width="1.28515625" customWidth="1"/>
    <col min="11486" max="11486" width="8.28515625" customWidth="1"/>
    <col min="11487" max="11487" width="44.7109375" customWidth="1"/>
    <col min="11488" max="11488" width="14.5703125" customWidth="1"/>
    <col min="11489" max="11489" width="12.7109375" customWidth="1"/>
    <col min="11490" max="11490" width="14.7109375" customWidth="1"/>
    <col min="11491" max="11491" width="12.28515625" customWidth="1"/>
    <col min="11492" max="11492" width="12.7109375" customWidth="1"/>
    <col min="11493" max="11493" width="13" customWidth="1"/>
    <col min="11741" max="11741" width="1.28515625" customWidth="1"/>
    <col min="11742" max="11742" width="8.28515625" customWidth="1"/>
    <col min="11743" max="11743" width="44.7109375" customWidth="1"/>
    <col min="11744" max="11744" width="14.5703125" customWidth="1"/>
    <col min="11745" max="11745" width="12.7109375" customWidth="1"/>
    <col min="11746" max="11746" width="14.7109375" customWidth="1"/>
    <col min="11747" max="11747" width="12.28515625" customWidth="1"/>
    <col min="11748" max="11748" width="12.7109375" customWidth="1"/>
    <col min="11749" max="11749" width="13" customWidth="1"/>
    <col min="11997" max="11997" width="1.28515625" customWidth="1"/>
    <col min="11998" max="11998" width="8.28515625" customWidth="1"/>
    <col min="11999" max="11999" width="44.7109375" customWidth="1"/>
    <col min="12000" max="12000" width="14.5703125" customWidth="1"/>
    <col min="12001" max="12001" width="12.7109375" customWidth="1"/>
    <col min="12002" max="12002" width="14.7109375" customWidth="1"/>
    <col min="12003" max="12003" width="12.28515625" customWidth="1"/>
    <col min="12004" max="12004" width="12.7109375" customWidth="1"/>
    <col min="12005" max="12005" width="13" customWidth="1"/>
    <col min="12253" max="12253" width="1.28515625" customWidth="1"/>
    <col min="12254" max="12254" width="8.28515625" customWidth="1"/>
    <col min="12255" max="12255" width="44.7109375" customWidth="1"/>
    <col min="12256" max="12256" width="14.5703125" customWidth="1"/>
    <col min="12257" max="12257" width="12.7109375" customWidth="1"/>
    <col min="12258" max="12258" width="14.7109375" customWidth="1"/>
    <col min="12259" max="12259" width="12.28515625" customWidth="1"/>
    <col min="12260" max="12260" width="12.7109375" customWidth="1"/>
    <col min="12261" max="12261" width="13" customWidth="1"/>
    <col min="12509" max="12509" width="1.28515625" customWidth="1"/>
    <col min="12510" max="12510" width="8.28515625" customWidth="1"/>
    <col min="12511" max="12511" width="44.7109375" customWidth="1"/>
    <col min="12512" max="12512" width="14.5703125" customWidth="1"/>
    <col min="12513" max="12513" width="12.7109375" customWidth="1"/>
    <col min="12514" max="12514" width="14.7109375" customWidth="1"/>
    <col min="12515" max="12515" width="12.28515625" customWidth="1"/>
    <col min="12516" max="12516" width="12.7109375" customWidth="1"/>
    <col min="12517" max="12517" width="13" customWidth="1"/>
    <col min="12765" max="12765" width="1.28515625" customWidth="1"/>
    <col min="12766" max="12766" width="8.28515625" customWidth="1"/>
    <col min="12767" max="12767" width="44.7109375" customWidth="1"/>
    <col min="12768" max="12768" width="14.5703125" customWidth="1"/>
    <col min="12769" max="12769" width="12.7109375" customWidth="1"/>
    <col min="12770" max="12770" width="14.7109375" customWidth="1"/>
    <col min="12771" max="12771" width="12.28515625" customWidth="1"/>
    <col min="12772" max="12772" width="12.7109375" customWidth="1"/>
    <col min="12773" max="12773" width="13" customWidth="1"/>
    <col min="13021" max="13021" width="1.28515625" customWidth="1"/>
    <col min="13022" max="13022" width="8.28515625" customWidth="1"/>
    <col min="13023" max="13023" width="44.7109375" customWidth="1"/>
    <col min="13024" max="13024" width="14.5703125" customWidth="1"/>
    <col min="13025" max="13025" width="12.7109375" customWidth="1"/>
    <col min="13026" max="13026" width="14.7109375" customWidth="1"/>
    <col min="13027" max="13027" width="12.28515625" customWidth="1"/>
    <col min="13028" max="13028" width="12.7109375" customWidth="1"/>
    <col min="13029" max="13029" width="13" customWidth="1"/>
    <col min="13277" max="13277" width="1.28515625" customWidth="1"/>
    <col min="13278" max="13278" width="8.28515625" customWidth="1"/>
    <col min="13279" max="13279" width="44.7109375" customWidth="1"/>
    <col min="13280" max="13280" width="14.5703125" customWidth="1"/>
    <col min="13281" max="13281" width="12.7109375" customWidth="1"/>
    <col min="13282" max="13282" width="14.7109375" customWidth="1"/>
    <col min="13283" max="13283" width="12.28515625" customWidth="1"/>
    <col min="13284" max="13284" width="12.7109375" customWidth="1"/>
    <col min="13285" max="13285" width="13" customWidth="1"/>
    <col min="13533" max="13533" width="1.28515625" customWidth="1"/>
    <col min="13534" max="13534" width="8.28515625" customWidth="1"/>
    <col min="13535" max="13535" width="44.7109375" customWidth="1"/>
    <col min="13536" max="13536" width="14.5703125" customWidth="1"/>
    <col min="13537" max="13537" width="12.7109375" customWidth="1"/>
    <col min="13538" max="13538" width="14.7109375" customWidth="1"/>
    <col min="13539" max="13539" width="12.28515625" customWidth="1"/>
    <col min="13540" max="13540" width="12.7109375" customWidth="1"/>
    <col min="13541" max="13541" width="13" customWidth="1"/>
    <col min="13789" max="13789" width="1.28515625" customWidth="1"/>
    <col min="13790" max="13790" width="8.28515625" customWidth="1"/>
    <col min="13791" max="13791" width="44.7109375" customWidth="1"/>
    <col min="13792" max="13792" width="14.5703125" customWidth="1"/>
    <col min="13793" max="13793" width="12.7109375" customWidth="1"/>
    <col min="13794" max="13794" width="14.7109375" customWidth="1"/>
    <col min="13795" max="13795" width="12.28515625" customWidth="1"/>
    <col min="13796" max="13796" width="12.7109375" customWidth="1"/>
    <col min="13797" max="13797" width="13" customWidth="1"/>
    <col min="14045" max="14045" width="1.28515625" customWidth="1"/>
    <col min="14046" max="14046" width="8.28515625" customWidth="1"/>
    <col min="14047" max="14047" width="44.7109375" customWidth="1"/>
    <col min="14048" max="14048" width="14.5703125" customWidth="1"/>
    <col min="14049" max="14049" width="12.7109375" customWidth="1"/>
    <col min="14050" max="14050" width="14.7109375" customWidth="1"/>
    <col min="14051" max="14051" width="12.28515625" customWidth="1"/>
    <col min="14052" max="14052" width="12.7109375" customWidth="1"/>
    <col min="14053" max="14053" width="13" customWidth="1"/>
    <col min="14301" max="14301" width="1.28515625" customWidth="1"/>
    <col min="14302" max="14302" width="8.28515625" customWidth="1"/>
    <col min="14303" max="14303" width="44.7109375" customWidth="1"/>
    <col min="14304" max="14304" width="14.5703125" customWidth="1"/>
    <col min="14305" max="14305" width="12.7109375" customWidth="1"/>
    <col min="14306" max="14306" width="14.7109375" customWidth="1"/>
    <col min="14307" max="14307" width="12.28515625" customWidth="1"/>
    <col min="14308" max="14308" width="12.7109375" customWidth="1"/>
    <col min="14309" max="14309" width="13" customWidth="1"/>
    <col min="14557" max="14557" width="1.28515625" customWidth="1"/>
    <col min="14558" max="14558" width="8.28515625" customWidth="1"/>
    <col min="14559" max="14559" width="44.7109375" customWidth="1"/>
    <col min="14560" max="14560" width="14.5703125" customWidth="1"/>
    <col min="14561" max="14561" width="12.7109375" customWidth="1"/>
    <col min="14562" max="14562" width="14.7109375" customWidth="1"/>
    <col min="14563" max="14563" width="12.28515625" customWidth="1"/>
    <col min="14564" max="14564" width="12.7109375" customWidth="1"/>
    <col min="14565" max="14565" width="13" customWidth="1"/>
    <col min="14813" max="14813" width="1.28515625" customWidth="1"/>
    <col min="14814" max="14814" width="8.28515625" customWidth="1"/>
    <col min="14815" max="14815" width="44.7109375" customWidth="1"/>
    <col min="14816" max="14816" width="14.5703125" customWidth="1"/>
    <col min="14817" max="14817" width="12.7109375" customWidth="1"/>
    <col min="14818" max="14818" width="14.7109375" customWidth="1"/>
    <col min="14819" max="14819" width="12.28515625" customWidth="1"/>
    <col min="14820" max="14820" width="12.7109375" customWidth="1"/>
    <col min="14821" max="14821" width="13" customWidth="1"/>
    <col min="15069" max="15069" width="1.28515625" customWidth="1"/>
    <col min="15070" max="15070" width="8.28515625" customWidth="1"/>
    <col min="15071" max="15071" width="44.7109375" customWidth="1"/>
    <col min="15072" max="15072" width="14.5703125" customWidth="1"/>
    <col min="15073" max="15073" width="12.7109375" customWidth="1"/>
    <col min="15074" max="15074" width="14.7109375" customWidth="1"/>
    <col min="15075" max="15075" width="12.28515625" customWidth="1"/>
    <col min="15076" max="15076" width="12.7109375" customWidth="1"/>
    <col min="15077" max="15077" width="13" customWidth="1"/>
    <col min="15325" max="15325" width="1.28515625" customWidth="1"/>
    <col min="15326" max="15326" width="8.28515625" customWidth="1"/>
    <col min="15327" max="15327" width="44.7109375" customWidth="1"/>
    <col min="15328" max="15328" width="14.5703125" customWidth="1"/>
    <col min="15329" max="15329" width="12.7109375" customWidth="1"/>
    <col min="15330" max="15330" width="14.7109375" customWidth="1"/>
    <col min="15331" max="15331" width="12.28515625" customWidth="1"/>
    <col min="15332" max="15332" width="12.7109375" customWidth="1"/>
    <col min="15333" max="15333" width="13" customWidth="1"/>
    <col min="15581" max="15581" width="1.28515625" customWidth="1"/>
    <col min="15582" max="15582" width="8.28515625" customWidth="1"/>
    <col min="15583" max="15583" width="44.7109375" customWidth="1"/>
    <col min="15584" max="15584" width="14.5703125" customWidth="1"/>
    <col min="15585" max="15585" width="12.7109375" customWidth="1"/>
    <col min="15586" max="15586" width="14.7109375" customWidth="1"/>
    <col min="15587" max="15587" width="12.28515625" customWidth="1"/>
    <col min="15588" max="15588" width="12.7109375" customWidth="1"/>
    <col min="15589" max="15589" width="13" customWidth="1"/>
    <col min="15837" max="15837" width="1.28515625" customWidth="1"/>
    <col min="15838" max="15838" width="8.28515625" customWidth="1"/>
    <col min="15839" max="15839" width="44.7109375" customWidth="1"/>
    <col min="15840" max="15840" width="14.5703125" customWidth="1"/>
    <col min="15841" max="15841" width="12.7109375" customWidth="1"/>
    <col min="15842" max="15842" width="14.7109375" customWidth="1"/>
    <col min="15843" max="15843" width="12.28515625" customWidth="1"/>
    <col min="15844" max="15844" width="12.7109375" customWidth="1"/>
    <col min="15845" max="15845" width="13" customWidth="1"/>
    <col min="16093" max="16093" width="1.28515625" customWidth="1"/>
    <col min="16094" max="16094" width="8.28515625" customWidth="1"/>
    <col min="16095" max="16095" width="44.7109375" customWidth="1"/>
    <col min="16096" max="16096" width="14.5703125" customWidth="1"/>
    <col min="16097" max="16097" width="12.7109375" customWidth="1"/>
    <col min="16098" max="16098" width="14.7109375" customWidth="1"/>
    <col min="16099" max="16099" width="12.28515625" customWidth="1"/>
    <col min="16100" max="16100" width="12.7109375" customWidth="1"/>
    <col min="16101" max="16101" width="13" customWidth="1"/>
  </cols>
  <sheetData>
    <row r="1" spans="1:6" ht="15.75" x14ac:dyDescent="0.25">
      <c r="A1" s="198" t="s">
        <v>286</v>
      </c>
    </row>
    <row r="2" spans="1:6" ht="15.75" x14ac:dyDescent="0.25">
      <c r="A2" s="198" t="s">
        <v>299</v>
      </c>
    </row>
    <row r="3" spans="1:6" x14ac:dyDescent="0.25">
      <c r="A3" s="210" t="s">
        <v>43</v>
      </c>
    </row>
    <row r="4" spans="1:6" x14ac:dyDescent="0.25">
      <c r="B4" s="199"/>
    </row>
    <row r="5" spans="1:6" ht="42.6" customHeight="1" x14ac:dyDescent="0.25">
      <c r="A5" s="360" t="s">
        <v>225</v>
      </c>
      <c r="B5" s="361" t="s">
        <v>226</v>
      </c>
      <c r="C5" s="362"/>
      <c r="D5" s="359" t="s">
        <v>726</v>
      </c>
      <c r="E5" s="357" t="s">
        <v>727</v>
      </c>
      <c r="F5" s="357" t="s">
        <v>728</v>
      </c>
    </row>
    <row r="6" spans="1:6" ht="14.65" customHeight="1" thickBot="1" x14ac:dyDescent="0.3">
      <c r="A6" s="218" t="s">
        <v>86</v>
      </c>
      <c r="B6" s="216" t="s">
        <v>87</v>
      </c>
      <c r="C6" s="217"/>
      <c r="D6" s="315">
        <v>1</v>
      </c>
      <c r="E6" s="315">
        <v>2</v>
      </c>
      <c r="F6" s="346">
        <v>3</v>
      </c>
    </row>
    <row r="7" spans="1:6" ht="24.6" customHeight="1" x14ac:dyDescent="0.25">
      <c r="A7" s="351">
        <v>75</v>
      </c>
      <c r="B7" s="219" t="s">
        <v>300</v>
      </c>
      <c r="C7" s="220" t="s">
        <v>301</v>
      </c>
      <c r="D7" s="331">
        <v>457233861</v>
      </c>
      <c r="E7" s="332">
        <v>374903113</v>
      </c>
      <c r="F7" s="352">
        <v>271536840</v>
      </c>
    </row>
    <row r="8" spans="1:6" ht="22.15" customHeight="1" x14ac:dyDescent="0.25">
      <c r="A8" s="353">
        <v>76</v>
      </c>
      <c r="B8" s="221" t="s">
        <v>227</v>
      </c>
      <c r="C8" s="222" t="s">
        <v>301</v>
      </c>
      <c r="D8" s="333">
        <v>0</v>
      </c>
      <c r="E8" s="334">
        <v>0</v>
      </c>
      <c r="F8" s="354">
        <v>0</v>
      </c>
    </row>
    <row r="9" spans="1:6" ht="14.65" customHeight="1" x14ac:dyDescent="0.25">
      <c r="A9" s="353">
        <v>77</v>
      </c>
      <c r="B9" s="221" t="s">
        <v>228</v>
      </c>
      <c r="C9" s="223" t="s">
        <v>301</v>
      </c>
      <c r="D9" s="333">
        <v>236948455.58000001</v>
      </c>
      <c r="E9" s="334">
        <v>95879258</v>
      </c>
      <c r="F9" s="354">
        <v>77255008</v>
      </c>
    </row>
    <row r="10" spans="1:6" ht="14.65" customHeight="1" x14ac:dyDescent="0.25">
      <c r="A10" s="353">
        <v>78</v>
      </c>
      <c r="B10" s="221" t="s">
        <v>229</v>
      </c>
      <c r="C10" s="222" t="s">
        <v>301</v>
      </c>
      <c r="D10" s="333">
        <v>1928338</v>
      </c>
      <c r="E10" s="334">
        <v>1185900</v>
      </c>
      <c r="F10" s="354">
        <v>0</v>
      </c>
    </row>
    <row r="11" spans="1:6" ht="14.65" customHeight="1" x14ac:dyDescent="0.25">
      <c r="A11" s="353">
        <v>79</v>
      </c>
      <c r="B11" s="221" t="s">
        <v>230</v>
      </c>
      <c r="C11" s="222" t="s">
        <v>302</v>
      </c>
      <c r="D11" s="333">
        <v>205001793.30000001</v>
      </c>
      <c r="E11" s="334">
        <v>156026848</v>
      </c>
      <c r="F11" s="354">
        <v>116354348</v>
      </c>
    </row>
    <row r="12" spans="1:6" ht="14.65" customHeight="1" x14ac:dyDescent="0.25">
      <c r="A12" s="353">
        <v>80</v>
      </c>
      <c r="B12" s="221" t="s">
        <v>231</v>
      </c>
      <c r="C12" s="222" t="s">
        <v>303</v>
      </c>
      <c r="D12" s="333">
        <v>14371609.25</v>
      </c>
      <c r="E12" s="334">
        <v>7471922</v>
      </c>
      <c r="F12" s="354">
        <v>2720481</v>
      </c>
    </row>
    <row r="13" spans="1:6" ht="14.65" customHeight="1" x14ac:dyDescent="0.25">
      <c r="A13" s="353">
        <v>81</v>
      </c>
      <c r="B13" s="221" t="s">
        <v>232</v>
      </c>
      <c r="C13" s="222" t="s">
        <v>304</v>
      </c>
      <c r="D13" s="333">
        <v>951715973.28999996</v>
      </c>
      <c r="E13" s="334">
        <v>1067783708</v>
      </c>
      <c r="F13" s="354">
        <v>877037234</v>
      </c>
    </row>
    <row r="14" spans="1:6" ht="22.5" customHeight="1" x14ac:dyDescent="0.25">
      <c r="A14" s="353">
        <v>82</v>
      </c>
      <c r="B14" s="221" t="s">
        <v>305</v>
      </c>
      <c r="C14" s="222" t="s">
        <v>304</v>
      </c>
      <c r="D14" s="333">
        <v>0</v>
      </c>
      <c r="E14" s="334">
        <v>0</v>
      </c>
      <c r="F14" s="354">
        <v>0</v>
      </c>
    </row>
    <row r="15" spans="1:6" ht="21.6" customHeight="1" x14ac:dyDescent="0.25">
      <c r="A15" s="353">
        <v>83</v>
      </c>
      <c r="B15" s="221" t="s">
        <v>234</v>
      </c>
      <c r="C15" s="222" t="s">
        <v>304</v>
      </c>
      <c r="D15" s="333">
        <v>444029606.73000002</v>
      </c>
      <c r="E15" s="334">
        <v>567536360</v>
      </c>
      <c r="F15" s="354">
        <v>0</v>
      </c>
    </row>
    <row r="16" spans="1:6" ht="14.65" customHeight="1" x14ac:dyDescent="0.25">
      <c r="A16" s="353">
        <v>84</v>
      </c>
      <c r="B16" s="221" t="s">
        <v>235</v>
      </c>
      <c r="C16" s="224"/>
      <c r="D16" s="333">
        <v>13590311.109999999</v>
      </c>
      <c r="E16" s="334">
        <v>12000000</v>
      </c>
      <c r="F16" s="354">
        <v>0</v>
      </c>
    </row>
    <row r="17" spans="1:6" ht="14.65" customHeight="1" x14ac:dyDescent="0.25">
      <c r="A17" s="353">
        <v>85</v>
      </c>
      <c r="B17" s="221" t="s">
        <v>236</v>
      </c>
      <c r="C17" s="224"/>
      <c r="D17" s="333">
        <v>430439295.62</v>
      </c>
      <c r="E17" s="334">
        <v>555536360</v>
      </c>
      <c r="F17" s="354">
        <v>0</v>
      </c>
    </row>
    <row r="18" spans="1:6" ht="22.15" customHeight="1" x14ac:dyDescent="0.25">
      <c r="A18" s="353">
        <v>86</v>
      </c>
      <c r="B18" s="221" t="s">
        <v>306</v>
      </c>
      <c r="C18" s="222" t="s">
        <v>304</v>
      </c>
      <c r="D18" s="333">
        <v>0</v>
      </c>
      <c r="E18" s="334">
        <v>0</v>
      </c>
      <c r="F18" s="354">
        <v>0</v>
      </c>
    </row>
    <row r="19" spans="1:6" ht="14.65" customHeight="1" x14ac:dyDescent="0.25">
      <c r="A19" s="353">
        <v>87</v>
      </c>
      <c r="B19" s="221" t="s">
        <v>235</v>
      </c>
      <c r="C19" s="222"/>
      <c r="D19" s="333">
        <v>0</v>
      </c>
      <c r="E19" s="334">
        <v>0</v>
      </c>
      <c r="F19" s="354">
        <v>0</v>
      </c>
    </row>
    <row r="20" spans="1:6" ht="14.65" customHeight="1" x14ac:dyDescent="0.25">
      <c r="A20" s="353">
        <v>88</v>
      </c>
      <c r="B20" s="221" t="s">
        <v>236</v>
      </c>
      <c r="C20" s="222"/>
      <c r="D20" s="333">
        <v>0</v>
      </c>
      <c r="E20" s="334">
        <v>0</v>
      </c>
      <c r="F20" s="354">
        <v>0</v>
      </c>
    </row>
    <row r="21" spans="1:6" ht="33.6" customHeight="1" x14ac:dyDescent="0.25">
      <c r="A21" s="353">
        <v>89</v>
      </c>
      <c r="B21" s="221" t="s">
        <v>307</v>
      </c>
      <c r="C21" s="222" t="s">
        <v>304</v>
      </c>
      <c r="D21" s="333">
        <v>304258808.73000002</v>
      </c>
      <c r="E21" s="334">
        <v>0</v>
      </c>
      <c r="F21" s="354">
        <v>0</v>
      </c>
    </row>
    <row r="22" spans="1:6" ht="42" customHeight="1" x14ac:dyDescent="0.25">
      <c r="A22" s="353">
        <v>90</v>
      </c>
      <c r="B22" s="221" t="s">
        <v>308</v>
      </c>
      <c r="C22" s="222" t="s">
        <v>304</v>
      </c>
      <c r="D22" s="333">
        <v>30736869.41</v>
      </c>
      <c r="E22" s="334">
        <v>9189622</v>
      </c>
      <c r="F22" s="354">
        <v>0</v>
      </c>
    </row>
    <row r="23" spans="1:6" ht="14.65" customHeight="1" x14ac:dyDescent="0.25">
      <c r="A23" s="353">
        <v>91</v>
      </c>
      <c r="B23" s="221" t="s">
        <v>240</v>
      </c>
      <c r="C23" s="222" t="s">
        <v>304</v>
      </c>
      <c r="D23" s="333">
        <v>2178952556.2399998</v>
      </c>
      <c r="E23" s="334">
        <v>2085155831</v>
      </c>
      <c r="F23" s="354">
        <v>0</v>
      </c>
    </row>
    <row r="24" spans="1:6" ht="14.65" customHeight="1" x14ac:dyDescent="0.25">
      <c r="A24" s="355">
        <v>92</v>
      </c>
      <c r="B24" s="335" t="s">
        <v>241</v>
      </c>
      <c r="C24" s="336"/>
      <c r="D24" s="337">
        <f>SUM(D25:D27)</f>
        <v>0</v>
      </c>
      <c r="E24" s="338">
        <f>SUM(E25:E27)</f>
        <v>0</v>
      </c>
      <c r="F24" s="356">
        <f t="shared" ref="F24" si="0">SUM(F25:F27)</f>
        <v>0</v>
      </c>
    </row>
    <row r="25" spans="1:6" ht="14.65" customHeight="1" x14ac:dyDescent="0.25">
      <c r="A25" s="353">
        <v>93</v>
      </c>
      <c r="B25" s="221" t="s">
        <v>242</v>
      </c>
      <c r="C25" s="224"/>
      <c r="D25" s="339">
        <v>0</v>
      </c>
      <c r="E25" s="340">
        <v>0</v>
      </c>
      <c r="F25" s="354">
        <v>0</v>
      </c>
    </row>
    <row r="26" spans="1:6" ht="14.65" customHeight="1" x14ac:dyDescent="0.25">
      <c r="A26" s="353">
        <v>94</v>
      </c>
      <c r="B26" s="221" t="s">
        <v>243</v>
      </c>
      <c r="C26" s="224"/>
      <c r="D26" s="339">
        <v>0</v>
      </c>
      <c r="E26" s="340">
        <v>0</v>
      </c>
      <c r="F26" s="354">
        <v>0</v>
      </c>
    </row>
    <row r="27" spans="1:6" ht="18" customHeight="1" x14ac:dyDescent="0.25">
      <c r="A27" s="353">
        <v>95</v>
      </c>
      <c r="B27" s="221" t="s">
        <v>244</v>
      </c>
      <c r="C27" s="224"/>
      <c r="D27" s="339">
        <v>0</v>
      </c>
      <c r="E27" s="340">
        <v>0</v>
      </c>
      <c r="F27" s="354">
        <v>0</v>
      </c>
    </row>
    <row r="28" spans="1:6" ht="14.65" customHeight="1" x14ac:dyDescent="0.25">
      <c r="A28" s="355">
        <v>96</v>
      </c>
      <c r="B28" s="335" t="s">
        <v>245</v>
      </c>
      <c r="C28" s="341"/>
      <c r="D28" s="337">
        <f>SUM(D29:D30)</f>
        <v>0</v>
      </c>
      <c r="E28" s="338">
        <f>SUM(E29:E30)</f>
        <v>10265520</v>
      </c>
      <c r="F28" s="356">
        <f t="shared" ref="F28" si="1">SUM(F29:F30)</f>
        <v>0</v>
      </c>
    </row>
    <row r="29" spans="1:6" ht="14.65" customHeight="1" x14ac:dyDescent="0.25">
      <c r="A29" s="353">
        <v>97</v>
      </c>
      <c r="B29" s="221" t="s">
        <v>235</v>
      </c>
      <c r="C29" s="224"/>
      <c r="D29" s="339">
        <v>0</v>
      </c>
      <c r="E29" s="340">
        <v>0</v>
      </c>
      <c r="F29" s="354">
        <v>0</v>
      </c>
    </row>
    <row r="30" spans="1:6" ht="14.65" customHeight="1" x14ac:dyDescent="0.25">
      <c r="A30" s="353">
        <v>98</v>
      </c>
      <c r="B30" s="221" t="s">
        <v>236</v>
      </c>
      <c r="C30" s="224"/>
      <c r="D30" s="339">
        <v>0</v>
      </c>
      <c r="E30" s="340">
        <v>10265520</v>
      </c>
      <c r="F30" s="354">
        <v>0</v>
      </c>
    </row>
    <row r="31" spans="1:6" ht="14.65" customHeight="1" x14ac:dyDescent="0.25">
      <c r="A31" s="353">
        <v>99</v>
      </c>
      <c r="B31" s="221" t="s">
        <v>246</v>
      </c>
      <c r="C31" s="224"/>
      <c r="D31" s="339">
        <v>6653491.3499999996</v>
      </c>
      <c r="E31" s="340">
        <v>11807927</v>
      </c>
      <c r="F31" s="354">
        <v>16897927</v>
      </c>
    </row>
    <row r="32" spans="1:6" ht="26.65" customHeight="1" x14ac:dyDescent="0.25">
      <c r="A32" s="353">
        <v>100</v>
      </c>
      <c r="B32" s="221" t="s">
        <v>309</v>
      </c>
      <c r="C32" s="225"/>
      <c r="D32" s="339">
        <v>861.02</v>
      </c>
      <c r="E32" s="340">
        <v>732.04</v>
      </c>
      <c r="F32" s="354">
        <v>609.64</v>
      </c>
    </row>
    <row r="33" spans="1:213" ht="25.5" customHeight="1" x14ac:dyDescent="0.25">
      <c r="A33" s="353">
        <v>101</v>
      </c>
      <c r="B33" s="221" t="s">
        <v>310</v>
      </c>
      <c r="C33" s="225"/>
      <c r="D33" s="339">
        <v>0</v>
      </c>
      <c r="E33" s="340">
        <v>0</v>
      </c>
      <c r="F33" s="354">
        <v>0</v>
      </c>
    </row>
    <row r="34" spans="1:213" ht="24" customHeight="1" x14ac:dyDescent="0.25">
      <c r="A34" s="353">
        <v>102</v>
      </c>
      <c r="B34" s="221" t="s">
        <v>249</v>
      </c>
      <c r="C34" s="225"/>
      <c r="D34" s="339">
        <f>IF(D32=0,0,D7/D32)/12</f>
        <v>44253.120426935493</v>
      </c>
      <c r="E34" s="340">
        <f t="shared" ref="E34:F35" si="2">IF(E32=0,0,E7/E32)/12</f>
        <v>42677.894764402678</v>
      </c>
      <c r="F34" s="354">
        <f t="shared" si="2"/>
        <v>37117.101896201035</v>
      </c>
    </row>
    <row r="35" spans="1:213" ht="22.5" x14ac:dyDescent="0.25">
      <c r="A35" s="353">
        <v>103</v>
      </c>
      <c r="B35" s="221" t="s">
        <v>250</v>
      </c>
      <c r="C35" s="225"/>
      <c r="D35" s="339">
        <f>IF(D33=0,0,D8/D33)/12</f>
        <v>0</v>
      </c>
      <c r="E35" s="340">
        <f t="shared" si="2"/>
        <v>0</v>
      </c>
      <c r="F35" s="354">
        <f t="shared" si="2"/>
        <v>0</v>
      </c>
    </row>
    <row r="36" spans="1:213" x14ac:dyDescent="0.25">
      <c r="A36" s="226"/>
      <c r="B36" s="226"/>
      <c r="C36" s="226"/>
      <c r="D36" s="226"/>
      <c r="E36" s="226"/>
      <c r="F36" s="226"/>
      <c r="G36" s="342"/>
      <c r="H36" s="342"/>
      <c r="I36" s="342"/>
      <c r="J36" s="342"/>
      <c r="K36" s="342"/>
      <c r="L36" s="342"/>
      <c r="M36" s="342"/>
      <c r="N36" s="342"/>
      <c r="O36" s="342"/>
      <c r="P36" s="342"/>
      <c r="Q36" s="342"/>
      <c r="R36" s="342"/>
      <c r="S36" s="342"/>
      <c r="T36" s="342"/>
      <c r="U36" s="342"/>
      <c r="V36" s="342"/>
      <c r="W36" s="342"/>
      <c r="X36" s="342"/>
      <c r="Y36" s="342"/>
      <c r="Z36" s="342"/>
      <c r="AA36" s="342"/>
      <c r="AB36" s="342"/>
      <c r="AC36" s="342"/>
      <c r="AD36" s="342"/>
      <c r="AE36" s="342"/>
      <c r="AF36" s="342"/>
      <c r="AG36" s="342"/>
      <c r="AH36" s="342"/>
      <c r="AI36" s="342"/>
      <c r="AJ36" s="342"/>
      <c r="AK36" s="342"/>
      <c r="AL36" s="342"/>
      <c r="AM36" s="342"/>
      <c r="AN36" s="342"/>
      <c r="AO36" s="342"/>
      <c r="AP36" s="342"/>
      <c r="AQ36" s="342"/>
      <c r="AR36" s="342"/>
      <c r="AS36" s="342"/>
      <c r="AT36" s="342"/>
      <c r="AU36" s="342"/>
      <c r="AV36" s="342"/>
      <c r="AW36" s="342"/>
      <c r="AX36" s="342"/>
      <c r="AY36" s="342"/>
      <c r="AZ36" s="342"/>
      <c r="BA36" s="342"/>
      <c r="BB36" s="342"/>
      <c r="BC36" s="342"/>
      <c r="BD36" s="342"/>
      <c r="BE36" s="342"/>
      <c r="BF36" s="342"/>
      <c r="BG36" s="342"/>
      <c r="BH36" s="342"/>
      <c r="BI36" s="342"/>
      <c r="BJ36" s="342"/>
      <c r="BK36" s="342"/>
      <c r="BL36" s="342"/>
      <c r="BM36" s="342"/>
      <c r="BN36" s="342"/>
      <c r="BO36" s="342"/>
      <c r="BP36" s="342"/>
      <c r="BQ36" s="342"/>
      <c r="BR36" s="342"/>
      <c r="BS36" s="342"/>
      <c r="BT36" s="342"/>
      <c r="BU36" s="342"/>
      <c r="BV36" s="342"/>
      <c r="BW36" s="342"/>
      <c r="BX36" s="342"/>
      <c r="BY36" s="342"/>
      <c r="BZ36" s="342"/>
      <c r="CA36" s="342"/>
      <c r="CB36" s="342"/>
      <c r="CC36" s="342"/>
      <c r="CD36" s="342"/>
      <c r="CE36" s="342"/>
      <c r="CF36" s="342"/>
      <c r="CG36" s="342"/>
      <c r="CH36" s="342"/>
      <c r="CI36" s="342"/>
      <c r="CJ36" s="342"/>
      <c r="CK36" s="342"/>
      <c r="CL36" s="342"/>
      <c r="CM36" s="342"/>
      <c r="CN36" s="342"/>
      <c r="CO36" s="342"/>
      <c r="CP36" s="342"/>
      <c r="CQ36" s="342"/>
      <c r="CR36" s="342"/>
      <c r="CS36" s="342"/>
      <c r="CT36" s="342"/>
      <c r="CU36" s="342"/>
      <c r="CV36" s="342"/>
      <c r="CW36" s="342"/>
      <c r="CX36" s="342"/>
      <c r="CY36" s="342"/>
      <c r="CZ36" s="342"/>
      <c r="DA36" s="342"/>
      <c r="DB36" s="342"/>
      <c r="DC36" s="342"/>
      <c r="DD36" s="342"/>
      <c r="DE36" s="342"/>
      <c r="DF36" s="342"/>
      <c r="DG36" s="342"/>
      <c r="DH36" s="342"/>
      <c r="DI36" s="342"/>
      <c r="DJ36" s="342"/>
      <c r="DK36" s="342"/>
      <c r="DL36" s="342"/>
      <c r="DM36" s="342"/>
      <c r="DN36" s="342"/>
      <c r="DO36" s="342"/>
      <c r="DP36" s="342"/>
      <c r="DQ36" s="342"/>
      <c r="DR36" s="342"/>
      <c r="DS36" s="342"/>
      <c r="DT36" s="342"/>
      <c r="DU36" s="342"/>
      <c r="DV36" s="342"/>
      <c r="DW36" s="342"/>
      <c r="DX36" s="342"/>
      <c r="DY36" s="342"/>
      <c r="DZ36" s="342"/>
      <c r="EA36" s="342"/>
      <c r="EB36" s="342"/>
      <c r="EC36" s="342"/>
      <c r="ED36" s="342"/>
      <c r="EE36" s="342"/>
      <c r="EF36" s="342"/>
      <c r="EG36" s="342"/>
      <c r="EH36" s="342"/>
      <c r="EI36" s="342"/>
      <c r="EJ36" s="342"/>
      <c r="EK36" s="342"/>
      <c r="EL36" s="342"/>
      <c r="EM36" s="342"/>
      <c r="EN36" s="342"/>
      <c r="EO36" s="342"/>
      <c r="EP36" s="342"/>
      <c r="EQ36" s="342"/>
      <c r="ER36" s="342"/>
      <c r="ES36" s="342"/>
      <c r="ET36" s="342"/>
      <c r="EU36" s="342"/>
      <c r="EV36" s="342"/>
      <c r="EW36" s="342"/>
      <c r="EX36" s="342"/>
      <c r="EY36" s="342"/>
      <c r="EZ36" s="342"/>
      <c r="FA36" s="342"/>
      <c r="FB36" s="342"/>
      <c r="FC36" s="342"/>
      <c r="FD36" s="342"/>
      <c r="FE36" s="342"/>
      <c r="FF36" s="342"/>
      <c r="FG36" s="342"/>
      <c r="FH36" s="342"/>
      <c r="FI36" s="342"/>
      <c r="FJ36" s="342"/>
      <c r="FK36" s="342"/>
      <c r="FL36" s="342"/>
      <c r="FM36" s="342"/>
      <c r="FN36" s="342"/>
      <c r="FO36" s="342"/>
      <c r="FP36" s="342"/>
      <c r="FQ36" s="342"/>
      <c r="FR36" s="342"/>
      <c r="FS36" s="342"/>
      <c r="FT36" s="342"/>
      <c r="FU36" s="342"/>
      <c r="FV36" s="342"/>
      <c r="FW36" s="342"/>
      <c r="FX36" s="342"/>
      <c r="FY36" s="342"/>
      <c r="FZ36" s="342"/>
      <c r="GA36" s="342"/>
      <c r="GB36" s="342"/>
      <c r="GC36" s="342"/>
      <c r="GD36" s="342"/>
      <c r="GE36" s="342"/>
      <c r="GF36" s="342"/>
      <c r="GG36" s="342"/>
      <c r="GH36" s="342"/>
      <c r="GI36" s="342"/>
      <c r="GJ36" s="342"/>
      <c r="GK36" s="342"/>
      <c r="GL36" s="342"/>
      <c r="GM36" s="342"/>
      <c r="GN36" s="342"/>
      <c r="GO36" s="342"/>
      <c r="GP36" s="342"/>
      <c r="GQ36" s="342"/>
      <c r="GR36" s="342"/>
      <c r="GS36" s="342"/>
      <c r="GT36" s="342"/>
      <c r="GU36" s="342"/>
      <c r="GV36" s="342"/>
      <c r="GW36" s="342"/>
      <c r="GX36" s="342"/>
      <c r="GY36" s="342"/>
      <c r="GZ36" s="342"/>
      <c r="HA36" s="342"/>
      <c r="HB36" s="342"/>
      <c r="HC36" s="342"/>
      <c r="HD36" s="342"/>
      <c r="HE36" s="342"/>
    </row>
    <row r="37" spans="1:213" x14ac:dyDescent="0.25">
      <c r="A37" s="226" t="s">
        <v>311</v>
      </c>
      <c r="B37" s="226"/>
      <c r="C37" s="226"/>
      <c r="D37" s="226"/>
      <c r="E37" s="226"/>
      <c r="F37" s="226"/>
      <c r="G37" s="342"/>
      <c r="H37" s="342"/>
      <c r="I37" s="342"/>
      <c r="J37" s="342"/>
      <c r="K37" s="342"/>
      <c r="L37" s="342"/>
      <c r="M37" s="342"/>
      <c r="N37" s="342"/>
      <c r="O37" s="342"/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2"/>
      <c r="BF37" s="342"/>
      <c r="BG37" s="342"/>
      <c r="BH37" s="342"/>
      <c r="BI37" s="342"/>
      <c r="BJ37" s="342"/>
      <c r="BK37" s="342"/>
      <c r="BL37" s="342"/>
      <c r="BM37" s="342"/>
      <c r="BN37" s="342"/>
      <c r="BO37" s="342"/>
      <c r="BP37" s="342"/>
      <c r="BQ37" s="342"/>
      <c r="BR37" s="342"/>
      <c r="BS37" s="342"/>
      <c r="BT37" s="342"/>
      <c r="BU37" s="342"/>
      <c r="BV37" s="342"/>
      <c r="BW37" s="342"/>
      <c r="BX37" s="342"/>
      <c r="BY37" s="342"/>
      <c r="BZ37" s="342"/>
      <c r="CA37" s="342"/>
      <c r="CB37" s="342"/>
      <c r="CC37" s="342"/>
      <c r="CD37" s="342"/>
      <c r="CE37" s="342"/>
      <c r="CF37" s="342"/>
      <c r="CG37" s="342"/>
      <c r="CH37" s="342"/>
      <c r="CI37" s="342"/>
      <c r="CJ37" s="342"/>
      <c r="CK37" s="342"/>
      <c r="CL37" s="342"/>
      <c r="CM37" s="342"/>
      <c r="CN37" s="342"/>
      <c r="CO37" s="342"/>
      <c r="CP37" s="342"/>
      <c r="CQ37" s="342"/>
      <c r="CR37" s="342"/>
      <c r="CS37" s="342"/>
      <c r="CT37" s="342"/>
      <c r="CU37" s="342"/>
      <c r="CV37" s="342"/>
      <c r="CW37" s="342"/>
      <c r="CX37" s="342"/>
      <c r="CY37" s="342"/>
      <c r="CZ37" s="342"/>
      <c r="DA37" s="342"/>
      <c r="DB37" s="342"/>
      <c r="DC37" s="342"/>
      <c r="DD37" s="342"/>
      <c r="DE37" s="342"/>
      <c r="DF37" s="342"/>
      <c r="DG37" s="342"/>
      <c r="DH37" s="342"/>
      <c r="DI37" s="342"/>
      <c r="DJ37" s="342"/>
      <c r="DK37" s="342"/>
      <c r="DL37" s="342"/>
      <c r="DM37" s="342"/>
      <c r="DN37" s="342"/>
      <c r="DO37" s="342"/>
      <c r="DP37" s="342"/>
      <c r="DQ37" s="342"/>
      <c r="DR37" s="342"/>
      <c r="DS37" s="342"/>
      <c r="DT37" s="342"/>
      <c r="DU37" s="342"/>
      <c r="DV37" s="342"/>
      <c r="DW37" s="342"/>
      <c r="DX37" s="342"/>
      <c r="DY37" s="342"/>
      <c r="DZ37" s="342"/>
      <c r="EA37" s="342"/>
      <c r="EB37" s="342"/>
      <c r="EC37" s="342"/>
      <c r="ED37" s="342"/>
      <c r="EE37" s="342"/>
      <c r="EF37" s="342"/>
      <c r="EG37" s="342"/>
      <c r="EH37" s="342"/>
      <c r="EI37" s="342"/>
      <c r="EJ37" s="342"/>
      <c r="EK37" s="342"/>
      <c r="EL37" s="342"/>
      <c r="EM37" s="342"/>
      <c r="EN37" s="342"/>
      <c r="EO37" s="342"/>
      <c r="EP37" s="342"/>
      <c r="EQ37" s="342"/>
      <c r="ER37" s="342"/>
      <c r="ES37" s="342"/>
      <c r="ET37" s="342"/>
      <c r="EU37" s="342"/>
      <c r="EV37" s="342"/>
      <c r="EW37" s="342"/>
      <c r="EX37" s="342"/>
      <c r="EY37" s="342"/>
      <c r="EZ37" s="342"/>
      <c r="FA37" s="342"/>
      <c r="FB37" s="342"/>
      <c r="FC37" s="342"/>
      <c r="FD37" s="342"/>
      <c r="FE37" s="342"/>
      <c r="FF37" s="342"/>
      <c r="FG37" s="342"/>
      <c r="FH37" s="342"/>
      <c r="FI37" s="342"/>
      <c r="FJ37" s="342"/>
      <c r="FK37" s="342"/>
      <c r="FL37" s="342"/>
      <c r="FM37" s="342"/>
      <c r="FN37" s="342"/>
      <c r="FO37" s="342"/>
      <c r="FP37" s="342"/>
      <c r="FQ37" s="342"/>
      <c r="FR37" s="342"/>
      <c r="FS37" s="342"/>
      <c r="FT37" s="342"/>
      <c r="FU37" s="342"/>
      <c r="FV37" s="342"/>
      <c r="FW37" s="342"/>
      <c r="FX37" s="342"/>
      <c r="FY37" s="342"/>
      <c r="FZ37" s="342"/>
      <c r="GA37" s="342"/>
      <c r="GB37" s="342"/>
      <c r="GC37" s="342"/>
      <c r="GD37" s="342"/>
      <c r="GE37" s="342"/>
      <c r="GF37" s="342"/>
      <c r="GG37" s="342"/>
      <c r="GH37" s="342"/>
      <c r="GI37" s="342"/>
      <c r="GJ37" s="342"/>
      <c r="GK37" s="342"/>
      <c r="GL37" s="342"/>
      <c r="GM37" s="342"/>
      <c r="GN37" s="342"/>
      <c r="GO37" s="342"/>
      <c r="GP37" s="342"/>
      <c r="GQ37" s="342"/>
      <c r="GR37" s="342"/>
      <c r="GS37" s="342"/>
      <c r="GT37" s="342"/>
      <c r="GU37" s="342"/>
      <c r="GV37" s="342"/>
      <c r="GW37" s="342"/>
      <c r="GX37" s="342"/>
      <c r="GY37" s="342"/>
      <c r="GZ37" s="342"/>
      <c r="HA37" s="342"/>
      <c r="HB37" s="342"/>
      <c r="HC37" s="342"/>
      <c r="HD37" s="342"/>
      <c r="HE37" s="342"/>
    </row>
    <row r="38" spans="1:213" x14ac:dyDescent="0.25">
      <c r="A38" s="226" t="s">
        <v>253</v>
      </c>
      <c r="B38" s="226"/>
      <c r="C38" s="226"/>
      <c r="D38" s="226"/>
      <c r="E38" s="226"/>
      <c r="F38" s="226"/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  <c r="U38" s="342"/>
      <c r="V38" s="342"/>
      <c r="W38" s="342"/>
      <c r="X38" s="342"/>
      <c r="Y38" s="342"/>
      <c r="Z38" s="342"/>
      <c r="AA38" s="342"/>
      <c r="AB38" s="342"/>
      <c r="AC38" s="342"/>
      <c r="AD38" s="342"/>
      <c r="AE38" s="342"/>
      <c r="AF38" s="342"/>
      <c r="AG38" s="342"/>
      <c r="AH38" s="342"/>
      <c r="AI38" s="342"/>
      <c r="AJ38" s="342"/>
      <c r="AK38" s="342"/>
      <c r="AL38" s="342"/>
      <c r="AM38" s="342"/>
      <c r="AN38" s="342"/>
      <c r="AO38" s="342"/>
      <c r="AP38" s="342"/>
      <c r="AQ38" s="342"/>
      <c r="AR38" s="342"/>
      <c r="AS38" s="342"/>
      <c r="AT38" s="342"/>
      <c r="AU38" s="342"/>
      <c r="AV38" s="342"/>
      <c r="AW38" s="342"/>
      <c r="AX38" s="342"/>
      <c r="AY38" s="342"/>
      <c r="AZ38" s="342"/>
      <c r="BA38" s="342"/>
      <c r="BB38" s="342"/>
      <c r="BC38" s="342"/>
      <c r="BD38" s="342"/>
      <c r="BE38" s="342"/>
      <c r="BF38" s="342"/>
      <c r="BG38" s="342"/>
      <c r="BH38" s="342"/>
      <c r="BI38" s="342"/>
      <c r="BJ38" s="342"/>
      <c r="BK38" s="342"/>
      <c r="BL38" s="342"/>
      <c r="BM38" s="342"/>
      <c r="BN38" s="342"/>
      <c r="BO38" s="342"/>
      <c r="BP38" s="342"/>
      <c r="BQ38" s="342"/>
      <c r="BR38" s="342"/>
      <c r="BS38" s="342"/>
      <c r="BT38" s="342"/>
      <c r="BU38" s="342"/>
      <c r="BV38" s="342"/>
      <c r="BW38" s="342"/>
      <c r="BX38" s="342"/>
      <c r="BY38" s="342"/>
      <c r="BZ38" s="342"/>
      <c r="CA38" s="342"/>
      <c r="CB38" s="342"/>
      <c r="CC38" s="342"/>
      <c r="CD38" s="342"/>
      <c r="CE38" s="342"/>
      <c r="CF38" s="342"/>
      <c r="CG38" s="342"/>
      <c r="CH38" s="342"/>
      <c r="CI38" s="342"/>
      <c r="CJ38" s="342"/>
      <c r="CK38" s="342"/>
      <c r="CL38" s="342"/>
      <c r="CM38" s="342"/>
      <c r="CN38" s="342"/>
      <c r="CO38" s="342"/>
      <c r="CP38" s="342"/>
      <c r="CQ38" s="342"/>
      <c r="CR38" s="342"/>
      <c r="CS38" s="342"/>
      <c r="CT38" s="342"/>
      <c r="CU38" s="342"/>
      <c r="CV38" s="342"/>
      <c r="CW38" s="342"/>
      <c r="CX38" s="342"/>
      <c r="CY38" s="342"/>
      <c r="CZ38" s="342"/>
      <c r="DA38" s="342"/>
      <c r="DB38" s="342"/>
      <c r="DC38" s="342"/>
      <c r="DD38" s="342"/>
      <c r="DE38" s="342"/>
      <c r="DF38" s="342"/>
      <c r="DG38" s="342"/>
      <c r="DH38" s="342"/>
      <c r="DI38" s="342"/>
      <c r="DJ38" s="342"/>
      <c r="DK38" s="342"/>
      <c r="DL38" s="342"/>
      <c r="DM38" s="342"/>
      <c r="DN38" s="342"/>
      <c r="DO38" s="342"/>
      <c r="DP38" s="342"/>
      <c r="DQ38" s="342"/>
      <c r="DR38" s="342"/>
      <c r="DS38" s="342"/>
      <c r="DT38" s="342"/>
      <c r="DU38" s="342"/>
      <c r="DV38" s="342"/>
      <c r="DW38" s="342"/>
      <c r="DX38" s="342"/>
      <c r="DY38" s="342"/>
      <c r="DZ38" s="342"/>
      <c r="EA38" s="342"/>
      <c r="EB38" s="342"/>
      <c r="EC38" s="342"/>
      <c r="ED38" s="342"/>
      <c r="EE38" s="342"/>
      <c r="EF38" s="342"/>
      <c r="EG38" s="342"/>
      <c r="EH38" s="342"/>
      <c r="EI38" s="342"/>
      <c r="EJ38" s="342"/>
      <c r="EK38" s="342"/>
      <c r="EL38" s="342"/>
      <c r="EM38" s="342"/>
      <c r="EN38" s="342"/>
      <c r="EO38" s="342"/>
      <c r="EP38" s="342"/>
      <c r="EQ38" s="342"/>
      <c r="ER38" s="342"/>
      <c r="ES38" s="342"/>
      <c r="ET38" s="342"/>
      <c r="EU38" s="342"/>
      <c r="EV38" s="342"/>
      <c r="EW38" s="342"/>
      <c r="EX38" s="342"/>
      <c r="EY38" s="342"/>
      <c r="EZ38" s="342"/>
      <c r="FA38" s="342"/>
      <c r="FB38" s="342"/>
      <c r="FC38" s="342"/>
      <c r="FD38" s="342"/>
      <c r="FE38" s="342"/>
      <c r="FF38" s="342"/>
      <c r="FG38" s="342"/>
      <c r="FH38" s="342"/>
      <c r="FI38" s="342"/>
      <c r="FJ38" s="342"/>
      <c r="FK38" s="342"/>
      <c r="FL38" s="342"/>
      <c r="FM38" s="342"/>
      <c r="FN38" s="342"/>
      <c r="FO38" s="342"/>
      <c r="FP38" s="342"/>
      <c r="FQ38" s="342"/>
      <c r="FR38" s="342"/>
      <c r="FS38" s="342"/>
      <c r="FT38" s="342"/>
      <c r="FU38" s="342"/>
      <c r="FV38" s="342"/>
      <c r="FW38" s="342"/>
      <c r="FX38" s="342"/>
      <c r="FY38" s="342"/>
      <c r="FZ38" s="342"/>
      <c r="GA38" s="342"/>
      <c r="GB38" s="342"/>
      <c r="GC38" s="342"/>
      <c r="GD38" s="342"/>
      <c r="GE38" s="342"/>
      <c r="GF38" s="342"/>
      <c r="GG38" s="342"/>
      <c r="GH38" s="342"/>
      <c r="GI38" s="342"/>
      <c r="GJ38" s="342"/>
      <c r="GK38" s="342"/>
      <c r="GL38" s="342"/>
      <c r="GM38" s="342"/>
      <c r="GN38" s="342"/>
      <c r="GO38" s="342"/>
      <c r="GP38" s="342"/>
      <c r="GQ38" s="342"/>
      <c r="GR38" s="342"/>
      <c r="GS38" s="342"/>
      <c r="GT38" s="342"/>
      <c r="GU38" s="342"/>
      <c r="GV38" s="342"/>
      <c r="GW38" s="342"/>
      <c r="GX38" s="342"/>
      <c r="GY38" s="342"/>
      <c r="GZ38" s="342"/>
      <c r="HA38" s="342"/>
      <c r="HB38" s="342"/>
      <c r="HC38" s="342"/>
      <c r="HD38" s="342"/>
      <c r="HE38" s="342"/>
    </row>
    <row r="39" spans="1:213" x14ac:dyDescent="0.25">
      <c r="A39" s="226" t="s">
        <v>254</v>
      </c>
      <c r="B39" s="226"/>
      <c r="C39" s="226"/>
      <c r="D39" s="226"/>
      <c r="E39" s="226"/>
      <c r="F39" s="226"/>
      <c r="G39" s="342"/>
      <c r="H39" s="342"/>
      <c r="I39" s="342"/>
      <c r="J39" s="342"/>
      <c r="K39" s="342"/>
      <c r="L39" s="342"/>
      <c r="M39" s="342"/>
      <c r="N39" s="342"/>
      <c r="O39" s="342"/>
      <c r="P39" s="342"/>
      <c r="Q39" s="342"/>
      <c r="R39" s="342"/>
      <c r="S39" s="342"/>
      <c r="T39" s="342"/>
      <c r="U39" s="342"/>
      <c r="V39" s="342"/>
      <c r="W39" s="342"/>
      <c r="X39" s="342"/>
      <c r="Y39" s="342"/>
      <c r="Z39" s="342"/>
      <c r="AA39" s="342"/>
      <c r="AB39" s="342"/>
      <c r="AC39" s="342"/>
      <c r="AD39" s="342"/>
      <c r="AE39" s="342"/>
      <c r="AF39" s="342"/>
      <c r="AG39" s="342"/>
      <c r="AH39" s="342"/>
      <c r="AI39" s="342"/>
      <c r="AJ39" s="342"/>
      <c r="AK39" s="342"/>
      <c r="AL39" s="342"/>
      <c r="AM39" s="342"/>
      <c r="AN39" s="342"/>
      <c r="AO39" s="342"/>
      <c r="AP39" s="342"/>
      <c r="AQ39" s="342"/>
      <c r="AR39" s="342"/>
      <c r="AS39" s="342"/>
      <c r="AT39" s="342"/>
      <c r="AU39" s="342"/>
      <c r="AV39" s="342"/>
      <c r="AW39" s="342"/>
      <c r="AX39" s="342"/>
      <c r="AY39" s="342"/>
      <c r="AZ39" s="342"/>
      <c r="BA39" s="342"/>
      <c r="BB39" s="342"/>
      <c r="BC39" s="342"/>
      <c r="BD39" s="342"/>
      <c r="BE39" s="342"/>
      <c r="BF39" s="342"/>
      <c r="BG39" s="342"/>
      <c r="BH39" s="342"/>
      <c r="BI39" s="342"/>
      <c r="BJ39" s="342"/>
      <c r="BK39" s="342"/>
      <c r="BL39" s="342"/>
      <c r="BM39" s="342"/>
      <c r="BN39" s="342"/>
      <c r="BO39" s="342"/>
      <c r="BP39" s="342"/>
      <c r="BQ39" s="342"/>
      <c r="BR39" s="342"/>
      <c r="BS39" s="342"/>
      <c r="BT39" s="342"/>
      <c r="BU39" s="342"/>
      <c r="BV39" s="342"/>
      <c r="BW39" s="342"/>
      <c r="BX39" s="342"/>
      <c r="BY39" s="342"/>
      <c r="BZ39" s="342"/>
      <c r="CA39" s="342"/>
      <c r="CB39" s="342"/>
      <c r="CC39" s="342"/>
      <c r="CD39" s="342"/>
      <c r="CE39" s="342"/>
      <c r="CF39" s="342"/>
      <c r="CG39" s="342"/>
      <c r="CH39" s="342"/>
      <c r="CI39" s="342"/>
      <c r="CJ39" s="342"/>
      <c r="CK39" s="342"/>
      <c r="CL39" s="342"/>
      <c r="CM39" s="342"/>
      <c r="CN39" s="342"/>
      <c r="CO39" s="342"/>
      <c r="CP39" s="342"/>
      <c r="CQ39" s="342"/>
      <c r="CR39" s="342"/>
      <c r="CS39" s="342"/>
      <c r="CT39" s="342"/>
      <c r="CU39" s="342"/>
      <c r="CV39" s="342"/>
      <c r="CW39" s="342"/>
      <c r="CX39" s="342"/>
      <c r="CY39" s="342"/>
      <c r="CZ39" s="342"/>
      <c r="DA39" s="342"/>
      <c r="DB39" s="342"/>
      <c r="DC39" s="342"/>
      <c r="DD39" s="342"/>
      <c r="DE39" s="342"/>
      <c r="DF39" s="342"/>
      <c r="DG39" s="342"/>
      <c r="DH39" s="342"/>
      <c r="DI39" s="342"/>
      <c r="DJ39" s="342"/>
      <c r="DK39" s="342"/>
      <c r="DL39" s="342"/>
      <c r="DM39" s="342"/>
      <c r="DN39" s="342"/>
      <c r="DO39" s="342"/>
      <c r="DP39" s="342"/>
      <c r="DQ39" s="342"/>
      <c r="DR39" s="342"/>
      <c r="DS39" s="342"/>
      <c r="DT39" s="342"/>
      <c r="DU39" s="342"/>
      <c r="DV39" s="342"/>
      <c r="DW39" s="342"/>
      <c r="DX39" s="342"/>
      <c r="DY39" s="342"/>
      <c r="DZ39" s="342"/>
      <c r="EA39" s="342"/>
      <c r="EB39" s="342"/>
      <c r="EC39" s="342"/>
      <c r="ED39" s="342"/>
      <c r="EE39" s="342"/>
      <c r="EF39" s="342"/>
      <c r="EG39" s="342"/>
      <c r="EH39" s="342"/>
      <c r="EI39" s="342"/>
      <c r="EJ39" s="342"/>
      <c r="EK39" s="342"/>
      <c r="EL39" s="342"/>
      <c r="EM39" s="342"/>
      <c r="EN39" s="342"/>
      <c r="EO39" s="342"/>
      <c r="EP39" s="342"/>
      <c r="EQ39" s="342"/>
      <c r="ER39" s="342"/>
      <c r="ES39" s="342"/>
      <c r="ET39" s="342"/>
      <c r="EU39" s="342"/>
      <c r="EV39" s="342"/>
      <c r="EW39" s="342"/>
      <c r="EX39" s="342"/>
      <c r="EY39" s="342"/>
      <c r="EZ39" s="342"/>
      <c r="FA39" s="342"/>
      <c r="FB39" s="342"/>
      <c r="FC39" s="342"/>
      <c r="FD39" s="342"/>
      <c r="FE39" s="342"/>
      <c r="FF39" s="342"/>
      <c r="FG39" s="342"/>
      <c r="FH39" s="342"/>
      <c r="FI39" s="342"/>
      <c r="FJ39" s="342"/>
      <c r="FK39" s="342"/>
      <c r="FL39" s="342"/>
      <c r="FM39" s="342"/>
      <c r="FN39" s="342"/>
      <c r="FO39" s="342"/>
      <c r="FP39" s="342"/>
      <c r="FQ39" s="342"/>
      <c r="FR39" s="342"/>
      <c r="FS39" s="342"/>
      <c r="FT39" s="342"/>
      <c r="FU39" s="342"/>
      <c r="FV39" s="342"/>
      <c r="FW39" s="342"/>
      <c r="FX39" s="342"/>
      <c r="FY39" s="342"/>
      <c r="FZ39" s="342"/>
      <c r="GA39" s="342"/>
      <c r="GB39" s="342"/>
      <c r="GC39" s="342"/>
      <c r="GD39" s="342"/>
      <c r="GE39" s="342"/>
      <c r="GF39" s="342"/>
      <c r="GG39" s="342"/>
      <c r="GH39" s="342"/>
      <c r="GI39" s="342"/>
      <c r="GJ39" s="342"/>
      <c r="GK39" s="342"/>
      <c r="GL39" s="342"/>
      <c r="GM39" s="342"/>
      <c r="GN39" s="342"/>
      <c r="GO39" s="342"/>
      <c r="GP39" s="342"/>
      <c r="GQ39" s="342"/>
      <c r="GR39" s="342"/>
      <c r="GS39" s="342"/>
      <c r="GT39" s="342"/>
      <c r="GU39" s="342"/>
      <c r="GV39" s="342"/>
      <c r="GW39" s="342"/>
      <c r="GX39" s="342"/>
      <c r="GY39" s="342"/>
      <c r="GZ39" s="342"/>
      <c r="HA39" s="342"/>
      <c r="HB39" s="342"/>
      <c r="HC39" s="342"/>
      <c r="HD39" s="342"/>
      <c r="HE39" s="342"/>
    </row>
    <row r="40" spans="1:213" x14ac:dyDescent="0.25">
      <c r="A40" s="226" t="s">
        <v>255</v>
      </c>
      <c r="B40" s="226"/>
      <c r="C40" s="226"/>
      <c r="D40" s="226"/>
      <c r="E40" s="226"/>
      <c r="F40" s="226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342"/>
      <c r="U40" s="342"/>
      <c r="V40" s="342"/>
      <c r="W40" s="342"/>
      <c r="X40" s="342"/>
      <c r="Y40" s="342"/>
      <c r="Z40" s="342"/>
      <c r="AA40" s="342"/>
      <c r="AB40" s="342"/>
      <c r="AC40" s="342"/>
      <c r="AD40" s="342"/>
      <c r="AE40" s="342"/>
      <c r="AF40" s="342"/>
      <c r="AG40" s="342"/>
      <c r="AH40" s="342"/>
      <c r="AI40" s="342"/>
      <c r="AJ40" s="342"/>
      <c r="AK40" s="342"/>
      <c r="AL40" s="342"/>
      <c r="AM40" s="342"/>
      <c r="AN40" s="342"/>
      <c r="AO40" s="342"/>
      <c r="AP40" s="342"/>
      <c r="AQ40" s="342"/>
      <c r="AR40" s="342"/>
      <c r="AS40" s="342"/>
      <c r="AT40" s="342"/>
      <c r="AU40" s="342"/>
      <c r="AV40" s="342"/>
      <c r="AW40" s="342"/>
      <c r="AX40" s="342"/>
      <c r="AY40" s="342"/>
      <c r="AZ40" s="342"/>
      <c r="BA40" s="342"/>
      <c r="BB40" s="342"/>
      <c r="BC40" s="342"/>
      <c r="BD40" s="342"/>
      <c r="BE40" s="342"/>
      <c r="BF40" s="342"/>
      <c r="BG40" s="342"/>
      <c r="BH40" s="342"/>
      <c r="BI40" s="342"/>
      <c r="BJ40" s="342"/>
      <c r="BK40" s="342"/>
      <c r="BL40" s="342"/>
      <c r="BM40" s="342"/>
      <c r="BN40" s="342"/>
      <c r="BO40" s="342"/>
      <c r="BP40" s="342"/>
      <c r="BQ40" s="342"/>
      <c r="BR40" s="342"/>
      <c r="BS40" s="342"/>
      <c r="BT40" s="342"/>
      <c r="BU40" s="342"/>
      <c r="BV40" s="342"/>
      <c r="BW40" s="342"/>
      <c r="BX40" s="342"/>
      <c r="BY40" s="342"/>
      <c r="BZ40" s="342"/>
      <c r="CA40" s="342"/>
      <c r="CB40" s="342"/>
      <c r="CC40" s="342"/>
      <c r="CD40" s="342"/>
      <c r="CE40" s="342"/>
      <c r="CF40" s="342"/>
      <c r="CG40" s="342"/>
      <c r="CH40" s="342"/>
      <c r="CI40" s="342"/>
      <c r="CJ40" s="342"/>
      <c r="CK40" s="342"/>
      <c r="CL40" s="342"/>
      <c r="CM40" s="342"/>
      <c r="CN40" s="342"/>
      <c r="CO40" s="342"/>
      <c r="CP40" s="342"/>
      <c r="CQ40" s="342"/>
      <c r="CR40" s="342"/>
      <c r="CS40" s="342"/>
      <c r="CT40" s="342"/>
      <c r="CU40" s="342"/>
      <c r="CV40" s="342"/>
      <c r="CW40" s="342"/>
      <c r="CX40" s="342"/>
      <c r="CY40" s="342"/>
      <c r="CZ40" s="342"/>
      <c r="DA40" s="342"/>
      <c r="DB40" s="342"/>
      <c r="DC40" s="342"/>
      <c r="DD40" s="342"/>
      <c r="DE40" s="342"/>
      <c r="DF40" s="342"/>
      <c r="DG40" s="342"/>
      <c r="DH40" s="342"/>
      <c r="DI40" s="342"/>
      <c r="DJ40" s="342"/>
      <c r="DK40" s="342"/>
      <c r="DL40" s="342"/>
      <c r="DM40" s="342"/>
      <c r="DN40" s="342"/>
      <c r="DO40" s="342"/>
      <c r="DP40" s="342"/>
      <c r="DQ40" s="342"/>
      <c r="DR40" s="342"/>
      <c r="DS40" s="342"/>
      <c r="DT40" s="342"/>
      <c r="DU40" s="342"/>
      <c r="DV40" s="342"/>
      <c r="DW40" s="342"/>
      <c r="DX40" s="342"/>
      <c r="DY40" s="342"/>
      <c r="DZ40" s="342"/>
      <c r="EA40" s="342"/>
      <c r="EB40" s="342"/>
      <c r="EC40" s="342"/>
      <c r="ED40" s="342"/>
      <c r="EE40" s="342"/>
      <c r="EF40" s="342"/>
      <c r="EG40" s="342"/>
      <c r="EH40" s="342"/>
      <c r="EI40" s="342"/>
      <c r="EJ40" s="342"/>
      <c r="EK40" s="342"/>
      <c r="EL40" s="342"/>
      <c r="EM40" s="342"/>
      <c r="EN40" s="342"/>
      <c r="EO40" s="342"/>
      <c r="EP40" s="342"/>
      <c r="EQ40" s="342"/>
      <c r="ER40" s="342"/>
      <c r="ES40" s="342"/>
      <c r="ET40" s="342"/>
      <c r="EU40" s="342"/>
      <c r="EV40" s="342"/>
      <c r="EW40" s="342"/>
      <c r="EX40" s="342"/>
      <c r="EY40" s="342"/>
      <c r="EZ40" s="342"/>
      <c r="FA40" s="342"/>
      <c r="FB40" s="342"/>
      <c r="FC40" s="342"/>
      <c r="FD40" s="342"/>
      <c r="FE40" s="342"/>
      <c r="FF40" s="342"/>
      <c r="FG40" s="342"/>
      <c r="FH40" s="342"/>
      <c r="FI40" s="342"/>
      <c r="FJ40" s="342"/>
      <c r="FK40" s="342"/>
      <c r="FL40" s="342"/>
      <c r="FM40" s="342"/>
      <c r="FN40" s="342"/>
      <c r="FO40" s="342"/>
      <c r="FP40" s="342"/>
      <c r="FQ40" s="342"/>
      <c r="FR40" s="342"/>
      <c r="FS40" s="342"/>
      <c r="FT40" s="342"/>
      <c r="FU40" s="342"/>
      <c r="FV40" s="342"/>
      <c r="FW40" s="342"/>
      <c r="FX40" s="342"/>
      <c r="FY40" s="342"/>
      <c r="FZ40" s="342"/>
      <c r="GA40" s="342"/>
      <c r="GB40" s="342"/>
      <c r="GC40" s="342"/>
      <c r="GD40" s="342"/>
      <c r="GE40" s="342"/>
      <c r="GF40" s="342"/>
      <c r="GG40" s="342"/>
      <c r="GH40" s="342"/>
      <c r="GI40" s="342"/>
      <c r="GJ40" s="342"/>
      <c r="GK40" s="342"/>
      <c r="GL40" s="342"/>
      <c r="GM40" s="342"/>
      <c r="GN40" s="342"/>
      <c r="GO40" s="342"/>
      <c r="GP40" s="342"/>
      <c r="GQ40" s="342"/>
      <c r="GR40" s="342"/>
      <c r="GS40" s="342"/>
      <c r="GT40" s="342"/>
      <c r="GU40" s="342"/>
      <c r="GV40" s="342"/>
      <c r="GW40" s="342"/>
      <c r="GX40" s="342"/>
      <c r="GY40" s="342"/>
      <c r="GZ40" s="342"/>
      <c r="HA40" s="342"/>
      <c r="HB40" s="342"/>
      <c r="HC40" s="342"/>
      <c r="HD40" s="342"/>
      <c r="HE40" s="342"/>
    </row>
    <row r="41" spans="1:213" x14ac:dyDescent="0.25">
      <c r="A41" s="226" t="s">
        <v>256</v>
      </c>
      <c r="B41" s="226"/>
      <c r="C41" s="226"/>
      <c r="D41" s="226"/>
      <c r="E41" s="226"/>
      <c r="F41" s="226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342"/>
      <c r="U41" s="342"/>
      <c r="V41" s="342"/>
      <c r="W41" s="342"/>
      <c r="X41" s="342"/>
      <c r="Y41" s="342"/>
      <c r="Z41" s="342"/>
      <c r="AA41" s="342"/>
      <c r="AB41" s="342"/>
      <c r="AC41" s="342"/>
      <c r="AD41" s="342"/>
      <c r="AE41" s="342"/>
      <c r="AF41" s="342"/>
      <c r="AG41" s="342"/>
      <c r="AH41" s="342"/>
      <c r="AI41" s="342"/>
      <c r="AJ41" s="342"/>
      <c r="AK41" s="342"/>
      <c r="AL41" s="342"/>
      <c r="AM41" s="342"/>
      <c r="AN41" s="342"/>
      <c r="AO41" s="342"/>
      <c r="AP41" s="342"/>
      <c r="AQ41" s="342"/>
      <c r="AR41" s="342"/>
      <c r="AS41" s="342"/>
      <c r="AT41" s="342"/>
      <c r="AU41" s="342"/>
      <c r="AV41" s="342"/>
      <c r="AW41" s="342"/>
      <c r="AX41" s="342"/>
      <c r="AY41" s="342"/>
      <c r="AZ41" s="342"/>
      <c r="BA41" s="342"/>
      <c r="BB41" s="342"/>
      <c r="BC41" s="342"/>
      <c r="BD41" s="342"/>
      <c r="BE41" s="342"/>
      <c r="BF41" s="342"/>
      <c r="BG41" s="342"/>
      <c r="BH41" s="342"/>
      <c r="BI41" s="342"/>
      <c r="BJ41" s="342"/>
      <c r="BK41" s="342"/>
      <c r="BL41" s="342"/>
      <c r="BM41" s="342"/>
      <c r="BN41" s="342"/>
      <c r="BO41" s="342"/>
      <c r="BP41" s="342"/>
      <c r="BQ41" s="342"/>
      <c r="BR41" s="342"/>
      <c r="BS41" s="342"/>
      <c r="BT41" s="342"/>
      <c r="BU41" s="342"/>
      <c r="BV41" s="342"/>
      <c r="BW41" s="342"/>
      <c r="BX41" s="342"/>
      <c r="BY41" s="342"/>
      <c r="BZ41" s="342"/>
      <c r="CA41" s="342"/>
      <c r="CB41" s="342"/>
      <c r="CC41" s="342"/>
      <c r="CD41" s="342"/>
      <c r="CE41" s="342"/>
      <c r="CF41" s="342"/>
      <c r="CG41" s="342"/>
      <c r="CH41" s="342"/>
      <c r="CI41" s="342"/>
      <c r="CJ41" s="342"/>
      <c r="CK41" s="342"/>
      <c r="CL41" s="342"/>
      <c r="CM41" s="342"/>
      <c r="CN41" s="342"/>
      <c r="CO41" s="342"/>
      <c r="CP41" s="342"/>
      <c r="CQ41" s="342"/>
      <c r="CR41" s="342"/>
      <c r="CS41" s="342"/>
      <c r="CT41" s="342"/>
      <c r="CU41" s="342"/>
      <c r="CV41" s="342"/>
      <c r="CW41" s="342"/>
      <c r="CX41" s="342"/>
      <c r="CY41" s="342"/>
      <c r="CZ41" s="342"/>
      <c r="DA41" s="342"/>
      <c r="DB41" s="342"/>
      <c r="DC41" s="342"/>
      <c r="DD41" s="342"/>
      <c r="DE41" s="342"/>
      <c r="DF41" s="342"/>
      <c r="DG41" s="342"/>
      <c r="DH41" s="342"/>
      <c r="DI41" s="342"/>
      <c r="DJ41" s="342"/>
      <c r="DK41" s="342"/>
      <c r="DL41" s="342"/>
      <c r="DM41" s="342"/>
      <c r="DN41" s="342"/>
      <c r="DO41" s="342"/>
      <c r="DP41" s="342"/>
      <c r="DQ41" s="342"/>
      <c r="DR41" s="342"/>
      <c r="DS41" s="342"/>
      <c r="DT41" s="342"/>
      <c r="DU41" s="342"/>
      <c r="DV41" s="342"/>
      <c r="DW41" s="342"/>
      <c r="DX41" s="342"/>
      <c r="DY41" s="342"/>
      <c r="DZ41" s="342"/>
      <c r="EA41" s="342"/>
      <c r="EB41" s="342"/>
      <c r="EC41" s="342"/>
      <c r="ED41" s="342"/>
      <c r="EE41" s="342"/>
      <c r="EF41" s="342"/>
      <c r="EG41" s="342"/>
      <c r="EH41" s="342"/>
      <c r="EI41" s="342"/>
      <c r="EJ41" s="342"/>
      <c r="EK41" s="342"/>
      <c r="EL41" s="342"/>
      <c r="EM41" s="342"/>
      <c r="EN41" s="342"/>
      <c r="EO41" s="342"/>
      <c r="EP41" s="342"/>
      <c r="EQ41" s="342"/>
      <c r="ER41" s="342"/>
      <c r="ES41" s="342"/>
      <c r="ET41" s="342"/>
      <c r="EU41" s="342"/>
      <c r="EV41" s="342"/>
      <c r="EW41" s="342"/>
      <c r="EX41" s="342"/>
      <c r="EY41" s="342"/>
      <c r="EZ41" s="342"/>
      <c r="FA41" s="342"/>
      <c r="FB41" s="342"/>
      <c r="FC41" s="342"/>
      <c r="FD41" s="342"/>
      <c r="FE41" s="342"/>
      <c r="FF41" s="342"/>
      <c r="FG41" s="342"/>
      <c r="FH41" s="342"/>
      <c r="FI41" s="342"/>
      <c r="FJ41" s="342"/>
      <c r="FK41" s="342"/>
      <c r="FL41" s="342"/>
      <c r="FM41" s="342"/>
      <c r="FN41" s="342"/>
      <c r="FO41" s="342"/>
      <c r="FP41" s="342"/>
      <c r="FQ41" s="342"/>
      <c r="FR41" s="342"/>
      <c r="FS41" s="342"/>
      <c r="FT41" s="342"/>
      <c r="FU41" s="342"/>
      <c r="FV41" s="342"/>
      <c r="FW41" s="342"/>
      <c r="FX41" s="342"/>
      <c r="FY41" s="342"/>
      <c r="FZ41" s="342"/>
      <c r="GA41" s="342"/>
      <c r="GB41" s="342"/>
      <c r="GC41" s="342"/>
      <c r="GD41" s="342"/>
      <c r="GE41" s="342"/>
      <c r="GF41" s="342"/>
      <c r="GG41" s="342"/>
      <c r="GH41" s="342"/>
      <c r="GI41" s="342"/>
      <c r="GJ41" s="342"/>
      <c r="GK41" s="342"/>
      <c r="GL41" s="342"/>
      <c r="GM41" s="342"/>
      <c r="GN41" s="342"/>
      <c r="GO41" s="342"/>
      <c r="GP41" s="342"/>
      <c r="GQ41" s="342"/>
      <c r="GR41" s="342"/>
      <c r="GS41" s="342"/>
      <c r="GT41" s="342"/>
      <c r="GU41" s="342"/>
      <c r="GV41" s="342"/>
      <c r="GW41" s="342"/>
      <c r="GX41" s="342"/>
      <c r="GY41" s="342"/>
      <c r="GZ41" s="342"/>
      <c r="HA41" s="342"/>
      <c r="HB41" s="342"/>
      <c r="HC41" s="342"/>
      <c r="HD41" s="342"/>
      <c r="HE41" s="342"/>
    </row>
    <row r="42" spans="1:213" ht="36.6" customHeight="1" x14ac:dyDescent="0.25">
      <c r="A42" s="474" t="s">
        <v>312</v>
      </c>
      <c r="B42" s="474"/>
      <c r="C42" s="474"/>
      <c r="D42" s="474"/>
      <c r="E42" s="474"/>
      <c r="F42" s="474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342"/>
      <c r="U42" s="342"/>
      <c r="V42" s="342"/>
      <c r="W42" s="342"/>
      <c r="X42" s="342"/>
      <c r="Y42" s="342"/>
      <c r="Z42" s="342"/>
      <c r="AA42" s="342"/>
      <c r="AB42" s="342"/>
      <c r="AC42" s="342"/>
      <c r="AD42" s="342"/>
      <c r="AE42" s="342"/>
      <c r="AF42" s="342"/>
      <c r="AG42" s="342"/>
      <c r="AH42" s="342"/>
      <c r="AI42" s="342"/>
      <c r="AJ42" s="342"/>
      <c r="AK42" s="342"/>
      <c r="AL42" s="342"/>
      <c r="AM42" s="342"/>
      <c r="AN42" s="342"/>
      <c r="AO42" s="342"/>
      <c r="AP42" s="342"/>
      <c r="AQ42" s="342"/>
      <c r="AR42" s="342"/>
      <c r="AS42" s="342"/>
      <c r="AT42" s="342"/>
      <c r="AU42" s="342"/>
      <c r="AV42" s="342"/>
      <c r="AW42" s="342"/>
      <c r="AX42" s="342"/>
      <c r="AY42" s="342"/>
      <c r="AZ42" s="342"/>
      <c r="BA42" s="342"/>
      <c r="BB42" s="342"/>
      <c r="BC42" s="342"/>
      <c r="BD42" s="342"/>
      <c r="BE42" s="342"/>
      <c r="BF42" s="342"/>
      <c r="BG42" s="342"/>
      <c r="BH42" s="342"/>
      <c r="BI42" s="342"/>
      <c r="BJ42" s="342"/>
      <c r="BK42" s="342"/>
      <c r="BL42" s="342"/>
      <c r="BM42" s="342"/>
      <c r="BN42" s="342"/>
      <c r="BO42" s="342"/>
      <c r="BP42" s="342"/>
      <c r="BQ42" s="342"/>
      <c r="BR42" s="342"/>
      <c r="BS42" s="342"/>
      <c r="BT42" s="342"/>
      <c r="BU42" s="342"/>
      <c r="BV42" s="342"/>
      <c r="BW42" s="342"/>
      <c r="BX42" s="342"/>
      <c r="BY42" s="342"/>
      <c r="BZ42" s="342"/>
      <c r="CA42" s="342"/>
      <c r="CB42" s="342"/>
      <c r="CC42" s="342"/>
      <c r="CD42" s="342"/>
      <c r="CE42" s="342"/>
      <c r="CF42" s="342"/>
      <c r="CG42" s="342"/>
      <c r="CH42" s="342"/>
      <c r="CI42" s="342"/>
      <c r="CJ42" s="342"/>
      <c r="CK42" s="342"/>
      <c r="CL42" s="342"/>
      <c r="CM42" s="342"/>
      <c r="CN42" s="342"/>
      <c r="CO42" s="342"/>
      <c r="CP42" s="342"/>
      <c r="CQ42" s="342"/>
      <c r="CR42" s="342"/>
      <c r="CS42" s="342"/>
      <c r="CT42" s="342"/>
      <c r="CU42" s="342"/>
      <c r="CV42" s="342"/>
      <c r="CW42" s="342"/>
      <c r="CX42" s="342"/>
      <c r="CY42" s="342"/>
      <c r="CZ42" s="342"/>
      <c r="DA42" s="342"/>
      <c r="DB42" s="342"/>
      <c r="DC42" s="342"/>
      <c r="DD42" s="342"/>
      <c r="DE42" s="342"/>
      <c r="DF42" s="342"/>
      <c r="DG42" s="342"/>
      <c r="DH42" s="342"/>
      <c r="DI42" s="342"/>
      <c r="DJ42" s="342"/>
      <c r="DK42" s="342"/>
      <c r="DL42" s="342"/>
      <c r="DM42" s="342"/>
      <c r="DN42" s="342"/>
      <c r="DO42" s="342"/>
      <c r="DP42" s="342"/>
      <c r="DQ42" s="342"/>
      <c r="DR42" s="342"/>
      <c r="DS42" s="342"/>
      <c r="DT42" s="342"/>
      <c r="DU42" s="342"/>
      <c r="DV42" s="342"/>
      <c r="DW42" s="342"/>
      <c r="DX42" s="342"/>
      <c r="DY42" s="342"/>
      <c r="DZ42" s="342"/>
      <c r="EA42" s="342"/>
      <c r="EB42" s="342"/>
      <c r="EC42" s="342"/>
      <c r="ED42" s="342"/>
      <c r="EE42" s="342"/>
      <c r="EF42" s="342"/>
      <c r="EG42" s="342"/>
      <c r="EH42" s="342"/>
      <c r="EI42" s="342"/>
      <c r="EJ42" s="342"/>
      <c r="EK42" s="342"/>
      <c r="EL42" s="342"/>
      <c r="EM42" s="342"/>
      <c r="EN42" s="342"/>
      <c r="EO42" s="342"/>
      <c r="EP42" s="342"/>
      <c r="EQ42" s="342"/>
      <c r="ER42" s="342"/>
      <c r="ES42" s="342"/>
      <c r="ET42" s="342"/>
      <c r="EU42" s="342"/>
      <c r="EV42" s="342"/>
      <c r="EW42" s="342"/>
      <c r="EX42" s="342"/>
      <c r="EY42" s="342"/>
      <c r="EZ42" s="342"/>
      <c r="FA42" s="342"/>
      <c r="FB42" s="342"/>
      <c r="FC42" s="342"/>
      <c r="FD42" s="342"/>
      <c r="FE42" s="342"/>
      <c r="FF42" s="342"/>
      <c r="FG42" s="342"/>
      <c r="FH42" s="342"/>
      <c r="FI42" s="342"/>
      <c r="FJ42" s="342"/>
      <c r="FK42" s="342"/>
      <c r="FL42" s="342"/>
      <c r="FM42" s="342"/>
      <c r="FN42" s="342"/>
      <c r="FO42" s="342"/>
      <c r="FP42" s="342"/>
      <c r="FQ42" s="342"/>
      <c r="FR42" s="342"/>
      <c r="FS42" s="342"/>
      <c r="FT42" s="342"/>
      <c r="FU42" s="342"/>
      <c r="FV42" s="342"/>
      <c r="FW42" s="342"/>
      <c r="FX42" s="342"/>
      <c r="FY42" s="342"/>
      <c r="FZ42" s="342"/>
      <c r="GA42" s="342"/>
      <c r="GB42" s="342"/>
      <c r="GC42" s="342"/>
      <c r="GD42" s="342"/>
      <c r="GE42" s="342"/>
      <c r="GF42" s="342"/>
      <c r="GG42" s="342"/>
      <c r="GH42" s="342"/>
      <c r="GI42" s="342"/>
      <c r="GJ42" s="342"/>
      <c r="GK42" s="342"/>
      <c r="GL42" s="342"/>
      <c r="GM42" s="342"/>
      <c r="GN42" s="342"/>
      <c r="GO42" s="342"/>
      <c r="GP42" s="342"/>
      <c r="GQ42" s="342"/>
      <c r="GR42" s="342"/>
      <c r="GS42" s="342"/>
      <c r="GT42" s="342"/>
      <c r="GU42" s="342"/>
      <c r="GV42" s="342"/>
      <c r="GW42" s="342"/>
      <c r="GX42" s="342"/>
      <c r="GY42" s="342"/>
      <c r="GZ42" s="342"/>
      <c r="HA42" s="342"/>
      <c r="HB42" s="342"/>
      <c r="HC42" s="342"/>
      <c r="HD42" s="342"/>
      <c r="HE42" s="342"/>
    </row>
    <row r="43" spans="1:213" x14ac:dyDescent="0.25">
      <c r="A43" s="226" t="s">
        <v>258</v>
      </c>
      <c r="B43" s="226"/>
      <c r="C43" s="226"/>
      <c r="D43" s="226"/>
      <c r="E43" s="226"/>
      <c r="F43" s="226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2"/>
      <c r="W43" s="342"/>
      <c r="X43" s="342"/>
      <c r="Y43" s="342"/>
      <c r="Z43" s="342"/>
      <c r="AA43" s="342"/>
      <c r="AB43" s="342"/>
      <c r="AC43" s="342"/>
      <c r="AD43" s="342"/>
      <c r="AE43" s="342"/>
      <c r="AF43" s="342"/>
      <c r="AG43" s="342"/>
      <c r="AH43" s="342"/>
      <c r="AI43" s="342"/>
      <c r="AJ43" s="342"/>
      <c r="AK43" s="342"/>
      <c r="AL43" s="342"/>
      <c r="AM43" s="342"/>
      <c r="AN43" s="342"/>
      <c r="AO43" s="342"/>
      <c r="AP43" s="342"/>
      <c r="AQ43" s="342"/>
      <c r="AR43" s="342"/>
      <c r="AS43" s="342"/>
      <c r="AT43" s="342"/>
      <c r="AU43" s="342"/>
      <c r="AV43" s="342"/>
      <c r="AW43" s="342"/>
      <c r="AX43" s="342"/>
      <c r="AY43" s="342"/>
      <c r="AZ43" s="342"/>
      <c r="BA43" s="342"/>
      <c r="BB43" s="342"/>
      <c r="BC43" s="342"/>
      <c r="BD43" s="342"/>
      <c r="BE43" s="342"/>
      <c r="BF43" s="342"/>
      <c r="BG43" s="342"/>
      <c r="BH43" s="342"/>
      <c r="BI43" s="342"/>
      <c r="BJ43" s="342"/>
      <c r="BK43" s="342"/>
      <c r="BL43" s="342"/>
      <c r="BM43" s="342"/>
      <c r="BN43" s="342"/>
      <c r="BO43" s="342"/>
      <c r="BP43" s="342"/>
      <c r="BQ43" s="342"/>
      <c r="BR43" s="342"/>
      <c r="BS43" s="342"/>
      <c r="BT43" s="342"/>
      <c r="BU43" s="342"/>
      <c r="BV43" s="342"/>
      <c r="BW43" s="342"/>
      <c r="BX43" s="342"/>
      <c r="BY43" s="342"/>
      <c r="BZ43" s="342"/>
      <c r="CA43" s="342"/>
      <c r="CB43" s="342"/>
      <c r="CC43" s="342"/>
      <c r="CD43" s="342"/>
      <c r="CE43" s="342"/>
      <c r="CF43" s="342"/>
      <c r="CG43" s="342"/>
      <c r="CH43" s="342"/>
      <c r="CI43" s="342"/>
      <c r="CJ43" s="342"/>
      <c r="CK43" s="342"/>
      <c r="CL43" s="342"/>
      <c r="CM43" s="342"/>
      <c r="CN43" s="342"/>
      <c r="CO43" s="342"/>
      <c r="CP43" s="342"/>
      <c r="CQ43" s="342"/>
      <c r="CR43" s="342"/>
      <c r="CS43" s="342"/>
      <c r="CT43" s="342"/>
      <c r="CU43" s="342"/>
      <c r="CV43" s="342"/>
      <c r="CW43" s="342"/>
      <c r="CX43" s="342"/>
      <c r="CY43" s="342"/>
      <c r="CZ43" s="342"/>
      <c r="DA43" s="342"/>
      <c r="DB43" s="342"/>
      <c r="DC43" s="342"/>
      <c r="DD43" s="342"/>
      <c r="DE43" s="342"/>
      <c r="DF43" s="342"/>
      <c r="DG43" s="342"/>
      <c r="DH43" s="342"/>
      <c r="DI43" s="342"/>
      <c r="DJ43" s="342"/>
      <c r="DK43" s="342"/>
      <c r="DL43" s="342"/>
      <c r="DM43" s="342"/>
      <c r="DN43" s="342"/>
      <c r="DO43" s="342"/>
      <c r="DP43" s="342"/>
      <c r="DQ43" s="342"/>
      <c r="DR43" s="342"/>
      <c r="DS43" s="342"/>
      <c r="DT43" s="342"/>
      <c r="DU43" s="342"/>
      <c r="DV43" s="342"/>
      <c r="DW43" s="342"/>
      <c r="DX43" s="342"/>
      <c r="DY43" s="342"/>
      <c r="DZ43" s="342"/>
      <c r="EA43" s="342"/>
      <c r="EB43" s="342"/>
      <c r="EC43" s="342"/>
      <c r="ED43" s="342"/>
      <c r="EE43" s="342"/>
      <c r="EF43" s="342"/>
      <c r="EG43" s="342"/>
      <c r="EH43" s="342"/>
      <c r="EI43" s="342"/>
      <c r="EJ43" s="342"/>
      <c r="EK43" s="342"/>
      <c r="EL43" s="342"/>
      <c r="EM43" s="342"/>
      <c r="EN43" s="342"/>
      <c r="EO43" s="342"/>
      <c r="EP43" s="342"/>
      <c r="EQ43" s="342"/>
      <c r="ER43" s="342"/>
      <c r="ES43" s="342"/>
      <c r="ET43" s="342"/>
      <c r="EU43" s="342"/>
      <c r="EV43" s="342"/>
      <c r="EW43" s="342"/>
      <c r="EX43" s="342"/>
      <c r="EY43" s="342"/>
      <c r="EZ43" s="342"/>
      <c r="FA43" s="342"/>
      <c r="FB43" s="342"/>
      <c r="FC43" s="342"/>
      <c r="FD43" s="342"/>
      <c r="FE43" s="342"/>
      <c r="FF43" s="342"/>
      <c r="FG43" s="342"/>
      <c r="FH43" s="342"/>
      <c r="FI43" s="342"/>
      <c r="FJ43" s="342"/>
      <c r="FK43" s="342"/>
      <c r="FL43" s="342"/>
      <c r="FM43" s="342"/>
      <c r="FN43" s="342"/>
      <c r="FO43" s="342"/>
      <c r="FP43" s="342"/>
      <c r="FQ43" s="342"/>
      <c r="FR43" s="342"/>
      <c r="FS43" s="342"/>
      <c r="FT43" s="342"/>
      <c r="FU43" s="342"/>
      <c r="FV43" s="342"/>
      <c r="FW43" s="342"/>
      <c r="FX43" s="342"/>
      <c r="FY43" s="342"/>
      <c r="FZ43" s="342"/>
      <c r="GA43" s="342"/>
      <c r="GB43" s="342"/>
      <c r="GC43" s="342"/>
      <c r="GD43" s="342"/>
      <c r="GE43" s="342"/>
      <c r="GF43" s="342"/>
      <c r="GG43" s="342"/>
      <c r="GH43" s="342"/>
      <c r="GI43" s="342"/>
      <c r="GJ43" s="342"/>
      <c r="GK43" s="342"/>
      <c r="GL43" s="342"/>
      <c r="GM43" s="342"/>
      <c r="GN43" s="342"/>
      <c r="GO43" s="342"/>
      <c r="GP43" s="342"/>
      <c r="GQ43" s="342"/>
      <c r="GR43" s="342"/>
      <c r="GS43" s="342"/>
      <c r="GT43" s="342"/>
      <c r="GU43" s="342"/>
      <c r="GV43" s="342"/>
      <c r="GW43" s="342"/>
      <c r="GX43" s="342"/>
      <c r="GY43" s="342"/>
      <c r="GZ43" s="342"/>
      <c r="HA43" s="342"/>
      <c r="HB43" s="342"/>
      <c r="HC43" s="342"/>
      <c r="HD43" s="342"/>
      <c r="HE43" s="342"/>
    </row>
    <row r="44" spans="1:213" x14ac:dyDescent="0.25">
      <c r="A44" s="226" t="s">
        <v>259</v>
      </c>
      <c r="B44" s="226"/>
      <c r="C44" s="226"/>
      <c r="D44" s="226"/>
      <c r="E44" s="226"/>
      <c r="F44" s="226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2"/>
      <c r="W44" s="342"/>
      <c r="X44" s="342"/>
      <c r="Y44" s="342"/>
      <c r="Z44" s="342"/>
      <c r="AA44" s="342"/>
      <c r="AB44" s="342"/>
      <c r="AC44" s="342"/>
      <c r="AD44" s="342"/>
      <c r="AE44" s="342"/>
      <c r="AF44" s="342"/>
      <c r="AG44" s="342"/>
      <c r="AH44" s="342"/>
      <c r="AI44" s="342"/>
      <c r="AJ44" s="342"/>
      <c r="AK44" s="342"/>
      <c r="AL44" s="342"/>
      <c r="AM44" s="342"/>
      <c r="AN44" s="342"/>
      <c r="AO44" s="342"/>
      <c r="AP44" s="342"/>
      <c r="AQ44" s="342"/>
      <c r="AR44" s="342"/>
      <c r="AS44" s="342"/>
      <c r="AT44" s="342"/>
      <c r="AU44" s="342"/>
      <c r="AV44" s="342"/>
      <c r="AW44" s="342"/>
      <c r="AX44" s="342"/>
      <c r="AY44" s="342"/>
      <c r="AZ44" s="342"/>
      <c r="BA44" s="342"/>
      <c r="BB44" s="342"/>
      <c r="BC44" s="342"/>
      <c r="BD44" s="342"/>
      <c r="BE44" s="342"/>
      <c r="BF44" s="342"/>
      <c r="BG44" s="342"/>
      <c r="BH44" s="342"/>
      <c r="BI44" s="342"/>
      <c r="BJ44" s="342"/>
      <c r="BK44" s="342"/>
      <c r="BL44" s="342"/>
      <c r="BM44" s="342"/>
      <c r="BN44" s="342"/>
      <c r="BO44" s="342"/>
      <c r="BP44" s="342"/>
      <c r="BQ44" s="342"/>
      <c r="BR44" s="342"/>
      <c r="BS44" s="342"/>
      <c r="BT44" s="342"/>
      <c r="BU44" s="342"/>
      <c r="BV44" s="342"/>
      <c r="BW44" s="342"/>
      <c r="BX44" s="342"/>
      <c r="BY44" s="342"/>
      <c r="BZ44" s="342"/>
      <c r="CA44" s="342"/>
      <c r="CB44" s="342"/>
      <c r="CC44" s="342"/>
      <c r="CD44" s="342"/>
      <c r="CE44" s="342"/>
      <c r="CF44" s="342"/>
      <c r="CG44" s="342"/>
      <c r="CH44" s="342"/>
      <c r="CI44" s="342"/>
      <c r="CJ44" s="342"/>
      <c r="CK44" s="342"/>
      <c r="CL44" s="342"/>
      <c r="CM44" s="342"/>
      <c r="CN44" s="342"/>
      <c r="CO44" s="342"/>
      <c r="CP44" s="342"/>
      <c r="CQ44" s="342"/>
      <c r="CR44" s="342"/>
      <c r="CS44" s="342"/>
      <c r="CT44" s="342"/>
      <c r="CU44" s="342"/>
      <c r="CV44" s="342"/>
      <c r="CW44" s="342"/>
      <c r="CX44" s="342"/>
      <c r="CY44" s="342"/>
      <c r="CZ44" s="342"/>
      <c r="DA44" s="342"/>
      <c r="DB44" s="342"/>
      <c r="DC44" s="342"/>
      <c r="DD44" s="342"/>
      <c r="DE44" s="342"/>
      <c r="DF44" s="342"/>
      <c r="DG44" s="342"/>
      <c r="DH44" s="342"/>
      <c r="DI44" s="342"/>
      <c r="DJ44" s="342"/>
      <c r="DK44" s="342"/>
      <c r="DL44" s="342"/>
      <c r="DM44" s="342"/>
      <c r="DN44" s="342"/>
      <c r="DO44" s="342"/>
      <c r="DP44" s="342"/>
      <c r="DQ44" s="342"/>
      <c r="DR44" s="342"/>
      <c r="DS44" s="342"/>
      <c r="DT44" s="342"/>
      <c r="DU44" s="342"/>
      <c r="DV44" s="342"/>
      <c r="DW44" s="342"/>
      <c r="DX44" s="342"/>
      <c r="DY44" s="342"/>
      <c r="DZ44" s="342"/>
      <c r="EA44" s="342"/>
      <c r="EB44" s="342"/>
      <c r="EC44" s="342"/>
      <c r="ED44" s="342"/>
      <c r="EE44" s="342"/>
      <c r="EF44" s="342"/>
      <c r="EG44" s="342"/>
      <c r="EH44" s="342"/>
      <c r="EI44" s="342"/>
      <c r="EJ44" s="342"/>
      <c r="EK44" s="342"/>
      <c r="EL44" s="342"/>
      <c r="EM44" s="342"/>
      <c r="EN44" s="342"/>
      <c r="EO44" s="342"/>
      <c r="EP44" s="342"/>
      <c r="EQ44" s="342"/>
      <c r="ER44" s="342"/>
      <c r="ES44" s="342"/>
      <c r="ET44" s="342"/>
      <c r="EU44" s="342"/>
      <c r="EV44" s="342"/>
      <c r="EW44" s="342"/>
      <c r="EX44" s="342"/>
      <c r="EY44" s="342"/>
      <c r="EZ44" s="342"/>
      <c r="FA44" s="342"/>
      <c r="FB44" s="342"/>
      <c r="FC44" s="342"/>
      <c r="FD44" s="342"/>
      <c r="FE44" s="342"/>
      <c r="FF44" s="342"/>
      <c r="FG44" s="342"/>
      <c r="FH44" s="342"/>
      <c r="FI44" s="342"/>
      <c r="FJ44" s="342"/>
      <c r="FK44" s="342"/>
      <c r="FL44" s="342"/>
      <c r="FM44" s="342"/>
      <c r="FN44" s="342"/>
      <c r="FO44" s="342"/>
      <c r="FP44" s="342"/>
      <c r="FQ44" s="342"/>
      <c r="FR44" s="342"/>
      <c r="FS44" s="342"/>
      <c r="FT44" s="342"/>
      <c r="FU44" s="342"/>
      <c r="FV44" s="342"/>
      <c r="FW44" s="342"/>
      <c r="FX44" s="342"/>
      <c r="FY44" s="342"/>
      <c r="FZ44" s="342"/>
      <c r="GA44" s="342"/>
      <c r="GB44" s="342"/>
      <c r="GC44" s="342"/>
      <c r="GD44" s="342"/>
      <c r="GE44" s="342"/>
      <c r="GF44" s="342"/>
      <c r="GG44" s="342"/>
      <c r="GH44" s="342"/>
      <c r="GI44" s="342"/>
      <c r="GJ44" s="342"/>
      <c r="GK44" s="342"/>
      <c r="GL44" s="342"/>
      <c r="GM44" s="342"/>
      <c r="GN44" s="342"/>
      <c r="GO44" s="342"/>
      <c r="GP44" s="342"/>
      <c r="GQ44" s="342"/>
      <c r="GR44" s="342"/>
      <c r="GS44" s="342"/>
      <c r="GT44" s="342"/>
      <c r="GU44" s="342"/>
      <c r="GV44" s="342"/>
      <c r="GW44" s="342"/>
      <c r="GX44" s="342"/>
      <c r="GY44" s="342"/>
      <c r="GZ44" s="342"/>
      <c r="HA44" s="342"/>
      <c r="HB44" s="342"/>
      <c r="HC44" s="342"/>
      <c r="HD44" s="342"/>
      <c r="HE44" s="342"/>
    </row>
    <row r="45" spans="1:213" x14ac:dyDescent="0.25">
      <c r="A45" s="226" t="s">
        <v>313</v>
      </c>
      <c r="B45" s="226"/>
      <c r="C45" s="226"/>
      <c r="D45" s="226"/>
      <c r="E45" s="226"/>
      <c r="F45" s="226"/>
      <c r="G45" s="342"/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342"/>
      <c r="AQ45" s="342"/>
      <c r="AR45" s="342"/>
      <c r="AS45" s="342"/>
      <c r="AT45" s="342"/>
      <c r="AU45" s="342"/>
      <c r="AV45" s="342"/>
      <c r="AW45" s="342"/>
      <c r="AX45" s="342"/>
      <c r="AY45" s="342"/>
      <c r="AZ45" s="342"/>
      <c r="BA45" s="342"/>
      <c r="BB45" s="342"/>
      <c r="BC45" s="342"/>
      <c r="BD45" s="342"/>
      <c r="BE45" s="342"/>
      <c r="BF45" s="342"/>
      <c r="BG45" s="342"/>
      <c r="BH45" s="342"/>
      <c r="BI45" s="342"/>
      <c r="BJ45" s="342"/>
      <c r="BK45" s="342"/>
      <c r="BL45" s="342"/>
      <c r="BM45" s="342"/>
      <c r="BN45" s="342"/>
      <c r="BO45" s="342"/>
      <c r="BP45" s="342"/>
      <c r="BQ45" s="342"/>
      <c r="BR45" s="342"/>
      <c r="BS45" s="342"/>
      <c r="BT45" s="342"/>
      <c r="BU45" s="342"/>
      <c r="BV45" s="342"/>
      <c r="BW45" s="342"/>
      <c r="BX45" s="342"/>
      <c r="BY45" s="342"/>
      <c r="BZ45" s="342"/>
      <c r="CA45" s="342"/>
      <c r="CB45" s="342"/>
      <c r="CC45" s="342"/>
      <c r="CD45" s="342"/>
      <c r="CE45" s="342"/>
      <c r="CF45" s="342"/>
      <c r="CG45" s="342"/>
      <c r="CH45" s="342"/>
      <c r="CI45" s="342"/>
      <c r="CJ45" s="342"/>
      <c r="CK45" s="342"/>
      <c r="CL45" s="342"/>
      <c r="CM45" s="342"/>
      <c r="CN45" s="342"/>
      <c r="CO45" s="342"/>
      <c r="CP45" s="342"/>
      <c r="CQ45" s="342"/>
      <c r="CR45" s="342"/>
      <c r="CS45" s="342"/>
      <c r="CT45" s="342"/>
      <c r="CU45" s="342"/>
      <c r="CV45" s="342"/>
      <c r="CW45" s="342"/>
      <c r="CX45" s="342"/>
      <c r="CY45" s="342"/>
      <c r="CZ45" s="342"/>
      <c r="DA45" s="342"/>
      <c r="DB45" s="342"/>
      <c r="DC45" s="342"/>
      <c r="DD45" s="342"/>
      <c r="DE45" s="342"/>
      <c r="DF45" s="342"/>
      <c r="DG45" s="342"/>
      <c r="DH45" s="342"/>
      <c r="DI45" s="342"/>
      <c r="DJ45" s="342"/>
      <c r="DK45" s="342"/>
      <c r="DL45" s="342"/>
      <c r="DM45" s="342"/>
      <c r="DN45" s="342"/>
      <c r="DO45" s="342"/>
      <c r="DP45" s="342"/>
      <c r="DQ45" s="342"/>
      <c r="DR45" s="342"/>
      <c r="DS45" s="342"/>
      <c r="DT45" s="342"/>
      <c r="DU45" s="342"/>
      <c r="DV45" s="342"/>
      <c r="DW45" s="342"/>
      <c r="DX45" s="342"/>
      <c r="DY45" s="342"/>
      <c r="DZ45" s="342"/>
      <c r="EA45" s="342"/>
      <c r="EB45" s="342"/>
      <c r="EC45" s="342"/>
      <c r="ED45" s="342"/>
      <c r="EE45" s="342"/>
      <c r="EF45" s="342"/>
      <c r="EG45" s="342"/>
      <c r="EH45" s="342"/>
      <c r="EI45" s="342"/>
      <c r="EJ45" s="342"/>
      <c r="EK45" s="342"/>
      <c r="EL45" s="342"/>
      <c r="EM45" s="342"/>
      <c r="EN45" s="342"/>
      <c r="EO45" s="342"/>
      <c r="EP45" s="342"/>
      <c r="EQ45" s="342"/>
      <c r="ER45" s="342"/>
      <c r="ES45" s="342"/>
      <c r="ET45" s="342"/>
      <c r="EU45" s="342"/>
      <c r="EV45" s="342"/>
      <c r="EW45" s="342"/>
      <c r="EX45" s="342"/>
      <c r="EY45" s="342"/>
      <c r="EZ45" s="342"/>
      <c r="FA45" s="342"/>
      <c r="FB45" s="342"/>
      <c r="FC45" s="342"/>
      <c r="FD45" s="342"/>
      <c r="FE45" s="342"/>
      <c r="FF45" s="342"/>
      <c r="FG45" s="342"/>
      <c r="FH45" s="342"/>
      <c r="FI45" s="342"/>
      <c r="FJ45" s="342"/>
      <c r="FK45" s="342"/>
      <c r="FL45" s="342"/>
      <c r="FM45" s="342"/>
      <c r="FN45" s="342"/>
      <c r="FO45" s="342"/>
      <c r="FP45" s="342"/>
      <c r="FQ45" s="342"/>
      <c r="FR45" s="342"/>
      <c r="FS45" s="342"/>
      <c r="FT45" s="342"/>
      <c r="FU45" s="342"/>
      <c r="FV45" s="342"/>
      <c r="FW45" s="342"/>
      <c r="FX45" s="342"/>
      <c r="FY45" s="342"/>
      <c r="FZ45" s="342"/>
      <c r="GA45" s="342"/>
      <c r="GB45" s="342"/>
      <c r="GC45" s="342"/>
      <c r="GD45" s="342"/>
      <c r="GE45" s="342"/>
      <c r="GF45" s="342"/>
      <c r="GG45" s="342"/>
      <c r="GH45" s="342"/>
      <c r="GI45" s="342"/>
      <c r="GJ45" s="342"/>
      <c r="GK45" s="342"/>
      <c r="GL45" s="342"/>
      <c r="GM45" s="342"/>
      <c r="GN45" s="342"/>
      <c r="GO45" s="342"/>
      <c r="GP45" s="342"/>
      <c r="GQ45" s="342"/>
      <c r="GR45" s="342"/>
      <c r="GS45" s="342"/>
      <c r="GT45" s="342"/>
      <c r="GU45" s="342"/>
      <c r="GV45" s="342"/>
      <c r="GW45" s="342"/>
      <c r="GX45" s="342"/>
      <c r="GY45" s="342"/>
      <c r="GZ45" s="342"/>
      <c r="HA45" s="342"/>
      <c r="HB45" s="342"/>
      <c r="HC45" s="342"/>
      <c r="HD45" s="342"/>
      <c r="HE45" s="342"/>
    </row>
    <row r="46" spans="1:213" x14ac:dyDescent="0.25">
      <c r="A46" s="226" t="s">
        <v>262</v>
      </c>
      <c r="B46" s="226"/>
      <c r="C46" s="226"/>
      <c r="D46" s="226"/>
      <c r="E46" s="226"/>
      <c r="F46" s="226"/>
      <c r="G46" s="342"/>
      <c r="H46" s="342"/>
      <c r="I46" s="342"/>
      <c r="J46" s="342"/>
      <c r="K46" s="342"/>
      <c r="L46" s="342"/>
      <c r="M46" s="342"/>
      <c r="N46" s="342"/>
      <c r="O46" s="342"/>
      <c r="P46" s="342"/>
      <c r="Q46" s="342"/>
      <c r="R46" s="342"/>
      <c r="S46" s="342"/>
      <c r="T46" s="342"/>
      <c r="U46" s="342"/>
      <c r="V46" s="342"/>
      <c r="W46" s="342"/>
      <c r="X46" s="342"/>
      <c r="Y46" s="342"/>
      <c r="Z46" s="342"/>
      <c r="AA46" s="342"/>
      <c r="AB46" s="342"/>
      <c r="AC46" s="342"/>
      <c r="AD46" s="342"/>
      <c r="AE46" s="342"/>
      <c r="AF46" s="342"/>
      <c r="AG46" s="342"/>
      <c r="AH46" s="342"/>
      <c r="AI46" s="342"/>
      <c r="AJ46" s="342"/>
      <c r="AK46" s="342"/>
      <c r="AL46" s="342"/>
      <c r="AM46" s="342"/>
      <c r="AN46" s="342"/>
      <c r="AO46" s="342"/>
      <c r="AP46" s="342"/>
      <c r="AQ46" s="342"/>
      <c r="AR46" s="342"/>
      <c r="AS46" s="342"/>
      <c r="AT46" s="342"/>
      <c r="AU46" s="342"/>
      <c r="AV46" s="342"/>
      <c r="AW46" s="342"/>
      <c r="AX46" s="342"/>
      <c r="AY46" s="342"/>
      <c r="AZ46" s="342"/>
      <c r="BA46" s="342"/>
      <c r="BB46" s="342"/>
      <c r="BC46" s="342"/>
      <c r="BD46" s="342"/>
      <c r="BE46" s="342"/>
      <c r="BF46" s="342"/>
      <c r="BG46" s="342"/>
      <c r="BH46" s="342"/>
      <c r="BI46" s="342"/>
      <c r="BJ46" s="342"/>
      <c r="BK46" s="342"/>
      <c r="BL46" s="342"/>
      <c r="BM46" s="342"/>
      <c r="BN46" s="342"/>
      <c r="BO46" s="342"/>
      <c r="BP46" s="342"/>
      <c r="BQ46" s="342"/>
      <c r="BR46" s="342"/>
      <c r="BS46" s="342"/>
      <c r="BT46" s="342"/>
      <c r="BU46" s="342"/>
      <c r="BV46" s="342"/>
      <c r="BW46" s="342"/>
      <c r="BX46" s="342"/>
      <c r="BY46" s="342"/>
      <c r="BZ46" s="342"/>
      <c r="CA46" s="342"/>
      <c r="CB46" s="342"/>
      <c r="CC46" s="342"/>
      <c r="CD46" s="342"/>
      <c r="CE46" s="342"/>
      <c r="CF46" s="342"/>
      <c r="CG46" s="342"/>
      <c r="CH46" s="342"/>
      <c r="CI46" s="342"/>
      <c r="CJ46" s="342"/>
      <c r="CK46" s="342"/>
      <c r="CL46" s="342"/>
      <c r="CM46" s="342"/>
      <c r="CN46" s="342"/>
      <c r="CO46" s="342"/>
      <c r="CP46" s="342"/>
      <c r="CQ46" s="342"/>
      <c r="CR46" s="342"/>
      <c r="CS46" s="342"/>
      <c r="CT46" s="342"/>
      <c r="CU46" s="342"/>
      <c r="CV46" s="342"/>
      <c r="CW46" s="342"/>
      <c r="CX46" s="342"/>
      <c r="CY46" s="342"/>
      <c r="CZ46" s="342"/>
      <c r="DA46" s="342"/>
      <c r="DB46" s="342"/>
      <c r="DC46" s="342"/>
      <c r="DD46" s="342"/>
      <c r="DE46" s="342"/>
      <c r="DF46" s="342"/>
      <c r="DG46" s="342"/>
      <c r="DH46" s="342"/>
      <c r="DI46" s="342"/>
      <c r="DJ46" s="342"/>
      <c r="DK46" s="342"/>
      <c r="DL46" s="342"/>
      <c r="DM46" s="342"/>
      <c r="DN46" s="342"/>
      <c r="DO46" s="342"/>
      <c r="DP46" s="342"/>
      <c r="DQ46" s="342"/>
      <c r="DR46" s="342"/>
      <c r="DS46" s="342"/>
      <c r="DT46" s="342"/>
      <c r="DU46" s="342"/>
      <c r="DV46" s="342"/>
      <c r="DW46" s="342"/>
      <c r="DX46" s="342"/>
      <c r="DY46" s="342"/>
      <c r="DZ46" s="342"/>
      <c r="EA46" s="342"/>
      <c r="EB46" s="342"/>
      <c r="EC46" s="342"/>
      <c r="ED46" s="342"/>
      <c r="EE46" s="342"/>
      <c r="EF46" s="342"/>
      <c r="EG46" s="342"/>
      <c r="EH46" s="342"/>
      <c r="EI46" s="342"/>
      <c r="EJ46" s="342"/>
      <c r="EK46" s="342"/>
      <c r="EL46" s="342"/>
      <c r="EM46" s="342"/>
      <c r="EN46" s="342"/>
      <c r="EO46" s="342"/>
      <c r="EP46" s="342"/>
      <c r="EQ46" s="342"/>
      <c r="ER46" s="342"/>
      <c r="ES46" s="342"/>
      <c r="ET46" s="342"/>
      <c r="EU46" s="342"/>
      <c r="EV46" s="342"/>
      <c r="EW46" s="342"/>
      <c r="EX46" s="342"/>
      <c r="EY46" s="342"/>
      <c r="EZ46" s="342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2"/>
      <c r="FL46" s="342"/>
      <c r="FM46" s="342"/>
      <c r="FN46" s="342"/>
      <c r="FO46" s="342"/>
      <c r="FP46" s="342"/>
      <c r="FQ46" s="342"/>
      <c r="FR46" s="342"/>
      <c r="FS46" s="342"/>
      <c r="FT46" s="342"/>
      <c r="FU46" s="342"/>
      <c r="FV46" s="342"/>
      <c r="FW46" s="342"/>
      <c r="FX46" s="342"/>
      <c r="FY46" s="342"/>
      <c r="FZ46" s="342"/>
      <c r="GA46" s="342"/>
      <c r="GB46" s="342"/>
      <c r="GC46" s="342"/>
      <c r="GD46" s="342"/>
      <c r="GE46" s="342"/>
      <c r="GF46" s="342"/>
      <c r="GG46" s="342"/>
      <c r="GH46" s="342"/>
      <c r="GI46" s="342"/>
      <c r="GJ46" s="342"/>
      <c r="GK46" s="342"/>
      <c r="GL46" s="342"/>
      <c r="GM46" s="342"/>
      <c r="GN46" s="342"/>
      <c r="GO46" s="342"/>
      <c r="GP46" s="342"/>
      <c r="GQ46" s="342"/>
      <c r="GR46" s="342"/>
      <c r="GS46" s="342"/>
      <c r="GT46" s="342"/>
      <c r="GU46" s="342"/>
      <c r="GV46" s="342"/>
      <c r="GW46" s="342"/>
      <c r="GX46" s="342"/>
      <c r="GY46" s="342"/>
      <c r="GZ46" s="342"/>
      <c r="HA46" s="342"/>
      <c r="HB46" s="342"/>
      <c r="HC46" s="342"/>
      <c r="HD46" s="342"/>
      <c r="HE46" s="342"/>
    </row>
    <row r="47" spans="1:213" x14ac:dyDescent="0.25">
      <c r="A47" s="226" t="s">
        <v>263</v>
      </c>
      <c r="B47" s="226"/>
      <c r="C47" s="226"/>
      <c r="D47" s="226"/>
      <c r="E47" s="226"/>
      <c r="F47" s="226"/>
      <c r="G47" s="342"/>
      <c r="H47" s="342"/>
      <c r="I47" s="342"/>
      <c r="J47" s="342"/>
      <c r="K47" s="342"/>
      <c r="L47" s="342"/>
      <c r="M47" s="342"/>
      <c r="N47" s="342"/>
      <c r="O47" s="342"/>
      <c r="P47" s="342"/>
      <c r="Q47" s="342"/>
      <c r="R47" s="342"/>
      <c r="S47" s="342"/>
      <c r="T47" s="342"/>
      <c r="U47" s="342"/>
      <c r="V47" s="342"/>
      <c r="W47" s="342"/>
      <c r="X47" s="342"/>
      <c r="Y47" s="342"/>
      <c r="Z47" s="342"/>
      <c r="AA47" s="342"/>
      <c r="AB47" s="342"/>
      <c r="AC47" s="342"/>
      <c r="AD47" s="342"/>
      <c r="AE47" s="342"/>
      <c r="AF47" s="342"/>
      <c r="AG47" s="342"/>
      <c r="AH47" s="342"/>
      <c r="AI47" s="342"/>
      <c r="AJ47" s="342"/>
      <c r="AK47" s="342"/>
      <c r="AL47" s="342"/>
      <c r="AM47" s="342"/>
      <c r="AN47" s="342"/>
      <c r="AO47" s="342"/>
      <c r="AP47" s="342"/>
      <c r="AQ47" s="342"/>
      <c r="AR47" s="342"/>
      <c r="AS47" s="342"/>
      <c r="AT47" s="342"/>
      <c r="AU47" s="342"/>
      <c r="AV47" s="342"/>
      <c r="AW47" s="342"/>
      <c r="AX47" s="342"/>
      <c r="AY47" s="342"/>
      <c r="AZ47" s="342"/>
      <c r="BA47" s="342"/>
      <c r="BB47" s="342"/>
      <c r="BC47" s="342"/>
      <c r="BD47" s="342"/>
      <c r="BE47" s="342"/>
      <c r="BF47" s="342"/>
      <c r="BG47" s="342"/>
      <c r="BH47" s="342"/>
      <c r="BI47" s="342"/>
      <c r="BJ47" s="342"/>
      <c r="BK47" s="342"/>
      <c r="BL47" s="342"/>
      <c r="BM47" s="342"/>
      <c r="BN47" s="342"/>
      <c r="BO47" s="342"/>
      <c r="BP47" s="342"/>
      <c r="BQ47" s="342"/>
      <c r="BR47" s="342"/>
      <c r="BS47" s="342"/>
      <c r="BT47" s="342"/>
      <c r="BU47" s="342"/>
      <c r="BV47" s="342"/>
      <c r="BW47" s="342"/>
      <c r="BX47" s="342"/>
      <c r="BY47" s="342"/>
      <c r="BZ47" s="342"/>
      <c r="CA47" s="342"/>
      <c r="CB47" s="342"/>
      <c r="CC47" s="342"/>
      <c r="CD47" s="342"/>
      <c r="CE47" s="342"/>
      <c r="CF47" s="342"/>
      <c r="CG47" s="342"/>
      <c r="CH47" s="342"/>
      <c r="CI47" s="342"/>
      <c r="CJ47" s="342"/>
      <c r="CK47" s="342"/>
      <c r="CL47" s="342"/>
      <c r="CM47" s="342"/>
      <c r="CN47" s="342"/>
      <c r="CO47" s="342"/>
      <c r="CP47" s="342"/>
      <c r="CQ47" s="342"/>
      <c r="CR47" s="342"/>
      <c r="CS47" s="342"/>
      <c r="CT47" s="342"/>
      <c r="CU47" s="342"/>
      <c r="CV47" s="342"/>
      <c r="CW47" s="342"/>
      <c r="CX47" s="342"/>
      <c r="CY47" s="342"/>
      <c r="CZ47" s="342"/>
      <c r="DA47" s="342"/>
      <c r="DB47" s="342"/>
      <c r="DC47" s="342"/>
      <c r="DD47" s="342"/>
      <c r="DE47" s="342"/>
      <c r="DF47" s="342"/>
      <c r="DG47" s="342"/>
      <c r="DH47" s="342"/>
      <c r="DI47" s="342"/>
      <c r="DJ47" s="342"/>
      <c r="DK47" s="342"/>
      <c r="DL47" s="342"/>
      <c r="DM47" s="342"/>
      <c r="DN47" s="342"/>
      <c r="DO47" s="342"/>
      <c r="DP47" s="342"/>
      <c r="DQ47" s="342"/>
      <c r="DR47" s="342"/>
      <c r="DS47" s="342"/>
      <c r="DT47" s="342"/>
      <c r="DU47" s="342"/>
      <c r="DV47" s="342"/>
      <c r="DW47" s="342"/>
      <c r="DX47" s="342"/>
      <c r="DY47" s="342"/>
      <c r="DZ47" s="342"/>
      <c r="EA47" s="342"/>
      <c r="EB47" s="342"/>
      <c r="EC47" s="342"/>
      <c r="ED47" s="342"/>
      <c r="EE47" s="342"/>
      <c r="EF47" s="342"/>
      <c r="EG47" s="342"/>
      <c r="EH47" s="342"/>
      <c r="EI47" s="342"/>
      <c r="EJ47" s="342"/>
      <c r="EK47" s="342"/>
      <c r="EL47" s="342"/>
      <c r="EM47" s="342"/>
      <c r="EN47" s="342"/>
      <c r="EO47" s="342"/>
      <c r="EP47" s="342"/>
      <c r="EQ47" s="342"/>
      <c r="ER47" s="342"/>
      <c r="ES47" s="342"/>
      <c r="ET47" s="342"/>
      <c r="EU47" s="342"/>
      <c r="EV47" s="342"/>
      <c r="EW47" s="342"/>
      <c r="EX47" s="342"/>
      <c r="EY47" s="342"/>
      <c r="EZ47" s="342"/>
      <c r="FA47" s="342"/>
      <c r="FB47" s="342"/>
      <c r="FC47" s="342"/>
      <c r="FD47" s="342"/>
      <c r="FE47" s="342"/>
      <c r="FF47" s="342"/>
      <c r="FG47" s="342"/>
      <c r="FH47" s="342"/>
      <c r="FI47" s="342"/>
      <c r="FJ47" s="342"/>
      <c r="FK47" s="342"/>
      <c r="FL47" s="342"/>
      <c r="FM47" s="342"/>
      <c r="FN47" s="342"/>
      <c r="FO47" s="342"/>
      <c r="FP47" s="342"/>
      <c r="FQ47" s="342"/>
      <c r="FR47" s="342"/>
      <c r="FS47" s="342"/>
      <c r="FT47" s="342"/>
      <c r="FU47" s="342"/>
      <c r="FV47" s="342"/>
      <c r="FW47" s="342"/>
      <c r="FX47" s="342"/>
      <c r="FY47" s="342"/>
      <c r="FZ47" s="342"/>
      <c r="GA47" s="342"/>
      <c r="GB47" s="342"/>
      <c r="GC47" s="342"/>
      <c r="GD47" s="342"/>
      <c r="GE47" s="342"/>
      <c r="GF47" s="342"/>
      <c r="GG47" s="342"/>
      <c r="GH47" s="342"/>
      <c r="GI47" s="342"/>
      <c r="GJ47" s="342"/>
      <c r="GK47" s="342"/>
      <c r="GL47" s="342"/>
      <c r="GM47" s="342"/>
      <c r="GN47" s="342"/>
      <c r="GO47" s="342"/>
      <c r="GP47" s="342"/>
      <c r="GQ47" s="342"/>
      <c r="GR47" s="342"/>
      <c r="GS47" s="342"/>
      <c r="GT47" s="342"/>
      <c r="GU47" s="342"/>
      <c r="GV47" s="342"/>
      <c r="GW47" s="342"/>
      <c r="GX47" s="342"/>
      <c r="GY47" s="342"/>
      <c r="GZ47" s="342"/>
      <c r="HA47" s="342"/>
      <c r="HB47" s="342"/>
      <c r="HC47" s="342"/>
      <c r="HD47" s="342"/>
      <c r="HE47" s="342"/>
    </row>
    <row r="48" spans="1:213" x14ac:dyDescent="0.25">
      <c r="A48" s="226" t="s">
        <v>264</v>
      </c>
      <c r="B48" s="226"/>
      <c r="C48" s="226"/>
      <c r="D48" s="226"/>
      <c r="E48" s="226"/>
      <c r="F48" s="226"/>
      <c r="G48" s="342"/>
      <c r="H48" s="342"/>
      <c r="I48" s="342"/>
      <c r="J48" s="342"/>
      <c r="K48" s="342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2"/>
      <c r="W48" s="342"/>
      <c r="X48" s="342"/>
      <c r="Y48" s="342"/>
      <c r="Z48" s="342"/>
      <c r="AA48" s="342"/>
      <c r="AB48" s="342"/>
      <c r="AC48" s="342"/>
      <c r="AD48" s="342"/>
      <c r="AE48" s="342"/>
      <c r="AF48" s="342"/>
      <c r="AG48" s="342"/>
      <c r="AH48" s="342"/>
      <c r="AI48" s="342"/>
      <c r="AJ48" s="342"/>
      <c r="AK48" s="342"/>
      <c r="AL48" s="342"/>
      <c r="AM48" s="342"/>
      <c r="AN48" s="342"/>
      <c r="AO48" s="342"/>
      <c r="AP48" s="342"/>
      <c r="AQ48" s="342"/>
      <c r="AR48" s="342"/>
      <c r="AS48" s="342"/>
      <c r="AT48" s="342"/>
      <c r="AU48" s="342"/>
      <c r="AV48" s="342"/>
      <c r="AW48" s="342"/>
      <c r="AX48" s="342"/>
      <c r="AY48" s="342"/>
      <c r="AZ48" s="342"/>
      <c r="BA48" s="342"/>
      <c r="BB48" s="342"/>
      <c r="BC48" s="342"/>
      <c r="BD48" s="342"/>
      <c r="BE48" s="342"/>
      <c r="BF48" s="342"/>
      <c r="BG48" s="342"/>
      <c r="BH48" s="342"/>
      <c r="BI48" s="342"/>
      <c r="BJ48" s="342"/>
      <c r="BK48" s="342"/>
      <c r="BL48" s="342"/>
      <c r="BM48" s="342"/>
      <c r="BN48" s="342"/>
      <c r="BO48" s="342"/>
      <c r="BP48" s="342"/>
      <c r="BQ48" s="342"/>
      <c r="BR48" s="342"/>
      <c r="BS48" s="342"/>
      <c r="BT48" s="342"/>
      <c r="BU48" s="342"/>
      <c r="BV48" s="342"/>
      <c r="BW48" s="342"/>
      <c r="BX48" s="342"/>
      <c r="BY48" s="342"/>
      <c r="BZ48" s="342"/>
      <c r="CA48" s="342"/>
      <c r="CB48" s="342"/>
      <c r="CC48" s="342"/>
      <c r="CD48" s="342"/>
      <c r="CE48" s="342"/>
      <c r="CF48" s="342"/>
      <c r="CG48" s="342"/>
      <c r="CH48" s="342"/>
      <c r="CI48" s="342"/>
      <c r="CJ48" s="342"/>
      <c r="CK48" s="342"/>
      <c r="CL48" s="342"/>
      <c r="CM48" s="342"/>
      <c r="CN48" s="342"/>
      <c r="CO48" s="342"/>
      <c r="CP48" s="342"/>
      <c r="CQ48" s="342"/>
      <c r="CR48" s="342"/>
      <c r="CS48" s="342"/>
      <c r="CT48" s="342"/>
      <c r="CU48" s="342"/>
      <c r="CV48" s="342"/>
      <c r="CW48" s="342"/>
      <c r="CX48" s="342"/>
      <c r="CY48" s="342"/>
      <c r="CZ48" s="342"/>
      <c r="DA48" s="342"/>
      <c r="DB48" s="342"/>
      <c r="DC48" s="342"/>
      <c r="DD48" s="342"/>
      <c r="DE48" s="342"/>
      <c r="DF48" s="342"/>
      <c r="DG48" s="342"/>
      <c r="DH48" s="342"/>
      <c r="DI48" s="342"/>
      <c r="DJ48" s="342"/>
      <c r="DK48" s="342"/>
      <c r="DL48" s="342"/>
      <c r="DM48" s="342"/>
      <c r="DN48" s="342"/>
      <c r="DO48" s="342"/>
      <c r="DP48" s="342"/>
      <c r="DQ48" s="342"/>
      <c r="DR48" s="342"/>
      <c r="DS48" s="342"/>
      <c r="DT48" s="342"/>
      <c r="DU48" s="342"/>
      <c r="DV48" s="342"/>
      <c r="DW48" s="342"/>
      <c r="DX48" s="342"/>
      <c r="DY48" s="342"/>
      <c r="DZ48" s="342"/>
      <c r="EA48" s="342"/>
      <c r="EB48" s="342"/>
      <c r="EC48" s="342"/>
      <c r="ED48" s="342"/>
      <c r="EE48" s="342"/>
      <c r="EF48" s="342"/>
      <c r="EG48" s="342"/>
      <c r="EH48" s="342"/>
      <c r="EI48" s="342"/>
      <c r="EJ48" s="342"/>
      <c r="EK48" s="342"/>
      <c r="EL48" s="342"/>
      <c r="EM48" s="342"/>
      <c r="EN48" s="342"/>
      <c r="EO48" s="342"/>
      <c r="EP48" s="342"/>
      <c r="EQ48" s="342"/>
      <c r="ER48" s="342"/>
      <c r="ES48" s="342"/>
      <c r="ET48" s="342"/>
      <c r="EU48" s="342"/>
      <c r="EV48" s="342"/>
      <c r="EW48" s="342"/>
      <c r="EX48" s="342"/>
      <c r="EY48" s="342"/>
      <c r="EZ48" s="342"/>
      <c r="FA48" s="342"/>
      <c r="FB48" s="342"/>
      <c r="FC48" s="342"/>
      <c r="FD48" s="342"/>
      <c r="FE48" s="342"/>
      <c r="FF48" s="342"/>
      <c r="FG48" s="342"/>
      <c r="FH48" s="342"/>
      <c r="FI48" s="342"/>
      <c r="FJ48" s="342"/>
      <c r="FK48" s="342"/>
      <c r="FL48" s="342"/>
      <c r="FM48" s="342"/>
      <c r="FN48" s="342"/>
      <c r="FO48" s="342"/>
      <c r="FP48" s="342"/>
      <c r="FQ48" s="342"/>
      <c r="FR48" s="342"/>
      <c r="FS48" s="342"/>
      <c r="FT48" s="342"/>
      <c r="FU48" s="342"/>
      <c r="FV48" s="342"/>
      <c r="FW48" s="342"/>
      <c r="FX48" s="342"/>
      <c r="FY48" s="342"/>
      <c r="FZ48" s="342"/>
      <c r="GA48" s="342"/>
      <c r="GB48" s="342"/>
      <c r="GC48" s="342"/>
      <c r="GD48" s="342"/>
      <c r="GE48" s="342"/>
      <c r="GF48" s="342"/>
      <c r="GG48" s="342"/>
      <c r="GH48" s="342"/>
      <c r="GI48" s="342"/>
      <c r="GJ48" s="342"/>
      <c r="GK48" s="342"/>
      <c r="GL48" s="342"/>
      <c r="GM48" s="342"/>
      <c r="GN48" s="342"/>
      <c r="GO48" s="342"/>
      <c r="GP48" s="342"/>
      <c r="GQ48" s="342"/>
      <c r="GR48" s="342"/>
      <c r="GS48" s="342"/>
      <c r="GT48" s="342"/>
      <c r="GU48" s="342"/>
      <c r="GV48" s="342"/>
      <c r="GW48" s="342"/>
      <c r="GX48" s="342"/>
      <c r="GY48" s="342"/>
      <c r="GZ48" s="342"/>
      <c r="HA48" s="342"/>
      <c r="HB48" s="342"/>
      <c r="HC48" s="342"/>
      <c r="HD48" s="342"/>
      <c r="HE48" s="342"/>
    </row>
    <row r="49" spans="1:213" x14ac:dyDescent="0.25">
      <c r="A49" s="226" t="s">
        <v>265</v>
      </c>
      <c r="B49" s="226"/>
      <c r="C49" s="226"/>
      <c r="D49" s="226"/>
      <c r="E49" s="226"/>
      <c r="F49" s="226"/>
      <c r="G49" s="342"/>
      <c r="H49" s="342"/>
      <c r="I49" s="342"/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2"/>
      <c r="AH49" s="342"/>
      <c r="AI49" s="342"/>
      <c r="AJ49" s="342"/>
      <c r="AK49" s="342"/>
      <c r="AL49" s="342"/>
      <c r="AM49" s="342"/>
      <c r="AN49" s="342"/>
      <c r="AO49" s="342"/>
      <c r="AP49" s="342"/>
      <c r="AQ49" s="342"/>
      <c r="AR49" s="342"/>
      <c r="AS49" s="342"/>
      <c r="AT49" s="342"/>
      <c r="AU49" s="342"/>
      <c r="AV49" s="342"/>
      <c r="AW49" s="342"/>
      <c r="AX49" s="342"/>
      <c r="AY49" s="342"/>
      <c r="AZ49" s="342"/>
      <c r="BA49" s="342"/>
      <c r="BB49" s="342"/>
      <c r="BC49" s="342"/>
      <c r="BD49" s="342"/>
      <c r="BE49" s="342"/>
      <c r="BF49" s="342"/>
      <c r="BG49" s="342"/>
      <c r="BH49" s="342"/>
      <c r="BI49" s="342"/>
      <c r="BJ49" s="342"/>
      <c r="BK49" s="342"/>
      <c r="BL49" s="342"/>
      <c r="BM49" s="342"/>
      <c r="BN49" s="342"/>
      <c r="BO49" s="342"/>
      <c r="BP49" s="342"/>
      <c r="BQ49" s="342"/>
      <c r="BR49" s="342"/>
      <c r="BS49" s="342"/>
      <c r="BT49" s="342"/>
      <c r="BU49" s="342"/>
      <c r="BV49" s="342"/>
      <c r="BW49" s="342"/>
      <c r="BX49" s="342"/>
      <c r="BY49" s="342"/>
      <c r="BZ49" s="342"/>
      <c r="CA49" s="342"/>
      <c r="CB49" s="342"/>
      <c r="CC49" s="342"/>
      <c r="CD49" s="342"/>
      <c r="CE49" s="342"/>
      <c r="CF49" s="342"/>
      <c r="CG49" s="342"/>
      <c r="CH49" s="342"/>
      <c r="CI49" s="342"/>
      <c r="CJ49" s="342"/>
      <c r="CK49" s="342"/>
      <c r="CL49" s="342"/>
      <c r="CM49" s="342"/>
      <c r="CN49" s="342"/>
      <c r="CO49" s="342"/>
      <c r="CP49" s="342"/>
      <c r="CQ49" s="342"/>
      <c r="CR49" s="342"/>
      <c r="CS49" s="342"/>
      <c r="CT49" s="342"/>
      <c r="CU49" s="342"/>
      <c r="CV49" s="342"/>
      <c r="CW49" s="342"/>
      <c r="CX49" s="342"/>
      <c r="CY49" s="342"/>
      <c r="CZ49" s="342"/>
      <c r="DA49" s="342"/>
      <c r="DB49" s="342"/>
      <c r="DC49" s="342"/>
      <c r="DD49" s="342"/>
      <c r="DE49" s="342"/>
      <c r="DF49" s="342"/>
      <c r="DG49" s="342"/>
      <c r="DH49" s="342"/>
      <c r="DI49" s="342"/>
      <c r="DJ49" s="342"/>
      <c r="DK49" s="342"/>
      <c r="DL49" s="342"/>
      <c r="DM49" s="342"/>
      <c r="DN49" s="342"/>
      <c r="DO49" s="342"/>
      <c r="DP49" s="342"/>
      <c r="DQ49" s="342"/>
      <c r="DR49" s="342"/>
      <c r="DS49" s="342"/>
      <c r="DT49" s="342"/>
      <c r="DU49" s="342"/>
      <c r="DV49" s="342"/>
      <c r="DW49" s="342"/>
      <c r="DX49" s="342"/>
      <c r="DY49" s="342"/>
      <c r="DZ49" s="342"/>
      <c r="EA49" s="342"/>
      <c r="EB49" s="342"/>
      <c r="EC49" s="342"/>
      <c r="ED49" s="342"/>
      <c r="EE49" s="342"/>
      <c r="EF49" s="342"/>
      <c r="EG49" s="342"/>
      <c r="EH49" s="342"/>
      <c r="EI49" s="342"/>
      <c r="EJ49" s="342"/>
      <c r="EK49" s="342"/>
      <c r="EL49" s="342"/>
      <c r="EM49" s="342"/>
      <c r="EN49" s="342"/>
      <c r="EO49" s="342"/>
      <c r="EP49" s="342"/>
      <c r="EQ49" s="342"/>
      <c r="ER49" s="342"/>
      <c r="ES49" s="342"/>
      <c r="ET49" s="342"/>
      <c r="EU49" s="342"/>
      <c r="EV49" s="342"/>
      <c r="EW49" s="342"/>
      <c r="EX49" s="342"/>
      <c r="EY49" s="342"/>
      <c r="EZ49" s="342"/>
      <c r="FA49" s="342"/>
      <c r="FB49" s="342"/>
      <c r="FC49" s="342"/>
      <c r="FD49" s="342"/>
      <c r="FE49" s="342"/>
      <c r="FF49" s="342"/>
      <c r="FG49" s="342"/>
      <c r="FH49" s="342"/>
      <c r="FI49" s="342"/>
      <c r="FJ49" s="342"/>
      <c r="FK49" s="342"/>
      <c r="FL49" s="342"/>
      <c r="FM49" s="342"/>
      <c r="FN49" s="342"/>
      <c r="FO49" s="342"/>
      <c r="FP49" s="342"/>
      <c r="FQ49" s="342"/>
      <c r="FR49" s="342"/>
      <c r="FS49" s="342"/>
      <c r="FT49" s="342"/>
      <c r="FU49" s="342"/>
      <c r="FV49" s="342"/>
      <c r="FW49" s="342"/>
      <c r="FX49" s="342"/>
      <c r="FY49" s="342"/>
      <c r="FZ49" s="342"/>
      <c r="GA49" s="342"/>
      <c r="GB49" s="342"/>
      <c r="GC49" s="342"/>
      <c r="GD49" s="342"/>
      <c r="GE49" s="342"/>
      <c r="GF49" s="342"/>
      <c r="GG49" s="342"/>
      <c r="GH49" s="342"/>
      <c r="GI49" s="342"/>
      <c r="GJ49" s="342"/>
      <c r="GK49" s="342"/>
      <c r="GL49" s="342"/>
      <c r="GM49" s="342"/>
      <c r="GN49" s="342"/>
      <c r="GO49" s="342"/>
      <c r="GP49" s="342"/>
      <c r="GQ49" s="342"/>
      <c r="GR49" s="342"/>
      <c r="GS49" s="342"/>
      <c r="GT49" s="342"/>
      <c r="GU49" s="342"/>
      <c r="GV49" s="342"/>
      <c r="GW49" s="342"/>
      <c r="GX49" s="342"/>
      <c r="GY49" s="342"/>
      <c r="GZ49" s="342"/>
      <c r="HA49" s="342"/>
      <c r="HB49" s="342"/>
      <c r="HC49" s="342"/>
      <c r="HD49" s="342"/>
      <c r="HE49" s="342"/>
    </row>
    <row r="50" spans="1:213" ht="24" customHeight="1" x14ac:dyDescent="0.25">
      <c r="A50" s="475" t="s">
        <v>314</v>
      </c>
      <c r="B50" s="475"/>
      <c r="C50" s="475"/>
      <c r="D50" s="475"/>
      <c r="E50" s="475"/>
      <c r="F50" s="475"/>
      <c r="G50" s="342"/>
      <c r="H50" s="342"/>
      <c r="I50" s="342"/>
      <c r="J50" s="342"/>
      <c r="K50" s="342"/>
      <c r="L50" s="342"/>
      <c r="M50" s="342"/>
      <c r="N50" s="342"/>
      <c r="O50" s="342"/>
      <c r="P50" s="342"/>
      <c r="Q50" s="342"/>
      <c r="R50" s="342"/>
      <c r="S50" s="342"/>
      <c r="T50" s="342"/>
      <c r="U50" s="342"/>
      <c r="V50" s="342"/>
      <c r="W50" s="342"/>
      <c r="X50" s="342"/>
      <c r="Y50" s="342"/>
      <c r="Z50" s="342"/>
      <c r="AA50" s="342"/>
      <c r="AB50" s="342"/>
      <c r="AC50" s="342"/>
      <c r="AD50" s="342"/>
      <c r="AE50" s="342"/>
      <c r="AF50" s="342"/>
      <c r="AG50" s="342"/>
      <c r="AH50" s="342"/>
      <c r="AI50" s="342"/>
      <c r="AJ50" s="342"/>
      <c r="AK50" s="342"/>
      <c r="AL50" s="342"/>
      <c r="AM50" s="342"/>
      <c r="AN50" s="342"/>
      <c r="AO50" s="342"/>
      <c r="AP50" s="342"/>
      <c r="AQ50" s="342"/>
      <c r="AR50" s="342"/>
      <c r="AS50" s="342"/>
      <c r="AT50" s="342"/>
      <c r="AU50" s="342"/>
      <c r="AV50" s="342"/>
      <c r="AW50" s="342"/>
      <c r="AX50" s="342"/>
      <c r="AY50" s="342"/>
      <c r="AZ50" s="342"/>
      <c r="BA50" s="342"/>
      <c r="BB50" s="342"/>
      <c r="BC50" s="342"/>
      <c r="BD50" s="342"/>
      <c r="BE50" s="342"/>
      <c r="BF50" s="342"/>
      <c r="BG50" s="342"/>
      <c r="BH50" s="342"/>
      <c r="BI50" s="342"/>
      <c r="BJ50" s="342"/>
      <c r="BK50" s="342"/>
      <c r="BL50" s="342"/>
      <c r="BM50" s="342"/>
      <c r="BN50" s="342"/>
      <c r="BO50" s="342"/>
      <c r="BP50" s="342"/>
      <c r="BQ50" s="342"/>
      <c r="BR50" s="342"/>
      <c r="BS50" s="342"/>
      <c r="BT50" s="342"/>
      <c r="BU50" s="342"/>
      <c r="BV50" s="342"/>
      <c r="BW50" s="342"/>
      <c r="BX50" s="342"/>
      <c r="BY50" s="342"/>
      <c r="BZ50" s="342"/>
      <c r="CA50" s="342"/>
      <c r="CB50" s="342"/>
      <c r="CC50" s="342"/>
      <c r="CD50" s="342"/>
      <c r="CE50" s="342"/>
      <c r="CF50" s="342"/>
      <c r="CG50" s="342"/>
      <c r="CH50" s="342"/>
      <c r="CI50" s="342"/>
      <c r="CJ50" s="342"/>
      <c r="CK50" s="342"/>
      <c r="CL50" s="342"/>
      <c r="CM50" s="342"/>
      <c r="CN50" s="342"/>
      <c r="CO50" s="342"/>
      <c r="CP50" s="342"/>
      <c r="CQ50" s="342"/>
      <c r="CR50" s="342"/>
      <c r="CS50" s="342"/>
      <c r="CT50" s="342"/>
      <c r="CU50" s="342"/>
      <c r="CV50" s="342"/>
      <c r="CW50" s="342"/>
      <c r="CX50" s="342"/>
      <c r="CY50" s="342"/>
      <c r="CZ50" s="342"/>
      <c r="DA50" s="342"/>
      <c r="DB50" s="342"/>
      <c r="DC50" s="342"/>
      <c r="DD50" s="342"/>
      <c r="DE50" s="342"/>
      <c r="DF50" s="342"/>
      <c r="DG50" s="342"/>
      <c r="DH50" s="342"/>
      <c r="DI50" s="342"/>
      <c r="DJ50" s="342"/>
      <c r="DK50" s="342"/>
      <c r="DL50" s="342"/>
      <c r="DM50" s="342"/>
      <c r="DN50" s="342"/>
      <c r="DO50" s="342"/>
      <c r="DP50" s="342"/>
      <c r="DQ50" s="342"/>
      <c r="DR50" s="342"/>
      <c r="DS50" s="342"/>
      <c r="DT50" s="342"/>
      <c r="DU50" s="342"/>
      <c r="DV50" s="342"/>
      <c r="DW50" s="342"/>
      <c r="DX50" s="342"/>
      <c r="DY50" s="342"/>
      <c r="DZ50" s="342"/>
      <c r="EA50" s="342"/>
      <c r="EB50" s="342"/>
      <c r="EC50" s="342"/>
      <c r="ED50" s="342"/>
      <c r="EE50" s="342"/>
      <c r="EF50" s="342"/>
      <c r="EG50" s="342"/>
      <c r="EH50" s="342"/>
      <c r="EI50" s="342"/>
      <c r="EJ50" s="342"/>
      <c r="EK50" s="342"/>
      <c r="EL50" s="342"/>
      <c r="EM50" s="342"/>
      <c r="EN50" s="342"/>
      <c r="EO50" s="342"/>
      <c r="EP50" s="342"/>
      <c r="EQ50" s="342"/>
      <c r="ER50" s="342"/>
      <c r="ES50" s="342"/>
      <c r="ET50" s="342"/>
      <c r="EU50" s="342"/>
      <c r="EV50" s="342"/>
      <c r="EW50" s="342"/>
      <c r="EX50" s="342"/>
      <c r="EY50" s="342"/>
      <c r="EZ50" s="342"/>
      <c r="FA50" s="342"/>
      <c r="FB50" s="342"/>
      <c r="FC50" s="342"/>
      <c r="FD50" s="342"/>
      <c r="FE50" s="342"/>
      <c r="FF50" s="342"/>
      <c r="FG50" s="342"/>
      <c r="FH50" s="342"/>
      <c r="FI50" s="342"/>
      <c r="FJ50" s="342"/>
      <c r="FK50" s="342"/>
      <c r="FL50" s="342"/>
      <c r="FM50" s="342"/>
      <c r="FN50" s="342"/>
      <c r="FO50" s="342"/>
      <c r="FP50" s="342"/>
      <c r="FQ50" s="342"/>
      <c r="FR50" s="342"/>
      <c r="FS50" s="342"/>
      <c r="FT50" s="342"/>
      <c r="FU50" s="342"/>
      <c r="FV50" s="342"/>
      <c r="FW50" s="342"/>
      <c r="FX50" s="342"/>
      <c r="FY50" s="342"/>
      <c r="FZ50" s="342"/>
      <c r="GA50" s="342"/>
      <c r="GB50" s="342"/>
      <c r="GC50" s="342"/>
      <c r="GD50" s="342"/>
      <c r="GE50" s="342"/>
      <c r="GF50" s="342"/>
      <c r="GG50" s="342"/>
      <c r="GH50" s="342"/>
      <c r="GI50" s="342"/>
      <c r="GJ50" s="342"/>
      <c r="GK50" s="342"/>
      <c r="GL50" s="342"/>
      <c r="GM50" s="342"/>
      <c r="GN50" s="342"/>
      <c r="GO50" s="342"/>
      <c r="GP50" s="342"/>
      <c r="GQ50" s="342"/>
      <c r="GR50" s="342"/>
      <c r="GS50" s="342"/>
      <c r="GT50" s="342"/>
      <c r="GU50" s="342"/>
      <c r="GV50" s="342"/>
      <c r="GW50" s="342"/>
      <c r="GX50" s="342"/>
      <c r="GY50" s="342"/>
      <c r="GZ50" s="342"/>
      <c r="HA50" s="342"/>
      <c r="HB50" s="342"/>
      <c r="HC50" s="342"/>
      <c r="HD50" s="342"/>
      <c r="HE50" s="342"/>
    </row>
    <row r="51" spans="1:213" ht="24" customHeight="1" x14ac:dyDescent="0.25">
      <c r="A51" s="475" t="s">
        <v>315</v>
      </c>
      <c r="B51" s="475"/>
      <c r="C51" s="475"/>
      <c r="D51" s="475"/>
      <c r="E51" s="475"/>
      <c r="F51" s="475"/>
      <c r="G51" s="342"/>
      <c r="H51" s="342"/>
      <c r="I51" s="342"/>
      <c r="J51" s="342"/>
      <c r="K51" s="342"/>
      <c r="L51" s="342"/>
      <c r="M51" s="342"/>
      <c r="N51" s="342"/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2"/>
      <c r="AB51" s="342"/>
      <c r="AC51" s="342"/>
      <c r="AD51" s="342"/>
      <c r="AE51" s="342"/>
      <c r="AF51" s="342"/>
      <c r="AG51" s="342"/>
      <c r="AH51" s="342"/>
      <c r="AI51" s="342"/>
      <c r="AJ51" s="342"/>
      <c r="AK51" s="342"/>
      <c r="AL51" s="342"/>
      <c r="AM51" s="342"/>
      <c r="AN51" s="342"/>
      <c r="AO51" s="342"/>
      <c r="AP51" s="342"/>
      <c r="AQ51" s="342"/>
      <c r="AR51" s="342"/>
      <c r="AS51" s="342"/>
      <c r="AT51" s="342"/>
      <c r="AU51" s="342"/>
      <c r="AV51" s="342"/>
      <c r="AW51" s="342"/>
      <c r="AX51" s="342"/>
      <c r="AY51" s="342"/>
      <c r="AZ51" s="342"/>
      <c r="BA51" s="342"/>
      <c r="BB51" s="342"/>
      <c r="BC51" s="342"/>
      <c r="BD51" s="342"/>
      <c r="BE51" s="342"/>
      <c r="BF51" s="342"/>
      <c r="BG51" s="342"/>
      <c r="BH51" s="342"/>
      <c r="BI51" s="342"/>
      <c r="BJ51" s="342"/>
      <c r="BK51" s="342"/>
      <c r="BL51" s="342"/>
      <c r="BM51" s="342"/>
      <c r="BN51" s="342"/>
      <c r="BO51" s="342"/>
      <c r="BP51" s="342"/>
      <c r="BQ51" s="342"/>
      <c r="BR51" s="342"/>
      <c r="BS51" s="342"/>
      <c r="BT51" s="342"/>
      <c r="BU51" s="342"/>
      <c r="BV51" s="342"/>
      <c r="BW51" s="342"/>
      <c r="BX51" s="342"/>
      <c r="BY51" s="342"/>
      <c r="BZ51" s="342"/>
      <c r="CA51" s="342"/>
      <c r="CB51" s="342"/>
      <c r="CC51" s="342"/>
      <c r="CD51" s="342"/>
      <c r="CE51" s="342"/>
      <c r="CF51" s="342"/>
      <c r="CG51" s="342"/>
      <c r="CH51" s="342"/>
      <c r="CI51" s="342"/>
      <c r="CJ51" s="342"/>
      <c r="CK51" s="342"/>
      <c r="CL51" s="342"/>
      <c r="CM51" s="342"/>
      <c r="CN51" s="342"/>
      <c r="CO51" s="342"/>
      <c r="CP51" s="342"/>
      <c r="CQ51" s="342"/>
      <c r="CR51" s="342"/>
      <c r="CS51" s="342"/>
      <c r="CT51" s="342"/>
      <c r="CU51" s="342"/>
      <c r="CV51" s="342"/>
      <c r="CW51" s="342"/>
      <c r="CX51" s="342"/>
      <c r="CY51" s="342"/>
      <c r="CZ51" s="342"/>
      <c r="DA51" s="342"/>
      <c r="DB51" s="342"/>
      <c r="DC51" s="342"/>
      <c r="DD51" s="342"/>
      <c r="DE51" s="342"/>
      <c r="DF51" s="342"/>
      <c r="DG51" s="342"/>
      <c r="DH51" s="342"/>
      <c r="DI51" s="342"/>
      <c r="DJ51" s="342"/>
      <c r="DK51" s="342"/>
      <c r="DL51" s="342"/>
      <c r="DM51" s="342"/>
      <c r="DN51" s="342"/>
      <c r="DO51" s="342"/>
      <c r="DP51" s="342"/>
      <c r="DQ51" s="342"/>
      <c r="DR51" s="342"/>
      <c r="DS51" s="342"/>
      <c r="DT51" s="342"/>
      <c r="DU51" s="342"/>
      <c r="DV51" s="342"/>
      <c r="DW51" s="342"/>
      <c r="DX51" s="342"/>
      <c r="DY51" s="342"/>
      <c r="DZ51" s="342"/>
      <c r="EA51" s="342"/>
      <c r="EB51" s="342"/>
      <c r="EC51" s="342"/>
      <c r="ED51" s="342"/>
      <c r="EE51" s="342"/>
      <c r="EF51" s="342"/>
      <c r="EG51" s="342"/>
      <c r="EH51" s="342"/>
      <c r="EI51" s="342"/>
      <c r="EJ51" s="342"/>
      <c r="EK51" s="342"/>
      <c r="EL51" s="342"/>
      <c r="EM51" s="342"/>
      <c r="EN51" s="342"/>
      <c r="EO51" s="342"/>
      <c r="EP51" s="342"/>
      <c r="EQ51" s="342"/>
      <c r="ER51" s="342"/>
      <c r="ES51" s="342"/>
      <c r="ET51" s="342"/>
      <c r="EU51" s="342"/>
      <c r="EV51" s="342"/>
      <c r="EW51" s="342"/>
      <c r="EX51" s="342"/>
      <c r="EY51" s="342"/>
      <c r="EZ51" s="342"/>
      <c r="FA51" s="342"/>
      <c r="FB51" s="342"/>
      <c r="FC51" s="342"/>
      <c r="FD51" s="342"/>
      <c r="FE51" s="342"/>
      <c r="FF51" s="342"/>
      <c r="FG51" s="342"/>
      <c r="FH51" s="342"/>
      <c r="FI51" s="342"/>
      <c r="FJ51" s="342"/>
      <c r="FK51" s="342"/>
      <c r="FL51" s="342"/>
      <c r="FM51" s="342"/>
      <c r="FN51" s="342"/>
      <c r="FO51" s="342"/>
      <c r="FP51" s="342"/>
      <c r="FQ51" s="342"/>
      <c r="FR51" s="342"/>
      <c r="FS51" s="342"/>
      <c r="FT51" s="342"/>
      <c r="FU51" s="342"/>
      <c r="FV51" s="342"/>
      <c r="FW51" s="342"/>
      <c r="FX51" s="342"/>
      <c r="FY51" s="342"/>
      <c r="FZ51" s="342"/>
      <c r="GA51" s="342"/>
      <c r="GB51" s="342"/>
      <c r="GC51" s="342"/>
      <c r="GD51" s="342"/>
      <c r="GE51" s="342"/>
      <c r="GF51" s="342"/>
      <c r="GG51" s="342"/>
      <c r="GH51" s="342"/>
      <c r="GI51" s="342"/>
      <c r="GJ51" s="342"/>
      <c r="GK51" s="342"/>
      <c r="GL51" s="342"/>
      <c r="GM51" s="342"/>
      <c r="GN51" s="342"/>
      <c r="GO51" s="342"/>
      <c r="GP51" s="342"/>
      <c r="GQ51" s="342"/>
      <c r="GR51" s="342"/>
      <c r="GS51" s="342"/>
      <c r="GT51" s="342"/>
      <c r="GU51" s="342"/>
      <c r="GV51" s="342"/>
      <c r="GW51" s="342"/>
      <c r="GX51" s="342"/>
      <c r="GY51" s="342"/>
      <c r="GZ51" s="342"/>
      <c r="HA51" s="342"/>
      <c r="HB51" s="342"/>
      <c r="HC51" s="342"/>
      <c r="HD51" s="342"/>
      <c r="HE51" s="342"/>
    </row>
    <row r="52" spans="1:213" x14ac:dyDescent="0.25">
      <c r="A52" s="226"/>
      <c r="B52" s="226"/>
      <c r="C52" s="226"/>
      <c r="D52" s="226"/>
      <c r="E52" s="226"/>
      <c r="F52" s="226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2"/>
      <c r="AH52" s="342"/>
      <c r="AI52" s="342"/>
      <c r="AJ52" s="342"/>
      <c r="AK52" s="342"/>
      <c r="AL52" s="342"/>
      <c r="AM52" s="342"/>
      <c r="AN52" s="342"/>
      <c r="AO52" s="342"/>
      <c r="AP52" s="342"/>
      <c r="AQ52" s="342"/>
      <c r="AR52" s="342"/>
      <c r="AS52" s="342"/>
      <c r="AT52" s="342"/>
      <c r="AU52" s="342"/>
      <c r="AV52" s="342"/>
      <c r="AW52" s="342"/>
      <c r="AX52" s="342"/>
      <c r="AY52" s="342"/>
      <c r="AZ52" s="342"/>
      <c r="BA52" s="342"/>
      <c r="BB52" s="342"/>
      <c r="BC52" s="342"/>
      <c r="BD52" s="342"/>
      <c r="BE52" s="342"/>
      <c r="BF52" s="342"/>
      <c r="BG52" s="342"/>
      <c r="BH52" s="342"/>
      <c r="BI52" s="342"/>
      <c r="BJ52" s="342"/>
      <c r="BK52" s="342"/>
      <c r="BL52" s="342"/>
      <c r="BM52" s="342"/>
      <c r="BN52" s="342"/>
      <c r="BO52" s="342"/>
      <c r="BP52" s="342"/>
      <c r="BQ52" s="342"/>
      <c r="BR52" s="342"/>
      <c r="BS52" s="342"/>
      <c r="BT52" s="342"/>
      <c r="BU52" s="342"/>
      <c r="BV52" s="342"/>
      <c r="BW52" s="342"/>
      <c r="BX52" s="342"/>
      <c r="BY52" s="342"/>
      <c r="BZ52" s="342"/>
      <c r="CA52" s="342"/>
      <c r="CB52" s="342"/>
      <c r="CC52" s="342"/>
      <c r="CD52" s="342"/>
      <c r="CE52" s="342"/>
      <c r="CF52" s="342"/>
      <c r="CG52" s="342"/>
      <c r="CH52" s="342"/>
      <c r="CI52" s="342"/>
      <c r="CJ52" s="342"/>
      <c r="CK52" s="342"/>
      <c r="CL52" s="342"/>
      <c r="CM52" s="342"/>
      <c r="CN52" s="342"/>
      <c r="CO52" s="342"/>
      <c r="CP52" s="342"/>
      <c r="CQ52" s="342"/>
      <c r="CR52" s="342"/>
      <c r="CS52" s="342"/>
      <c r="CT52" s="342"/>
      <c r="CU52" s="342"/>
      <c r="CV52" s="342"/>
      <c r="CW52" s="342"/>
      <c r="CX52" s="342"/>
      <c r="CY52" s="342"/>
      <c r="CZ52" s="342"/>
      <c r="DA52" s="342"/>
      <c r="DB52" s="342"/>
      <c r="DC52" s="342"/>
      <c r="DD52" s="342"/>
      <c r="DE52" s="342"/>
      <c r="DF52" s="342"/>
      <c r="DG52" s="342"/>
      <c r="DH52" s="342"/>
      <c r="DI52" s="342"/>
      <c r="DJ52" s="342"/>
      <c r="DK52" s="342"/>
      <c r="DL52" s="342"/>
      <c r="DM52" s="342"/>
      <c r="DN52" s="342"/>
      <c r="DO52" s="342"/>
      <c r="DP52" s="342"/>
      <c r="DQ52" s="342"/>
      <c r="DR52" s="342"/>
      <c r="DS52" s="342"/>
      <c r="DT52" s="342"/>
      <c r="DU52" s="342"/>
      <c r="DV52" s="342"/>
      <c r="DW52" s="342"/>
      <c r="DX52" s="342"/>
      <c r="DY52" s="342"/>
      <c r="DZ52" s="342"/>
      <c r="EA52" s="342"/>
      <c r="EB52" s="342"/>
      <c r="EC52" s="342"/>
      <c r="ED52" s="342"/>
      <c r="EE52" s="342"/>
      <c r="EF52" s="342"/>
      <c r="EG52" s="342"/>
      <c r="EH52" s="342"/>
      <c r="EI52" s="342"/>
      <c r="EJ52" s="342"/>
      <c r="EK52" s="342"/>
      <c r="EL52" s="342"/>
      <c r="EM52" s="342"/>
      <c r="EN52" s="342"/>
      <c r="EO52" s="342"/>
      <c r="EP52" s="342"/>
      <c r="EQ52" s="342"/>
      <c r="ER52" s="342"/>
      <c r="ES52" s="342"/>
      <c r="ET52" s="342"/>
      <c r="EU52" s="342"/>
      <c r="EV52" s="342"/>
      <c r="EW52" s="342"/>
      <c r="EX52" s="342"/>
      <c r="EY52" s="342"/>
      <c r="EZ52" s="342"/>
      <c r="FA52" s="342"/>
      <c r="FB52" s="342"/>
      <c r="FC52" s="342"/>
      <c r="FD52" s="342"/>
      <c r="FE52" s="342"/>
      <c r="FF52" s="342"/>
      <c r="FG52" s="342"/>
      <c r="FH52" s="342"/>
      <c r="FI52" s="342"/>
      <c r="FJ52" s="342"/>
      <c r="FK52" s="342"/>
      <c r="FL52" s="342"/>
      <c r="FM52" s="342"/>
      <c r="FN52" s="342"/>
      <c r="FO52" s="342"/>
      <c r="FP52" s="342"/>
      <c r="FQ52" s="342"/>
      <c r="FR52" s="342"/>
      <c r="FS52" s="342"/>
      <c r="FT52" s="342"/>
      <c r="FU52" s="342"/>
      <c r="FV52" s="342"/>
      <c r="FW52" s="342"/>
      <c r="FX52" s="342"/>
      <c r="FY52" s="342"/>
      <c r="FZ52" s="342"/>
      <c r="GA52" s="342"/>
      <c r="GB52" s="342"/>
      <c r="GC52" s="342"/>
      <c r="GD52" s="342"/>
      <c r="GE52" s="342"/>
      <c r="GF52" s="342"/>
      <c r="GG52" s="342"/>
      <c r="GH52" s="342"/>
      <c r="GI52" s="342"/>
      <c r="GJ52" s="342"/>
      <c r="GK52" s="342"/>
      <c r="GL52" s="342"/>
      <c r="GM52" s="342"/>
      <c r="GN52" s="342"/>
      <c r="GO52" s="342"/>
      <c r="GP52" s="342"/>
      <c r="GQ52" s="342"/>
      <c r="GR52" s="342"/>
      <c r="GS52" s="342"/>
      <c r="GT52" s="342"/>
      <c r="GU52" s="342"/>
      <c r="GV52" s="342"/>
      <c r="GW52" s="342"/>
      <c r="GX52" s="342"/>
      <c r="GY52" s="342"/>
      <c r="GZ52" s="342"/>
      <c r="HA52" s="342"/>
      <c r="HB52" s="342"/>
      <c r="HC52" s="342"/>
      <c r="HD52" s="342"/>
      <c r="HE52" s="342"/>
    </row>
    <row r="53" spans="1:213" x14ac:dyDescent="0.25">
      <c r="A53" s="226" t="s">
        <v>251</v>
      </c>
      <c r="B53" s="226" t="s">
        <v>267</v>
      </c>
      <c r="C53" s="226"/>
      <c r="D53" s="226"/>
      <c r="E53" s="226"/>
      <c r="F53" s="226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2"/>
      <c r="Z53" s="342"/>
      <c r="AA53" s="342"/>
      <c r="AB53" s="342"/>
      <c r="AC53" s="342"/>
      <c r="AD53" s="342"/>
      <c r="AE53" s="342"/>
      <c r="AF53" s="342"/>
      <c r="AG53" s="342"/>
      <c r="AH53" s="342"/>
      <c r="AI53" s="342"/>
      <c r="AJ53" s="342"/>
      <c r="AK53" s="342"/>
      <c r="AL53" s="342"/>
      <c r="AM53" s="342"/>
      <c r="AN53" s="342"/>
      <c r="AO53" s="342"/>
      <c r="AP53" s="342"/>
      <c r="AQ53" s="342"/>
      <c r="AR53" s="342"/>
      <c r="AS53" s="342"/>
      <c r="AT53" s="342"/>
      <c r="AU53" s="342"/>
      <c r="AV53" s="342"/>
      <c r="AW53" s="342"/>
      <c r="AX53" s="342"/>
      <c r="AY53" s="342"/>
      <c r="AZ53" s="342"/>
      <c r="BA53" s="342"/>
      <c r="BB53" s="342"/>
      <c r="BC53" s="342"/>
      <c r="BD53" s="342"/>
      <c r="BE53" s="342"/>
      <c r="BF53" s="342"/>
      <c r="BG53" s="342"/>
      <c r="BH53" s="342"/>
      <c r="BI53" s="342"/>
      <c r="BJ53" s="342"/>
      <c r="BK53" s="342"/>
      <c r="BL53" s="342"/>
      <c r="BM53" s="342"/>
      <c r="BN53" s="342"/>
      <c r="BO53" s="342"/>
      <c r="BP53" s="342"/>
      <c r="BQ53" s="342"/>
      <c r="BR53" s="342"/>
      <c r="BS53" s="342"/>
      <c r="BT53" s="342"/>
      <c r="BU53" s="342"/>
      <c r="BV53" s="342"/>
      <c r="BW53" s="342"/>
      <c r="BX53" s="342"/>
      <c r="BY53" s="342"/>
      <c r="BZ53" s="342"/>
      <c r="CA53" s="342"/>
      <c r="CB53" s="342"/>
      <c r="CC53" s="342"/>
      <c r="CD53" s="342"/>
      <c r="CE53" s="342"/>
      <c r="CF53" s="342"/>
      <c r="CG53" s="342"/>
      <c r="CH53" s="342"/>
      <c r="CI53" s="342"/>
      <c r="CJ53" s="342"/>
      <c r="CK53" s="342"/>
      <c r="CL53" s="342"/>
      <c r="CM53" s="342"/>
      <c r="CN53" s="342"/>
      <c r="CO53" s="342"/>
      <c r="CP53" s="342"/>
      <c r="CQ53" s="342"/>
      <c r="CR53" s="342"/>
      <c r="CS53" s="342"/>
      <c r="CT53" s="342"/>
      <c r="CU53" s="342"/>
      <c r="CV53" s="342"/>
      <c r="CW53" s="342"/>
      <c r="CX53" s="342"/>
      <c r="CY53" s="342"/>
      <c r="CZ53" s="342"/>
      <c r="DA53" s="342"/>
      <c r="DB53" s="342"/>
      <c r="DC53" s="342"/>
      <c r="DD53" s="342"/>
      <c r="DE53" s="342"/>
      <c r="DF53" s="342"/>
      <c r="DG53" s="342"/>
      <c r="DH53" s="342"/>
      <c r="DI53" s="342"/>
      <c r="DJ53" s="342"/>
      <c r="DK53" s="342"/>
      <c r="DL53" s="342"/>
      <c r="DM53" s="342"/>
      <c r="DN53" s="342"/>
      <c r="DO53" s="342"/>
      <c r="DP53" s="342"/>
      <c r="DQ53" s="342"/>
      <c r="DR53" s="342"/>
      <c r="DS53" s="342"/>
      <c r="DT53" s="342"/>
      <c r="DU53" s="342"/>
      <c r="DV53" s="342"/>
      <c r="DW53" s="342"/>
      <c r="DX53" s="342"/>
      <c r="DY53" s="342"/>
      <c r="DZ53" s="342"/>
      <c r="EA53" s="342"/>
      <c r="EB53" s="342"/>
      <c r="EC53" s="342"/>
      <c r="ED53" s="342"/>
      <c r="EE53" s="342"/>
      <c r="EF53" s="342"/>
      <c r="EG53" s="342"/>
      <c r="EH53" s="342"/>
      <c r="EI53" s="342"/>
      <c r="EJ53" s="342"/>
      <c r="EK53" s="342"/>
      <c r="EL53" s="342"/>
      <c r="EM53" s="342"/>
      <c r="EN53" s="342"/>
      <c r="EO53" s="342"/>
      <c r="EP53" s="342"/>
      <c r="EQ53" s="342"/>
      <c r="ER53" s="342"/>
      <c r="ES53" s="342"/>
      <c r="ET53" s="342"/>
      <c r="EU53" s="342"/>
      <c r="EV53" s="342"/>
      <c r="EW53" s="342"/>
      <c r="EX53" s="342"/>
      <c r="EY53" s="342"/>
      <c r="EZ53" s="342"/>
      <c r="FA53" s="342"/>
      <c r="FB53" s="342"/>
      <c r="FC53" s="342"/>
      <c r="FD53" s="342"/>
      <c r="FE53" s="342"/>
      <c r="FF53" s="342"/>
      <c r="FG53" s="342"/>
      <c r="FH53" s="342"/>
      <c r="FI53" s="342"/>
      <c r="FJ53" s="342"/>
      <c r="FK53" s="342"/>
      <c r="FL53" s="342"/>
      <c r="FM53" s="342"/>
      <c r="FN53" s="342"/>
      <c r="FO53" s="342"/>
      <c r="FP53" s="342"/>
      <c r="FQ53" s="342"/>
      <c r="FR53" s="342"/>
      <c r="FS53" s="342"/>
      <c r="FT53" s="342"/>
      <c r="FU53" s="342"/>
      <c r="FV53" s="342"/>
      <c r="FW53" s="342"/>
      <c r="FX53" s="342"/>
      <c r="FY53" s="342"/>
      <c r="FZ53" s="342"/>
      <c r="GA53" s="342"/>
      <c r="GB53" s="342"/>
      <c r="GC53" s="342"/>
      <c r="GD53" s="342"/>
      <c r="GE53" s="342"/>
      <c r="GF53" s="342"/>
      <c r="GG53" s="342"/>
      <c r="GH53" s="342"/>
      <c r="GI53" s="342"/>
      <c r="GJ53" s="342"/>
      <c r="GK53" s="342"/>
      <c r="GL53" s="342"/>
      <c r="GM53" s="342"/>
      <c r="GN53" s="342"/>
      <c r="GO53" s="342"/>
      <c r="GP53" s="342"/>
      <c r="GQ53" s="342"/>
      <c r="GR53" s="342"/>
      <c r="GS53" s="342"/>
      <c r="GT53" s="342"/>
      <c r="GU53" s="342"/>
      <c r="GV53" s="342"/>
      <c r="GW53" s="342"/>
      <c r="GX53" s="342"/>
      <c r="GY53" s="342"/>
      <c r="GZ53" s="342"/>
      <c r="HA53" s="342"/>
      <c r="HB53" s="342"/>
      <c r="HC53" s="342"/>
      <c r="HD53" s="342"/>
      <c r="HE53" s="342"/>
    </row>
    <row r="54" spans="1:213" x14ac:dyDescent="0.25">
      <c r="A54" s="226" t="s">
        <v>78</v>
      </c>
      <c r="B54" s="226" t="s">
        <v>268</v>
      </c>
      <c r="C54" s="226"/>
      <c r="D54" s="226"/>
      <c r="E54" s="226"/>
      <c r="F54" s="226"/>
    </row>
    <row r="55" spans="1:213" x14ac:dyDescent="0.25">
      <c r="A55" s="226"/>
      <c r="B55" s="226" t="s">
        <v>316</v>
      </c>
      <c r="C55" s="226"/>
      <c r="D55" s="226"/>
      <c r="E55" s="226"/>
      <c r="F55" s="226"/>
    </row>
    <row r="56" spans="1:213" x14ac:dyDescent="0.25">
      <c r="A56" s="226"/>
      <c r="B56" s="226" t="s">
        <v>317</v>
      </c>
      <c r="C56" s="226"/>
      <c r="D56" s="226"/>
      <c r="E56" s="226"/>
      <c r="F56" s="226"/>
    </row>
    <row r="57" spans="1:213" x14ac:dyDescent="0.25">
      <c r="A57" s="226"/>
      <c r="B57" s="226" t="s">
        <v>318</v>
      </c>
      <c r="C57" s="226"/>
      <c r="D57" s="226"/>
      <c r="E57" s="226"/>
      <c r="F57" s="226"/>
    </row>
  </sheetData>
  <mergeCells count="3">
    <mergeCell ref="A42:F42"/>
    <mergeCell ref="A50:F50"/>
    <mergeCell ref="A51:F5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&amp;R&amp;"-,Tučné"Příloha č. I.5.OPŘO2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</vt:i4>
      </vt:variant>
    </vt:vector>
  </HeadingPairs>
  <TitlesOfParts>
    <vt:vector size="15" baseType="lpstr">
      <vt:lpstr>I.1</vt:lpstr>
      <vt:lpstr>I.2.2</vt:lpstr>
      <vt:lpstr>I.2.3</vt:lpstr>
      <vt:lpstr>I.3</vt:lpstr>
      <vt:lpstr>I.4</vt:lpstr>
      <vt:lpstr>I.5.PŘO</vt:lpstr>
      <vt:lpstr>I.5.PŘO2</vt:lpstr>
      <vt:lpstr>I.5.OPŘO</vt:lpstr>
      <vt:lpstr>I.5.OPŘO2</vt:lpstr>
      <vt:lpstr>I.6.příjmy</vt:lpstr>
      <vt:lpstr>I.6.výdaje</vt:lpstr>
      <vt:lpstr>I.7 ukazatele - změny</vt:lpstr>
      <vt:lpstr>I.2.2!Názvy_tisku</vt:lpstr>
      <vt:lpstr>I.2.3!Názvy_tisku</vt:lpstr>
      <vt:lpstr>I.5.OPŘO2!Oblast_tisku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Kovářová Pavla</dc:creator>
  <cp:lastModifiedBy>Kovářová Pavla</cp:lastModifiedBy>
  <cp:lastPrinted>2023-10-13T05:25:37Z</cp:lastPrinted>
  <dcterms:created xsi:type="dcterms:W3CDTF">2021-10-08T09:07:04Z</dcterms:created>
  <dcterms:modified xsi:type="dcterms:W3CDTF">2023-10-25T08:11:57Z</dcterms:modified>
</cp:coreProperties>
</file>