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neseni_31sch\Ur0247_RO01_GIBS\"/>
    </mc:Choice>
  </mc:AlternateContent>
  <xr:revisionPtr revIDLastSave="0" documentId="13_ncr:1_{CCF4F11E-7FEF-41BD-84C0-DDA86591D34D}" xr6:coauthVersionLast="36" xr6:coauthVersionMax="36" xr10:uidLastSave="{00000000-0000-0000-0000-000000000000}"/>
  <bookViews>
    <workbookView xWindow="120" yWindow="60" windowWidth="24915" windowHeight="11055" xr2:uid="{00000000-000D-0000-FFFF-FFFF00000000}"/>
  </bookViews>
  <sheets>
    <sheet name="Změny ZU nad 10%_tab se vzorci" sheetId="1" r:id="rId1"/>
  </sheets>
  <calcPr calcId="191029"/>
</workbook>
</file>

<file path=xl/calcChain.xml><?xml version="1.0" encoding="utf-8"?>
<calcChain xmlns="http://schemas.openxmlformats.org/spreadsheetml/2006/main">
  <c r="E9" i="1" l="1"/>
  <c r="F9" i="1" s="1"/>
  <c r="E12" i="1"/>
  <c r="F12" i="1" s="1"/>
  <c r="E13" i="1"/>
  <c r="F13" i="1" s="1"/>
  <c r="E14" i="1"/>
  <c r="F14" i="1" s="1"/>
  <c r="E15" i="1"/>
  <c r="E16" i="1"/>
  <c r="F16" i="1" s="1"/>
  <c r="E19" i="1"/>
  <c r="F19" i="1" s="1"/>
  <c r="E20" i="1"/>
  <c r="F20" i="1" s="1"/>
  <c r="E21" i="1"/>
  <c r="F21" i="1" s="1"/>
  <c r="E22" i="1"/>
  <c r="F22" i="1" s="1"/>
  <c r="E23" i="1"/>
  <c r="F23" i="1" s="1"/>
  <c r="K23" i="1" l="1"/>
  <c r="L23" i="1" s="1"/>
  <c r="M23" i="1" s="1"/>
  <c r="K22" i="1"/>
  <c r="L22" i="1" s="1"/>
  <c r="N22" i="1" s="1"/>
  <c r="K21" i="1"/>
  <c r="L21" i="1" s="1"/>
  <c r="N21" i="1" s="1"/>
  <c r="K20" i="1"/>
  <c r="L20" i="1" s="1"/>
  <c r="M20" i="1" s="1"/>
  <c r="K19" i="1"/>
  <c r="L19" i="1" s="1"/>
  <c r="M19" i="1" s="1"/>
  <c r="K16" i="1"/>
  <c r="L16" i="1" s="1"/>
  <c r="N16" i="1" s="1"/>
  <c r="K15" i="1"/>
  <c r="L15" i="1" s="1"/>
  <c r="N15" i="1" s="1"/>
  <c r="F15" i="1"/>
  <c r="K9" i="1"/>
  <c r="L9" i="1" s="1"/>
  <c r="N9" i="1" s="1"/>
  <c r="H9" i="1"/>
  <c r="G9" i="1"/>
  <c r="K14" i="1"/>
  <c r="K13" i="1"/>
  <c r="K12" i="1"/>
  <c r="N23" i="1"/>
  <c r="H14" i="1"/>
  <c r="G14" i="1"/>
  <c r="G13" i="1"/>
  <c r="H13" i="1"/>
  <c r="G12" i="1"/>
  <c r="H12" i="1"/>
  <c r="H23" i="1"/>
  <c r="G23" i="1"/>
  <c r="H22" i="1"/>
  <c r="G22" i="1"/>
  <c r="G21" i="1"/>
  <c r="H21" i="1"/>
  <c r="H20" i="1"/>
  <c r="G20" i="1"/>
  <c r="H19" i="1"/>
  <c r="G19" i="1"/>
  <c r="G16" i="1"/>
  <c r="H16" i="1"/>
  <c r="M22" i="1" l="1"/>
  <c r="M16" i="1"/>
  <c r="N20" i="1"/>
  <c r="N19" i="1"/>
  <c r="M9" i="1"/>
  <c r="M15" i="1"/>
  <c r="M21" i="1"/>
  <c r="L14" i="1"/>
  <c r="M14" i="1" s="1"/>
  <c r="L13" i="1"/>
  <c r="N13" i="1" s="1"/>
  <c r="L12" i="1"/>
  <c r="M12" i="1" s="1"/>
  <c r="G15" i="1"/>
  <c r="H15" i="1"/>
  <c r="M13" i="1" l="1"/>
  <c r="N14" i="1"/>
  <c r="N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Strnadová Lucie Ing.</author>
  </authors>
  <commentList>
    <comment ref="J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38"/>
          </rPr>
          <t>Strnadová Lucie Ing.:</t>
        </r>
        <r>
          <rPr>
            <sz val="9"/>
            <color indexed="81"/>
            <rFont val="Tahoma"/>
            <family val="2"/>
            <charset val="238"/>
          </rPr>
          <t xml:space="preserve">
Lze to takhle definovat?</t>
        </r>
      </text>
    </comment>
  </commentList>
</comments>
</file>

<file path=xl/sharedStrings.xml><?xml version="1.0" encoding="utf-8"?>
<sst xmlns="http://schemas.openxmlformats.org/spreadsheetml/2006/main" count="56" uniqueCount="38">
  <si>
    <t>sloupec č. 12: horní mez závazného ukazatele v absolutní hodnotě po schválení RV PSP</t>
  </si>
  <si>
    <t>sloupec č. 11: dolní mez závazného ukazatele v absolutní hodnotě po schválení RV PSP</t>
  </si>
  <si>
    <t>sloupec č. 10: procentní vyjádření navrhovaných změn včetně schválených změn</t>
  </si>
  <si>
    <t>sloupec č. 9: rozpočet po změnách podle § 24 odst. 1 písm. a) rozpočtových pravidel včetně navrhovaného rozpočtového opatření</t>
  </si>
  <si>
    <t>sloupec č. 8: navrhovaná výše částky, která je předmětem rozpočtového opatření, podle závazného ukazatele</t>
  </si>
  <si>
    <t xml:space="preserve">sloupec č. 7: horní mez závazného ukazatele v absolutní hodnotě před schválením RV PSP </t>
  </si>
  <si>
    <t xml:space="preserve">sloupec č. 6: dolní mez závazného ukazatele v absolutní hodnotě před schválením RV PSP </t>
  </si>
  <si>
    <t>sloupec č. 5: procentní vyjádření schválených změn = (rozpočet po změnách, který k uvedenému datu zohledňuje pouze přesuny výdajů nezabezpečených ve státním rozpočtu podle § 24 odst. 1 písm. a) rozpočtových pravidel / schválený rozpočet) * 100</t>
  </si>
  <si>
    <t>sloupec č. 4: rozpočet po změnách podle § 24 odst. 1 písm. a) rozpočtových pravidel</t>
  </si>
  <si>
    <t>sloupec č. 3: změna rozpočtu po změnách podle § 24 odst. 1 písm. a) rozpočtových pravidel</t>
  </si>
  <si>
    <t>sloupec č. 2: výše schváleného státního rozpočtu upravovaného závazného ukazatele</t>
  </si>
  <si>
    <t>sloupec č. 1: název upravovaného závazného ukazatele státního rozpočtu, kterého se navrhované rozpočtové opatření týká</t>
  </si>
  <si>
    <t>vysvětlivky:</t>
  </si>
  <si>
    <t>ü</t>
  </si>
  <si>
    <t>Průřezové ukazatele</t>
  </si>
  <si>
    <t>Specifické ukazatele - výdaje</t>
  </si>
  <si>
    <t>Výdaje celkem</t>
  </si>
  <si>
    <t>Číslo A-hlavičky</t>
  </si>
  <si>
    <t>Horní mez závazného ukazatele
po schválení
RV PSP</t>
  </si>
  <si>
    <t>Dolní mez závazného ukazatele
po schválení
RV PSP</t>
  </si>
  <si>
    <t>Procentní vyjádření navrhovaných změn
(sl. 9/ sl. 2)*100</t>
  </si>
  <si>
    <t xml:space="preserve">Rozpočet po zmenách
podle § 24 
odst. 1 písm. a) 
po schválení RV PSP
</t>
  </si>
  <si>
    <t>Změna RZ
podle § 24 odst. 1 písm. a)
a odst. 3
(včetně návrhu)</t>
  </si>
  <si>
    <t xml:space="preserve">Navrhovaná změna RZ
</t>
  </si>
  <si>
    <t>Horní mez závazného ukazatele
před schválením
RV PSP</t>
  </si>
  <si>
    <t>Dolní mez závazného ukazatele
před schválením
RV PSP</t>
  </si>
  <si>
    <t>Procentní vyjádření schválených změn
(sl. 4/sl. 2)*100</t>
  </si>
  <si>
    <t xml:space="preserve">Rozpočet po změnách
podle § 24 
odst. 1 písm. a) </t>
  </si>
  <si>
    <t xml:space="preserve">Změna rozpočtu po změnách 
podle § 24 
odst. 1 písm. a)
</t>
  </si>
  <si>
    <t xml:space="preserve">Schválený rozpočet </t>
  </si>
  <si>
    <t>Změny závazných ukazatelů v rámci kapitoly nad 10 % závazného ukazatele podle § 24 odst. 3 rozpočtových pravidel</t>
  </si>
  <si>
    <t>x</t>
  </si>
  <si>
    <t>kapitola 376 Generální inspekce bezpečnostních sborů</t>
  </si>
  <si>
    <t>Platy zaměstnanců v pracovním poměru vyjma zaměstnanců na služebních místech</t>
  </si>
  <si>
    <t>Výdaje vedené v informačním systému programového financování EDS/SMVS celkem</t>
  </si>
  <si>
    <t>Platy zaměstnanců a ostatní platby za provedenou práci</t>
  </si>
  <si>
    <t>1*559/2023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</si>
  <si>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Příloha č. 1 usnesení RV č.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</si>
</sst>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;[Red]\-#,##0"/>
    <numFmt numFmtId="165" formatCode="#,##0.00;[Red]\-#,##0.00"/>
    <numFmt numFmtId="166" formatCode="0_ ;[Red]\-0\ "/>
  </numFmts>
  <fonts count="15" x14ac:knownFonts="1">
    <font>
      <sz val="10"/>
      <name val="Arial CE"/>
    </font>
    <font>
      <sz val="10"/>
      <name val="Arial CE"/>
    </font>
    <font>
      <sz val="10"/>
      <name val="Arial CE"/>
      <charset val="238"/>
    </font>
    <font>
      <b/>
      <sz val="14"/>
      <color theme="6" tint="-0.249977111117893"/>
      <name val="Arial CE"/>
      <charset val="238"/>
    </font>
    <font>
      <b/>
      <sz val="10"/>
      <name val="Arial CE"/>
      <charset val="238"/>
    </font>
    <font>
      <b/>
      <sz val="14"/>
      <color theme="6" tint="-0.249977111117893"/>
      <name val="Wingdings"/>
      <charset val="2"/>
    </font>
    <font>
      <b/>
      <sz val="12"/>
      <name val="Arial CE"/>
      <charset val="238"/>
    </font>
    <font>
      <b/>
      <sz val="10"/>
      <color indexed="10"/>
      <name val="Arial CE"/>
      <charset val="238"/>
    </font>
    <font>
      <b/>
      <sz val="10"/>
      <color indexed="56"/>
      <name val="Arial CE"/>
      <charset val="238"/>
    </font>
    <font>
      <sz val="10"/>
      <color indexed="10"/>
      <name val="Arial CE"/>
      <charset val="238"/>
    </font>
    <font>
      <sz val="10"/>
      <color indexed="56"/>
      <name val="Arial CE"/>
      <charset val="238"/>
    </font>
    <font>
      <b/>
      <sz val="14"/>
      <name val="Arial CE"/>
      <charset val="238"/>
    </font>
    <font>
      <b/>
      <sz val="10"/>
      <color theme="6" tint="-0.249977111117893"/>
      <name val="Arial CE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Alignment="1">
      <alignment vertical="center" wrapText="1"/>
    </xf>
    <xf numFmtId="2" fontId="2" fillId="0" borderId="0" xfId="0" applyNumberFormat="1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164" fontId="2" fillId="0" borderId="3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64" fontId="2" fillId="2" borderId="5" xfId="0" applyNumberFormat="1" applyFont="1" applyFill="1" applyBorder="1" applyAlignment="1" applyProtection="1">
      <alignment horizontal="right" vertical="center" wrapText="1"/>
      <protection hidden="1"/>
    </xf>
    <xf numFmtId="165" fontId="2" fillId="2" borderId="5" xfId="0" applyNumberFormat="1" applyFont="1" applyFill="1" applyBorder="1" applyAlignment="1" applyProtection="1">
      <alignment horizontal="right" vertical="center" wrapText="1"/>
      <protection hidden="1"/>
    </xf>
    <xf numFmtId="164" fontId="2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164" fontId="2" fillId="0" borderId="6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4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  <protection locked="0"/>
    </xf>
    <xf numFmtId="0" fontId="5" fillId="0" borderId="7" xfId="0" applyFont="1" applyBorder="1" applyAlignment="1">
      <alignment horizontal="center" vertical="center" wrapText="1"/>
    </xf>
    <xf numFmtId="0" fontId="2" fillId="0" borderId="7" xfId="0" applyFont="1" applyBorder="1" applyAlignment="1" applyProtection="1">
      <alignment horizontal="left" vertical="center" wrapText="1" indent="2"/>
      <protection locked="0"/>
    </xf>
    <xf numFmtId="9" fontId="4" fillId="2" borderId="5" xfId="0" applyNumberFormat="1" applyFont="1" applyFill="1" applyBorder="1" applyAlignment="1" applyProtection="1">
      <alignment horizontal="center" vertical="center" wrapText="1"/>
      <protection hidden="1"/>
    </xf>
    <xf numFmtId="9" fontId="4" fillId="2" borderId="5" xfId="0" applyNumberFormat="1" applyFont="1" applyFill="1" applyBorder="1" applyAlignment="1" applyProtection="1">
      <alignment horizontal="centerContinuous" vertical="center" wrapText="1"/>
      <protection hidden="1"/>
    </xf>
    <xf numFmtId="9" fontId="7" fillId="2" borderId="5" xfId="0" applyNumberFormat="1" applyFont="1" applyFill="1" applyBorder="1" applyAlignment="1" applyProtection="1">
      <alignment horizontal="center" vertical="center" wrapText="1"/>
      <protection hidden="1"/>
    </xf>
    <xf numFmtId="9" fontId="8" fillId="2" borderId="5" xfId="0" applyNumberFormat="1" applyFont="1" applyFill="1" applyBorder="1" applyAlignment="1" applyProtection="1">
      <alignment horizontal="centerContinuous" vertical="center" wrapText="1"/>
      <protection hidden="1"/>
    </xf>
    <xf numFmtId="164" fontId="2" fillId="2" borderId="5" xfId="1" applyFont="1" applyFill="1" applyBorder="1" applyAlignment="1" applyProtection="1">
      <alignment horizontal="center" vertical="center" wrapText="1"/>
      <protection hidden="1"/>
    </xf>
    <xf numFmtId="164" fontId="2" fillId="0" borderId="0" xfId="1" applyFont="1" applyFill="1" applyBorder="1" applyAlignment="1">
      <alignment horizontal="center" vertical="center" wrapText="1"/>
    </xf>
    <xf numFmtId="164" fontId="2" fillId="0" borderId="6" xfId="1" applyFont="1" applyFill="1" applyBorder="1" applyAlignment="1" applyProtection="1">
      <alignment horizontal="center" vertical="center" wrapText="1"/>
      <protection locked="0"/>
    </xf>
    <xf numFmtId="2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Font="1" applyFill="1" applyBorder="1" applyAlignment="1" applyProtection="1">
      <alignment horizontal="center" vertical="center" wrapText="1"/>
      <protection locked="0"/>
    </xf>
    <xf numFmtId="164" fontId="4" fillId="0" borderId="5" xfId="1" applyFont="1" applyFill="1" applyBorder="1" applyAlignment="1" applyProtection="1">
      <alignment horizontal="center" vertical="center" wrapText="1"/>
      <protection locked="0"/>
    </xf>
    <xf numFmtId="164" fontId="2" fillId="0" borderId="7" xfId="1" applyFont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 vertical="center" wrapText="1"/>
    </xf>
    <xf numFmtId="9" fontId="10" fillId="2" borderId="5" xfId="0" applyNumberFormat="1" applyFont="1" applyFill="1" applyBorder="1" applyAlignment="1">
      <alignment horizontal="centerContinuous" vertical="center" wrapText="1"/>
    </xf>
    <xf numFmtId="164" fontId="2" fillId="2" borderId="5" xfId="1" applyFont="1" applyFill="1" applyBorder="1" applyAlignment="1">
      <alignment horizontal="centerContinuous" vertical="center" wrapText="1"/>
    </xf>
    <xf numFmtId="164" fontId="2" fillId="0" borderId="0" xfId="1" applyFont="1" applyFill="1" applyBorder="1" applyAlignment="1">
      <alignment horizontal="centerContinuous" vertical="center" wrapText="1"/>
    </xf>
    <xf numFmtId="166" fontId="2" fillId="0" borderId="6" xfId="1" applyNumberFormat="1" applyFont="1" applyFill="1" applyBorder="1" applyAlignment="1">
      <alignment horizontal="center" vertical="center" wrapText="1"/>
    </xf>
    <xf numFmtId="2" fontId="2" fillId="2" borderId="5" xfId="1" applyNumberFormat="1" applyFont="1" applyFill="1" applyBorder="1" applyAlignment="1">
      <alignment horizontal="centerContinuous" vertical="center" wrapText="1"/>
    </xf>
    <xf numFmtId="164" fontId="4" fillId="0" borderId="5" xfId="1" applyFont="1" applyFill="1" applyBorder="1" applyAlignment="1">
      <alignment horizontal="center" vertical="center" wrapText="1"/>
    </xf>
    <xf numFmtId="9" fontId="10" fillId="2" borderId="8" xfId="0" applyNumberFormat="1" applyFont="1" applyFill="1" applyBorder="1" applyAlignment="1">
      <alignment horizontal="centerContinuous" vertical="center" wrapText="1"/>
    </xf>
    <xf numFmtId="164" fontId="2" fillId="2" borderId="8" xfId="1" applyFont="1" applyFill="1" applyBorder="1" applyAlignment="1">
      <alignment horizontal="centerContinuous" vertical="center" wrapText="1"/>
    </xf>
    <xf numFmtId="164" fontId="2" fillId="0" borderId="9" xfId="1" applyFont="1" applyFill="1" applyBorder="1" applyAlignment="1">
      <alignment horizontal="centerContinuous" vertical="center" wrapText="1"/>
    </xf>
    <xf numFmtId="166" fontId="2" fillId="0" borderId="10" xfId="1" applyNumberFormat="1" applyFont="1" applyFill="1" applyBorder="1" applyAlignment="1" applyProtection="1">
      <alignment horizontal="center" vertical="center" wrapText="1"/>
      <protection locked="0"/>
    </xf>
    <xf numFmtId="2" fontId="2" fillId="2" borderId="8" xfId="1" applyNumberFormat="1" applyFont="1" applyFill="1" applyBorder="1" applyAlignment="1">
      <alignment horizontal="centerContinuous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2" borderId="12" xfId="1" applyFont="1" applyFill="1" applyBorder="1" applyAlignment="1">
      <alignment horizontal="center" vertical="center" wrapText="1"/>
    </xf>
    <xf numFmtId="164" fontId="4" fillId="2" borderId="13" xfId="1" applyFont="1" applyFill="1" applyBorder="1" applyAlignment="1">
      <alignment horizontal="center" vertical="center" wrapText="1"/>
    </xf>
    <xf numFmtId="164" fontId="4" fillId="0" borderId="12" xfId="1" applyFont="1" applyFill="1" applyBorder="1" applyAlignment="1">
      <alignment horizontal="center" vertical="center" wrapText="1"/>
    </xf>
    <xf numFmtId="164" fontId="4" fillId="0" borderId="13" xfId="1" applyFont="1" applyFill="1" applyBorder="1" applyAlignment="1">
      <alignment horizontal="center" vertical="center" wrapText="1"/>
    </xf>
    <xf numFmtId="2" fontId="4" fillId="2" borderId="13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 applyProtection="1">
      <alignment horizontal="right" vertical="center" wrapText="1"/>
      <protection hidden="1"/>
    </xf>
    <xf numFmtId="2" fontId="2" fillId="2" borderId="8" xfId="1" applyNumberFormat="1" applyFont="1" applyFill="1" applyBorder="1" applyAlignment="1">
      <alignment horizontal="center" vertical="center" wrapText="1"/>
    </xf>
    <xf numFmtId="164" fontId="2" fillId="2" borderId="8" xfId="1" applyFont="1" applyFill="1" applyBorder="1" applyAlignment="1">
      <alignment horizontal="center" vertical="center" wrapText="1"/>
    </xf>
    <xf numFmtId="9" fontId="2" fillId="2" borderId="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>
      <alignment horizontal="center" vertical="center" wrapText="1"/>
    </xf>
    <xf numFmtId="0" fontId="4" fillId="0" borderId="14" xfId="0" applyFont="1" applyBorder="1" applyAlignment="1" applyProtection="1">
      <alignment horizontal="left" vertical="center" wrapText="1"/>
      <protection locked="0"/>
    </xf>
    <xf numFmtId="0" fontId="11" fillId="0" borderId="12" xfId="0" applyFont="1" applyBorder="1" applyAlignment="1" applyProtection="1">
      <alignment horizontal="left" vertical="center" wrapText="1"/>
      <protection locked="0"/>
    </xf>
    <xf numFmtId="164" fontId="4" fillId="0" borderId="14" xfId="1" applyFont="1" applyBorder="1" applyAlignment="1">
      <alignment horizontal="center" vertical="center" wrapText="1"/>
    </xf>
    <xf numFmtId="164" fontId="4" fillId="0" borderId="12" xfId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</cellXfs>
  <cellStyles count="2">
    <cellStyle name="čárky [0]_313-RO" xfId="1" xr:uid="{00000000-0005-0000-0000-000000000000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99"/>
    <pageSetUpPr fitToPage="1"/>
  </sheetPr>
  <dimension ref="A1:N38"/>
  <sheetViews>
    <sheetView tabSelected="1" zoomScaleNormal="100" workbookViewId="0">
      <pane ySplit="6" topLeftCell="A7" activePane="bottomLeft" state="frozen"/>
      <selection pane="bottomLeft" sqref="A1:N1"/>
    </sheetView>
  </sheetViews>
  <sheetFormatPr defaultRowHeight="18" x14ac:dyDescent="0.2"/>
  <cols>
    <col min="1" max="1" width="4.7109375" style="4" customWidth="1"/>
    <col min="2" max="2" width="45.7109375" style="1" customWidth="1"/>
    <col min="3" max="3" width="14.7109375" style="1" customWidth="1"/>
    <col min="4" max="4" width="14.7109375" style="3" customWidth="1"/>
    <col min="5" max="5" width="14.7109375" style="1" customWidth="1"/>
    <col min="6" max="8" width="14.7109375" style="2" customWidth="1"/>
    <col min="9" max="9" width="14.7109375" style="1" customWidth="1"/>
    <col min="10" max="10" width="14.7109375" style="1" hidden="1" customWidth="1"/>
    <col min="11" max="11" width="14.7109375" style="1" customWidth="1"/>
    <col min="12" max="12" width="15.28515625" style="1" bestFit="1" customWidth="1"/>
    <col min="13" max="14" width="14.7109375" style="1" customWidth="1"/>
    <col min="15" max="16384" width="9.140625" style="1"/>
  </cols>
  <sheetData>
    <row r="1" spans="1:14" ht="12.75" customHeight="1" x14ac:dyDescent="0.2">
      <c r="A1" s="69" t="s">
        <v>37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ht="12.75" x14ac:dyDescent="0.2">
      <c r="A2" s="59"/>
      <c r="B2" s="60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ht="18" customHeight="1" x14ac:dyDescent="0.2">
      <c r="A3" s="71" t="s">
        <v>30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ht="25.5" customHeight="1" thickBot="1" x14ac:dyDescent="0.25">
      <c r="A4" s="57"/>
      <c r="B4" s="61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</row>
    <row r="5" spans="1:14" ht="88.5" customHeight="1" thickBot="1" x14ac:dyDescent="0.25">
      <c r="A5" s="72" t="s">
        <v>32</v>
      </c>
      <c r="B5" s="73"/>
      <c r="C5" s="55" t="s">
        <v>29</v>
      </c>
      <c r="D5" s="55" t="s">
        <v>28</v>
      </c>
      <c r="E5" s="53" t="s">
        <v>27</v>
      </c>
      <c r="F5" s="56" t="s">
        <v>26</v>
      </c>
      <c r="G5" s="53" t="s">
        <v>25</v>
      </c>
      <c r="H5" s="53" t="s">
        <v>24</v>
      </c>
      <c r="I5" s="55" t="s">
        <v>23</v>
      </c>
      <c r="J5" s="55" t="s">
        <v>22</v>
      </c>
      <c r="K5" s="53" t="s">
        <v>21</v>
      </c>
      <c r="L5" s="53" t="s">
        <v>20</v>
      </c>
      <c r="M5" s="53" t="s">
        <v>19</v>
      </c>
      <c r="N5" s="53" t="s">
        <v>18</v>
      </c>
    </row>
    <row r="6" spans="1:14" ht="15" customHeight="1" thickBot="1" x14ac:dyDescent="0.25">
      <c r="A6" s="74">
        <v>1</v>
      </c>
      <c r="B6" s="75"/>
      <c r="C6" s="54">
        <v>2</v>
      </c>
      <c r="D6" s="54">
        <v>3</v>
      </c>
      <c r="E6" s="52">
        <v>4</v>
      </c>
      <c r="F6" s="52">
        <v>5</v>
      </c>
      <c r="G6" s="52">
        <v>6</v>
      </c>
      <c r="H6" s="52">
        <v>7</v>
      </c>
      <c r="I6" s="54">
        <v>8</v>
      </c>
      <c r="J6" s="54">
        <v>7</v>
      </c>
      <c r="K6" s="52">
        <v>9</v>
      </c>
      <c r="L6" s="52">
        <v>10</v>
      </c>
      <c r="M6" s="53">
        <v>11</v>
      </c>
      <c r="N6" s="52">
        <v>12</v>
      </c>
    </row>
    <row r="7" spans="1:14" ht="24" customHeight="1" x14ac:dyDescent="0.2">
      <c r="A7" s="76" t="s">
        <v>17</v>
      </c>
      <c r="B7" s="77"/>
      <c r="C7" s="51" t="s">
        <v>31</v>
      </c>
      <c r="D7" s="51" t="s">
        <v>31</v>
      </c>
      <c r="E7" s="47" t="s">
        <v>31</v>
      </c>
      <c r="F7" s="64" t="s">
        <v>31</v>
      </c>
      <c r="G7" s="50" t="s">
        <v>31</v>
      </c>
      <c r="H7" s="64" t="s">
        <v>31</v>
      </c>
      <c r="I7" s="49" t="s">
        <v>36</v>
      </c>
      <c r="J7" s="48"/>
      <c r="K7" s="47" t="s">
        <v>31</v>
      </c>
      <c r="L7" s="65" t="s">
        <v>31</v>
      </c>
      <c r="M7" s="46" t="s">
        <v>31</v>
      </c>
      <c r="N7" s="66" t="s">
        <v>31</v>
      </c>
    </row>
    <row r="8" spans="1:14" ht="12.75" customHeight="1" x14ac:dyDescent="0.2">
      <c r="A8" s="22"/>
      <c r="B8" s="38"/>
      <c r="C8" s="45"/>
      <c r="D8" s="45"/>
      <c r="E8" s="41"/>
      <c r="F8" s="44"/>
      <c r="G8" s="44"/>
      <c r="H8" s="44"/>
      <c r="I8" s="43"/>
      <c r="J8" s="42"/>
      <c r="K8" s="41"/>
      <c r="L8" s="41"/>
      <c r="M8" s="40"/>
      <c r="N8" s="39"/>
    </row>
    <row r="9" spans="1:14" ht="25.5" customHeight="1" x14ac:dyDescent="0.2">
      <c r="A9" s="22"/>
      <c r="B9" s="24" t="s">
        <v>16</v>
      </c>
      <c r="C9" s="18">
        <v>519503730</v>
      </c>
      <c r="D9" s="18">
        <v>0</v>
      </c>
      <c r="E9" s="16">
        <f>C9+D9</f>
        <v>519503730</v>
      </c>
      <c r="F9" s="17">
        <f>(IFERROR(E9/C9,0))*100</f>
        <v>100</v>
      </c>
      <c r="G9" s="16">
        <f>IF(F9&gt;95,$C$9*(95/100),$C$9*(F9/100))</f>
        <v>493528543.5</v>
      </c>
      <c r="H9" s="16">
        <f>IF(F9&lt;105,$C$9*(105/100),$C$9*(F9/100))</f>
        <v>545478916.5</v>
      </c>
      <c r="I9" s="20">
        <v>0</v>
      </c>
      <c r="J9" s="5">
        <v>-1280700</v>
      </c>
      <c r="K9" s="16">
        <f>E9+I9</f>
        <v>519503730</v>
      </c>
      <c r="L9" s="17">
        <f>(IFERROR(K9/C9,0))*100</f>
        <v>100</v>
      </c>
      <c r="M9" s="16">
        <f>IF(L9&gt;95,$C$9*(95/100),$C$9*(L9/100))</f>
        <v>493528543.5</v>
      </c>
      <c r="N9" s="16">
        <f>IF(L9&lt;105,$C$9*(105/100),$C$9*(L9/100))</f>
        <v>545478916.5</v>
      </c>
    </row>
    <row r="10" spans="1:14" ht="15" customHeight="1" x14ac:dyDescent="0.2">
      <c r="A10" s="23"/>
      <c r="B10" s="38"/>
      <c r="C10" s="37"/>
      <c r="D10" s="36"/>
      <c r="E10" s="32"/>
      <c r="F10" s="35"/>
      <c r="G10" s="31"/>
      <c r="H10" s="30"/>
      <c r="I10" s="34"/>
      <c r="J10" s="33"/>
      <c r="K10" s="32"/>
      <c r="L10" s="32"/>
      <c r="M10" s="31"/>
      <c r="N10" s="30"/>
    </row>
    <row r="11" spans="1:14" ht="12.75" customHeight="1" x14ac:dyDescent="0.2">
      <c r="A11" s="23"/>
      <c r="B11" s="22" t="s">
        <v>15</v>
      </c>
      <c r="C11" s="18"/>
      <c r="D11" s="18"/>
      <c r="E11" s="16"/>
      <c r="F11" s="17"/>
      <c r="G11" s="29"/>
      <c r="H11" s="28"/>
      <c r="I11" s="20"/>
      <c r="J11" s="5"/>
      <c r="K11" s="16"/>
      <c r="L11" s="17"/>
      <c r="M11" s="29"/>
      <c r="N11" s="28"/>
    </row>
    <row r="12" spans="1:14" ht="25.5" customHeight="1" x14ac:dyDescent="0.2">
      <c r="A12" s="26" t="s">
        <v>13</v>
      </c>
      <c r="B12" s="25"/>
      <c r="C12" s="18"/>
      <c r="D12" s="18"/>
      <c r="E12" s="16">
        <f>C12+D12</f>
        <v>0</v>
      </c>
      <c r="F12" s="17">
        <f t="shared" ref="F12:F16" si="0">(IFERROR(E12/C12,0))*100</f>
        <v>0</v>
      </c>
      <c r="G12" s="16">
        <f>IF(F12&gt;90,$C$12*(90/100),$C$12*(F12/100))</f>
        <v>0</v>
      </c>
      <c r="H12" s="16">
        <f>IF(F12&lt;110,$C$12*(110/100),$C$12*(F12/100))</f>
        <v>0</v>
      </c>
      <c r="I12" s="20"/>
      <c r="J12" s="5">
        <v>715000000</v>
      </c>
      <c r="K12" s="16">
        <f>E12+I12</f>
        <v>0</v>
      </c>
      <c r="L12" s="17">
        <f t="shared" ref="L12:L16" si="1">(IFERROR(K12/C12,0))*100</f>
        <v>0</v>
      </c>
      <c r="M12" s="16">
        <f>IF(L12&gt;90,$C$12*(90/100),$C$12*(L12/100))</f>
        <v>0</v>
      </c>
      <c r="N12" s="16">
        <f>IF(L12&lt;110,$C$12*(110/100),$C$12*(L12/100))</f>
        <v>0</v>
      </c>
    </row>
    <row r="13" spans="1:14" ht="25.5" customHeight="1" x14ac:dyDescent="0.2">
      <c r="A13" s="26" t="s">
        <v>13</v>
      </c>
      <c r="B13" s="27"/>
      <c r="C13" s="18"/>
      <c r="D13" s="18"/>
      <c r="E13" s="16">
        <f>C13+D13</f>
        <v>0</v>
      </c>
      <c r="F13" s="17">
        <f t="shared" si="0"/>
        <v>0</v>
      </c>
      <c r="G13" s="16">
        <f>IF(F13&gt;90,$C$13*(90/100),$C$13*(F13/100))</f>
        <v>0</v>
      </c>
      <c r="H13" s="16">
        <f>IF(F13&lt;110,$C$13*(110/100),$C$13*(F13/100))</f>
        <v>0</v>
      </c>
      <c r="I13" s="20"/>
      <c r="J13" s="5">
        <v>715000000</v>
      </c>
      <c r="K13" s="16">
        <f>E13+I13</f>
        <v>0</v>
      </c>
      <c r="L13" s="17">
        <f t="shared" si="1"/>
        <v>0</v>
      </c>
      <c r="M13" s="16">
        <f>IF(L13&gt;90,$C$13*(90/100),$C$13*(L13/100))</f>
        <v>0</v>
      </c>
      <c r="N13" s="16">
        <f>IF(L13&lt;110,$C$13*(110/100),$C$13*(L13/100))</f>
        <v>0</v>
      </c>
    </row>
    <row r="14" spans="1:14" ht="25.5" customHeight="1" x14ac:dyDescent="0.2">
      <c r="A14" s="26" t="s">
        <v>13</v>
      </c>
      <c r="B14" s="25"/>
      <c r="C14" s="18"/>
      <c r="D14" s="18"/>
      <c r="E14" s="16">
        <f>C14+D14</f>
        <v>0</v>
      </c>
      <c r="F14" s="17">
        <f t="shared" si="0"/>
        <v>0</v>
      </c>
      <c r="G14" s="16">
        <f>IF(F14&gt;90,$C$14*(90/100),$C$14*(F14/100))</f>
        <v>0</v>
      </c>
      <c r="H14" s="16">
        <f>IF(F14&lt;110,$C$14*(110/100),$C$14*(F14/100))</f>
        <v>0</v>
      </c>
      <c r="I14" s="20"/>
      <c r="J14" s="5">
        <v>-703700000</v>
      </c>
      <c r="K14" s="16">
        <f>E14+I14</f>
        <v>0</v>
      </c>
      <c r="L14" s="17">
        <f t="shared" si="1"/>
        <v>0</v>
      </c>
      <c r="M14" s="16">
        <f>IF(L14&gt;90,$C$14*(90/100),$C$14*(L14/100))</f>
        <v>0</v>
      </c>
      <c r="N14" s="16">
        <f>IF(L14&lt;110,$C$14*(110/100),$C$14*(L14/100))</f>
        <v>0</v>
      </c>
    </row>
    <row r="15" spans="1:14" ht="25.5" customHeight="1" x14ac:dyDescent="0.2">
      <c r="A15" s="26" t="s">
        <v>13</v>
      </c>
      <c r="B15" s="25"/>
      <c r="C15" s="18"/>
      <c r="D15" s="18"/>
      <c r="E15" s="16">
        <f>C15+D15</f>
        <v>0</v>
      </c>
      <c r="F15" s="17">
        <f t="shared" si="0"/>
        <v>0</v>
      </c>
      <c r="G15" s="16">
        <f>IF(F15&gt;90,$C$15*(90/100),$C$15*(F15/100))</f>
        <v>0</v>
      </c>
      <c r="H15" s="16">
        <f>IF(F15&lt;110,$C$15*(110/100),$C$15*(F15/100))</f>
        <v>0</v>
      </c>
      <c r="I15" s="20">
        <v>0</v>
      </c>
      <c r="J15" s="5">
        <v>-703700000</v>
      </c>
      <c r="K15" s="16">
        <f>E15+I15</f>
        <v>0</v>
      </c>
      <c r="L15" s="17">
        <f t="shared" si="1"/>
        <v>0</v>
      </c>
      <c r="M15" s="16">
        <f>IF(L15&gt;90,$C$15*(90/100),$C$15*(L15/100))</f>
        <v>0</v>
      </c>
      <c r="N15" s="16">
        <f>IF(L15&lt;110,$C$15*(110/100),$C$15*(L15/100))</f>
        <v>0</v>
      </c>
    </row>
    <row r="16" spans="1:14" ht="25.5" customHeight="1" x14ac:dyDescent="0.2">
      <c r="A16" s="26" t="s">
        <v>13</v>
      </c>
      <c r="B16" s="25"/>
      <c r="C16" s="18"/>
      <c r="D16" s="18"/>
      <c r="E16" s="16">
        <f>C16+D16</f>
        <v>0</v>
      </c>
      <c r="F16" s="17">
        <f t="shared" si="0"/>
        <v>0</v>
      </c>
      <c r="G16" s="16">
        <f>IF(F16&gt;90,$C$16*(90/100),$C$16*(F16/100))</f>
        <v>0</v>
      </c>
      <c r="H16" s="16">
        <f>IF(F16&lt;110,$C$16*(110/100),$C$16*(F16/100))</f>
        <v>0</v>
      </c>
      <c r="I16" s="20">
        <v>0</v>
      </c>
      <c r="J16" s="5">
        <v>-703700000</v>
      </c>
      <c r="K16" s="16">
        <f>E16+I16</f>
        <v>0</v>
      </c>
      <c r="L16" s="17">
        <f t="shared" si="1"/>
        <v>0</v>
      </c>
      <c r="M16" s="16">
        <f>IF(L16&gt;90,$C$16*(90/100),$C$16*(L16/100))</f>
        <v>0</v>
      </c>
      <c r="N16" s="16">
        <f>IF(L16&lt;110,$C$16*(110/100),$C$16*(L16/100))</f>
        <v>0</v>
      </c>
    </row>
    <row r="17" spans="1:14" ht="12.75" customHeight="1" x14ac:dyDescent="0.2">
      <c r="A17" s="23"/>
      <c r="B17" s="24"/>
      <c r="C17" s="18"/>
      <c r="D17" s="18"/>
      <c r="E17" s="16"/>
      <c r="F17" s="17"/>
      <c r="G17" s="16"/>
      <c r="H17" s="16"/>
      <c r="I17" s="20"/>
      <c r="J17" s="5"/>
      <c r="K17" s="16"/>
      <c r="L17" s="17"/>
      <c r="M17" s="16"/>
      <c r="N17" s="16"/>
    </row>
    <row r="18" spans="1:14" ht="12.75" customHeight="1" x14ac:dyDescent="0.2">
      <c r="A18" s="23"/>
      <c r="B18" s="22" t="s">
        <v>14</v>
      </c>
      <c r="C18" s="18"/>
      <c r="D18" s="18"/>
      <c r="E18" s="16"/>
      <c r="F18" s="17"/>
      <c r="G18" s="16"/>
      <c r="H18" s="16"/>
      <c r="I18" s="20"/>
      <c r="J18" s="5"/>
      <c r="K18" s="16"/>
      <c r="L18" s="17"/>
      <c r="M18" s="16"/>
      <c r="N18" s="16"/>
    </row>
    <row r="19" spans="1:14" ht="25.5" customHeight="1" x14ac:dyDescent="0.2">
      <c r="A19" s="62" t="s">
        <v>13</v>
      </c>
      <c r="B19" s="21" t="s">
        <v>35</v>
      </c>
      <c r="C19" s="18">
        <v>274852772</v>
      </c>
      <c r="D19" s="18">
        <v>0</v>
      </c>
      <c r="E19" s="16">
        <f>C19+D19</f>
        <v>274852772</v>
      </c>
      <c r="F19" s="17">
        <f t="shared" ref="F19:F23" si="2">(IFERROR(E19/C19,0))*100</f>
        <v>100</v>
      </c>
      <c r="G19" s="16">
        <f>IF(F19&gt;90,$C$19*(90/100),$C$19*(F19/100))</f>
        <v>247367494.80000001</v>
      </c>
      <c r="H19" s="16">
        <f>IF(F19&lt;110,$C$19*(110/100),$C$19*(F19/100))</f>
        <v>302338049.20000005</v>
      </c>
      <c r="I19" s="20">
        <v>-4000000</v>
      </c>
      <c r="J19" s="5">
        <v>-182600000</v>
      </c>
      <c r="K19" s="16">
        <f>E19+I19</f>
        <v>270852772</v>
      </c>
      <c r="L19" s="17">
        <f t="shared" ref="L19:L23" si="3">(IFERROR(K19/C19,0))*100</f>
        <v>98.544675401709242</v>
      </c>
      <c r="M19" s="16">
        <f>IF(L19&gt;90,$C$19*(90/100),$C$19*(L19/100))</f>
        <v>247367494.80000001</v>
      </c>
      <c r="N19" s="16">
        <f>IF(L19&lt;110,$C$19*(110/100),$C$19*(L19/100))</f>
        <v>302338049.20000005</v>
      </c>
    </row>
    <row r="20" spans="1:14" ht="25.5" customHeight="1" x14ac:dyDescent="0.2">
      <c r="A20" s="62" t="s">
        <v>13</v>
      </c>
      <c r="B20" s="21" t="s">
        <v>33</v>
      </c>
      <c r="C20" s="18">
        <v>29913899</v>
      </c>
      <c r="D20" s="18">
        <v>0</v>
      </c>
      <c r="E20" s="16">
        <f>C20+D20</f>
        <v>29913899</v>
      </c>
      <c r="F20" s="17">
        <f t="shared" si="2"/>
        <v>100</v>
      </c>
      <c r="G20" s="16">
        <f>IF(F20&gt;90,$C$20*(90/100),$C$20*(F20/100))</f>
        <v>26922509.100000001</v>
      </c>
      <c r="H20" s="16">
        <f>IF(F20&lt;110,$C$20*(110/100),$C$20*(F20/100))</f>
        <v>32905288.900000002</v>
      </c>
      <c r="I20" s="20">
        <v>-4000000</v>
      </c>
      <c r="J20" s="5">
        <v>-182600000</v>
      </c>
      <c r="K20" s="16">
        <f>E20+I20</f>
        <v>25913899</v>
      </c>
      <c r="L20" s="17">
        <f t="shared" si="3"/>
        <v>86.628289411554135</v>
      </c>
      <c r="M20" s="16">
        <f>IF(L20&gt;90,$C$20*(90/100),$C$20*(L20/100))</f>
        <v>25913899</v>
      </c>
      <c r="N20" s="16">
        <f>IF(L20&lt;110,$C$20*(110/100),$C$20*(L20/100))</f>
        <v>32905288.900000002</v>
      </c>
    </row>
    <row r="21" spans="1:14" ht="25.5" customHeight="1" x14ac:dyDescent="0.2">
      <c r="A21" s="62" t="s">
        <v>13</v>
      </c>
      <c r="B21" s="21" t="s">
        <v>34</v>
      </c>
      <c r="C21" s="18">
        <v>9964000</v>
      </c>
      <c r="D21" s="18"/>
      <c r="E21" s="16">
        <f>C21+D21</f>
        <v>9964000</v>
      </c>
      <c r="F21" s="17">
        <f t="shared" si="2"/>
        <v>100</v>
      </c>
      <c r="G21" s="16">
        <f>IF(F21&gt;90,$C$21*(90/100),$C$21*(F21/100))</f>
        <v>8967600</v>
      </c>
      <c r="H21" s="16">
        <f>IF(F21&lt;110,$C$21*(110/100),$C$21*(F21/100))</f>
        <v>10960400</v>
      </c>
      <c r="I21" s="20">
        <v>4000000</v>
      </c>
      <c r="J21" s="5">
        <v>-182600000</v>
      </c>
      <c r="K21" s="16">
        <f>E21+I21</f>
        <v>13964000</v>
      </c>
      <c r="L21" s="17">
        <f t="shared" si="3"/>
        <v>140.14452027298273</v>
      </c>
      <c r="M21" s="16">
        <f>IF(L21&gt;90,$C$21*(90/100),$C$21*(L21/100))</f>
        <v>8967600</v>
      </c>
      <c r="N21" s="16">
        <f>IF(L21&lt;110,$C$21*(110/100),$C$21*(L21/100))</f>
        <v>13964000</v>
      </c>
    </row>
    <row r="22" spans="1:14" ht="25.5" customHeight="1" x14ac:dyDescent="0.2">
      <c r="A22" s="62" t="s">
        <v>13</v>
      </c>
      <c r="B22" s="21"/>
      <c r="C22" s="18"/>
      <c r="D22" s="18"/>
      <c r="E22" s="16">
        <f>C22+D22</f>
        <v>0</v>
      </c>
      <c r="F22" s="17">
        <f t="shared" si="2"/>
        <v>0</v>
      </c>
      <c r="G22" s="16">
        <f>IF(F22&gt;90,$C$22*(90/100),$C$22*(F22/100))</f>
        <v>0</v>
      </c>
      <c r="H22" s="16">
        <f>IF(F22&lt;110,$C$22*(110/100),$C$22*(F22/100))</f>
        <v>0</v>
      </c>
      <c r="I22" s="20"/>
      <c r="J22" s="5">
        <v>-182600000</v>
      </c>
      <c r="K22" s="16">
        <f>E22+I22</f>
        <v>0</v>
      </c>
      <c r="L22" s="17">
        <f t="shared" si="3"/>
        <v>0</v>
      </c>
      <c r="M22" s="16">
        <f>IF(L22&gt;90,$C$22*(90/100),$C$22*(L22/100))</f>
        <v>0</v>
      </c>
      <c r="N22" s="16">
        <f>IF(L22&lt;110,$C$22*(110/100),$C$22*(L22/100))</f>
        <v>0</v>
      </c>
    </row>
    <row r="23" spans="1:14" ht="25.5" customHeight="1" x14ac:dyDescent="0.2">
      <c r="A23" s="62" t="s">
        <v>13</v>
      </c>
      <c r="B23" s="19"/>
      <c r="C23" s="18"/>
      <c r="D23" s="18"/>
      <c r="E23" s="16">
        <f>C23+D23</f>
        <v>0</v>
      </c>
      <c r="F23" s="17">
        <f t="shared" si="2"/>
        <v>0</v>
      </c>
      <c r="G23" s="16">
        <f>IF(F23&gt;90,$C$23*(90/100),$C$23*(F23/100))</f>
        <v>0</v>
      </c>
      <c r="H23" s="16">
        <f>IF(F23&lt;110,$C$23*(110/100),$C$23*(F23/100))</f>
        <v>0</v>
      </c>
      <c r="I23" s="18">
        <v>0</v>
      </c>
      <c r="J23" s="5">
        <v>-182600000</v>
      </c>
      <c r="K23" s="63">
        <f>E23+I23</f>
        <v>0</v>
      </c>
      <c r="L23" s="17">
        <f t="shared" si="3"/>
        <v>0</v>
      </c>
      <c r="M23" s="16">
        <f>IF(L23&gt;90,$C$23*(90/100),$C$23*(L23/100))</f>
        <v>0</v>
      </c>
      <c r="N23" s="16">
        <f>IF(L23&lt;110,$C$23*(110/100),$C$23*(L23/100))</f>
        <v>0</v>
      </c>
    </row>
    <row r="24" spans="1:14" ht="12.75" customHeight="1" thickBot="1" x14ac:dyDescent="0.25">
      <c r="A24" s="15"/>
      <c r="B24" s="14"/>
      <c r="C24" s="13"/>
      <c r="D24" s="13"/>
      <c r="E24" s="9"/>
      <c r="F24" s="10"/>
      <c r="G24" s="9"/>
      <c r="H24" s="9"/>
      <c r="I24" s="12"/>
      <c r="J24" s="11"/>
      <c r="K24" s="9"/>
      <c r="L24" s="10"/>
      <c r="M24" s="9"/>
      <c r="N24" s="9"/>
    </row>
    <row r="25" spans="1:14" ht="25.5" customHeight="1" x14ac:dyDescent="0.2">
      <c r="A25" s="8"/>
      <c r="B25" s="7"/>
      <c r="C25" s="5"/>
      <c r="D25" s="5"/>
      <c r="E25" s="5"/>
      <c r="F25" s="6"/>
      <c r="G25" s="5"/>
      <c r="H25" s="5"/>
      <c r="I25" s="5"/>
      <c r="J25" s="5"/>
      <c r="K25" s="5"/>
      <c r="L25" s="6"/>
      <c r="M25" s="5"/>
      <c r="N25" s="5"/>
    </row>
    <row r="26" spans="1:14" ht="12.75" x14ac:dyDescent="0.2">
      <c r="A26" s="68" t="s">
        <v>12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</row>
    <row r="27" spans="1:14" ht="12.75" x14ac:dyDescent="0.2">
      <c r="A27" s="67" t="s">
        <v>11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</row>
    <row r="28" spans="1:14" ht="12.75" x14ac:dyDescent="0.2">
      <c r="A28" s="67" t="s">
        <v>10</v>
      </c>
      <c r="B28" s="67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7"/>
      <c r="N28" s="67"/>
    </row>
    <row r="29" spans="1:14" ht="12.75" x14ac:dyDescent="0.2">
      <c r="A29" s="67" t="s">
        <v>9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  <c r="N29" s="67"/>
    </row>
    <row r="30" spans="1:14" ht="12.75" x14ac:dyDescent="0.2">
      <c r="A30" s="67" t="s">
        <v>8</v>
      </c>
      <c r="B30" s="67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7"/>
      <c r="N30" s="67"/>
    </row>
    <row r="31" spans="1:14" ht="12.75" x14ac:dyDescent="0.2">
      <c r="A31" s="67" t="s">
        <v>7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</row>
    <row r="32" spans="1:14" ht="12.75" x14ac:dyDescent="0.2">
      <c r="A32" s="67" t="s">
        <v>6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</row>
    <row r="33" spans="1:14" ht="12.75" x14ac:dyDescent="0.2">
      <c r="A33" s="67" t="s">
        <v>5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</row>
    <row r="34" spans="1:14" ht="12.75" x14ac:dyDescent="0.2">
      <c r="A34" s="67" t="s">
        <v>4</v>
      </c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</row>
    <row r="35" spans="1:14" ht="12.75" x14ac:dyDescent="0.2">
      <c r="A35" s="67" t="s">
        <v>3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</row>
    <row r="36" spans="1:14" ht="12.75" x14ac:dyDescent="0.2">
      <c r="A36" s="67" t="s">
        <v>2</v>
      </c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</row>
    <row r="37" spans="1:14" ht="12.75" x14ac:dyDescent="0.2">
      <c r="A37" s="67" t="s">
        <v>1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</row>
    <row r="38" spans="1:14" ht="12.75" x14ac:dyDescent="0.2">
      <c r="A38" s="67" t="s">
        <v>0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</row>
  </sheetData>
  <sheetProtection password="DE7B" sheet="1" objects="1" scenarios="1"/>
  <mergeCells count="18">
    <mergeCell ref="A26:N26"/>
    <mergeCell ref="A27:N27"/>
    <mergeCell ref="A28:N28"/>
    <mergeCell ref="A29:N29"/>
    <mergeCell ref="A1:N1"/>
    <mergeCell ref="A3:N3"/>
    <mergeCell ref="A5:B5"/>
    <mergeCell ref="A6:B6"/>
    <mergeCell ref="A7:B7"/>
    <mergeCell ref="A37:N37"/>
    <mergeCell ref="A38:N38"/>
    <mergeCell ref="A30:N30"/>
    <mergeCell ref="A31:N31"/>
    <mergeCell ref="A32:N32"/>
    <mergeCell ref="A34:N34"/>
    <mergeCell ref="A35:N35"/>
    <mergeCell ref="A36:N36"/>
    <mergeCell ref="A33:N33"/>
  </mergeCells>
  <printOptions horizontalCentered="1"/>
  <pageMargins left="0.43307086614173229" right="0.19685039370078741" top="0.78740157480314965" bottom="0.78740157480314965" header="0.51181102362204722" footer="0.51181102362204722"/>
  <pageSetup paperSize="9" scale="6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Změny ZU nad 10%_tab se vzorci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Strnadová Lucie Ing.</dc:creator>
  <cp:lastModifiedBy>Kateřina Nováková</cp:lastModifiedBy>
  <cp:lastPrinted>2023-04-28T09:03:10Z</cp:lastPrinted>
  <dcterms:created xsi:type="dcterms:W3CDTF">2017-06-15T13:13:30Z</dcterms:created>
  <dcterms:modified xsi:type="dcterms:W3CDTF">2023-06-21T09:03:24Z</dcterms:modified>
</cp:coreProperties>
</file>