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12705" yWindow="645" windowWidth="6450" windowHeight="5775" tabRatio="807"/>
  </bookViews>
  <sheets>
    <sheet name="titul" sheetId="105" r:id="rId1"/>
    <sheet name="T-1 příjmy " sheetId="96" r:id="rId2"/>
    <sheet name="T-2 výdaje " sheetId="97" r:id="rId3"/>
    <sheet name="T-3 ZRS" sheetId="94" r:id="rId4"/>
    <sheet name="T-4 VVI" sheetId="112" r:id="rId5"/>
    <sheet name="T-5 platy OSS+PO" sheetId="98" r:id="rId6"/>
    <sheet name="T-6 záruky" sheetId="113" r:id="rId7"/>
    <sheet name="T-7 SF 2022" sheetId="114" r:id="rId8"/>
    <sheet name="T-8 SF 2023" sheetId="115" r:id="rId9"/>
    <sheet name="T-9 SF 2024" sheetId="116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___________Tab16">'[1]301-KPR'!#REF!</definedName>
    <definedName name="_____________Tab16">'[1]301-KPR'!#REF!</definedName>
    <definedName name="____________FM2013">'[2]záv.uk,.KPR'!#REF!</definedName>
    <definedName name="____________Tab16">'[1]301-KPR'!#REF!</definedName>
    <definedName name="___________FM2013">'[2]záv.uk,.KPR'!#REF!</definedName>
    <definedName name="___________Tab16">'[1]301-KPR'!#REF!</definedName>
    <definedName name="__________FM2013">'[2]záv.uk,.KPR'!#REF!</definedName>
    <definedName name="__________Tab16">'[1]301-KPR'!#REF!</definedName>
    <definedName name="_________FM2013">'[2]záv.uk,.KPR'!#REF!</definedName>
    <definedName name="_________Tab16">'[1]301-KPR'!#REF!</definedName>
    <definedName name="________FM2013">'[2]záv.uk,.KPR'!#REF!</definedName>
    <definedName name="________Tab16">'[1]301-KPR'!#REF!</definedName>
    <definedName name="_______FM2013">'[2]záv.uk,.KPR'!#REF!</definedName>
    <definedName name="_______Tab16">'[1]301-KPR'!#REF!</definedName>
    <definedName name="______FM2013">'[2]záv.uk,.KPR'!#REF!</definedName>
    <definedName name="______Tab16">'[1]301-KPR'!#REF!</definedName>
    <definedName name="_____FM2013">'[2]záv.uk,.KPR'!#REF!</definedName>
    <definedName name="_____Tab16">'[1]301-KPR'!#REF!</definedName>
    <definedName name="____FM2013">'[2]záv.uk,.KPR'!#REF!</definedName>
    <definedName name="____Tab16">'[1]301-KPR'!#REF!</definedName>
    <definedName name="___FM2013">'[2]záv.uk,.KPR'!#REF!</definedName>
    <definedName name="___Tab16">'[1]301-KPR'!#REF!</definedName>
    <definedName name="__FM2013">'[2]záv.uk,.KPR'!#REF!</definedName>
    <definedName name="__Tab16">'[1]301-KPR'!#REF!</definedName>
    <definedName name="_FM2013">'[2]záv.uk,.KPR'!#REF!</definedName>
    <definedName name="_Tab16" localSheetId="4">'[1]301-KPR'!#REF!</definedName>
    <definedName name="_Tab16" localSheetId="6">'[1]301-KPR'!#REF!</definedName>
    <definedName name="_Tab16">'[1]301-KPR'!#REF!</definedName>
    <definedName name="_Toc206999993" localSheetId="0">titul!$A$7</definedName>
    <definedName name="aa">'[1]301-KPR'!#REF!</definedName>
    <definedName name="AccessDatabase">"C:\Dokumenty\Borisek\Excel\1998\ROZPIS1998\1LEDEN1998\akce98-1.mdb"</definedName>
    <definedName name="AV" localSheetId="4">'[3]301-KPR'!#REF!</definedName>
    <definedName name="AV" localSheetId="6">'[3]301-KPR'!#REF!</definedName>
    <definedName name="AV">'[3]301-KPR'!#REF!</definedName>
    <definedName name="AVC">'[1]301-KPR'!#REF!</definedName>
    <definedName name="AVv">'[1]301-KPR'!#REF!</definedName>
    <definedName name="baba">'[2]záv.uk,.KPR'!#REF!</definedName>
    <definedName name="BIS">'[2]záv.uk,.KPR'!$B$6</definedName>
    <definedName name="CBU">'[3]301-KPR'!#REF!</definedName>
    <definedName name="celkem1">'[1]301-KPR'!#REF!</definedName>
    <definedName name="CSU">'[3]301-KPR'!#REF!</definedName>
    <definedName name="CUZK">'[3]301-KPR'!#REF!</definedName>
    <definedName name="CÚZK">'[4]301'!#REF!</definedName>
    <definedName name="CUZKL">'[1]301-KPR'!#REF!</definedName>
    <definedName name="DF_GRID_1">#REF!</definedName>
    <definedName name="GA">'[3]301-KPR'!#REF!</definedName>
    <definedName name="GAE">'[1]301-KPR'!#REF!</definedName>
    <definedName name="gggg">#REF!</definedName>
    <definedName name="hhh">#REF!</definedName>
    <definedName name="hhhh">'[5]301-KPR'!#REF!</definedName>
    <definedName name="jik">#REF!</definedName>
    <definedName name="jjj">#REF!</definedName>
    <definedName name="jksefjnsdf">'[1]301-KPR'!#REF!</definedName>
    <definedName name="KK">#REF!</definedName>
    <definedName name="kkkk">'[3]301-KPR'!#REF!</definedName>
    <definedName name="kkkkk">'[5]301-KPR'!#REF!</definedName>
    <definedName name="kontrolní">'[6]301'!#REF!</definedName>
    <definedName name="KPR">'[3]301-KPR'!#REF!</definedName>
    <definedName name="MDS">'[3]301-KPR'!#REF!</definedName>
    <definedName name="MF">'[2]záv.uk,.KPR'!$B$6</definedName>
    <definedName name="min_obdobi">#REF!</definedName>
    <definedName name="MK">'[3]301-KPR'!#REF!</definedName>
    <definedName name="MMR">'[2]záv.uk,.KPR'!$B$6</definedName>
    <definedName name="MO">'[2]záv.uk,.KPR'!$B$6</definedName>
    <definedName name="MPO">'[3]301-KPR'!#REF!</definedName>
    <definedName name="MPSV">'[2]záv.uk,.KPR'!$B$6</definedName>
    <definedName name="MS">'[3]301-KPR'!#REF!</definedName>
    <definedName name="MSMT">'[3]301-KPR'!#REF!</definedName>
    <definedName name="MSMT1">'[1]301-KPR'!#REF!</definedName>
    <definedName name="MV">'[2]záv.uk,.KPR'!$B$6</definedName>
    <definedName name="MZdr">'[3]301-KPR'!#REF!</definedName>
    <definedName name="MZe">'[3]301-KPR'!#REF!</definedName>
    <definedName name="MZP">'[2]záv.uk,.KPR'!$B$6</definedName>
    <definedName name="MZv">'[2]záv.uk,.KPR'!$B$6</definedName>
    <definedName name="NKU">'[3]301-KPR'!#REF!</definedName>
    <definedName name="obdobi">#REF!</definedName>
    <definedName name="_xlnm.Print_Area" localSheetId="1">'T-1 příjmy '!$B$1:$N$60</definedName>
    <definedName name="_xlnm.Print_Area" localSheetId="2">'T-2 výdaje '!$B$1:$N$62</definedName>
    <definedName name="_xlnm.Print_Area" localSheetId="4">'T-4 VVI'!$B$1:$L$58</definedName>
    <definedName name="_xlnm.Print_Area" localSheetId="5">'T-5 platy OSS+PO'!$B$1:$R$60</definedName>
    <definedName name="_xlnm.Print_Area" localSheetId="6">'T-6 záruky'!$B$1:$I$17</definedName>
    <definedName name="_xlnm.Print_Area" localSheetId="7">'T-7 SF 2022'!$B$1:$I$41</definedName>
    <definedName name="_xlnm.Print_Area" localSheetId="8">'T-8 SF 2023'!$B$1:$I$41</definedName>
    <definedName name="_xlnm.Print_Area" localSheetId="9">'T-9 SF 2024'!$B$1:$I$40</definedName>
    <definedName name="_xlnm.Print_Area" localSheetId="0">titul!$A$1:$B$31</definedName>
    <definedName name="pol">#REF!</definedName>
    <definedName name="PSP">'[2]záv.uk,.KPR'!$B$6</definedName>
    <definedName name="RRTV">'[3]301-KPR'!#REF!</definedName>
    <definedName name="SAPBEXhrIndnt" hidden="1">"Wide"</definedName>
    <definedName name="SAPsysID" hidden="1">"708C5W7SBKP804JT78WJ0JNKI"</definedName>
    <definedName name="SAPwbID" hidden="1">"ARS"</definedName>
    <definedName name="SD">#REF!</definedName>
    <definedName name="SP">'[2]záv.uk,.KPR'!$B$6</definedName>
    <definedName name="ss">#REF!</definedName>
    <definedName name="SSHR">'[3]301-KPR'!#REF!</definedName>
    <definedName name="SUJB">'[3]301-KPR'!#REF!</definedName>
    <definedName name="SV">'[1]301-KPR'!#REF!</definedName>
    <definedName name="TABULKA_1">#N/A</definedName>
    <definedName name="TABULKA_2">#N/A</definedName>
    <definedName name="UOHS">'[3]301-KPR'!#REF!</definedName>
    <definedName name="UPV">'[3]301-KPR'!#REF!</definedName>
    <definedName name="US">'[3]301-KPR'!#REF!</definedName>
    <definedName name="USIS">'[3]301-KPR'!#REF!</definedName>
    <definedName name="UV">'[2]záv.uk,.KPR'!$B$6</definedName>
    <definedName name="VSTUPY_1">#N/A</definedName>
    <definedName name="VSTUPY_2">#N/A</definedName>
    <definedName name="xxc">'[1]301-KPR'!#REF!</definedName>
    <definedName name="xxv">'[3]301-KPR'!#REF!</definedName>
    <definedName name="XXXXX">'[5]301-KPR'!#REF!</definedName>
    <definedName name="xxxxxxx">'[2]záv.uk,.KPR'!#REF!</definedName>
    <definedName name="změna">'[5]301-KPR'!#REF!</definedName>
    <definedName name="změny">'[5]301-KPR'!#REF!</definedName>
  </definedNames>
  <calcPr calcId="145621"/>
</workbook>
</file>

<file path=xl/calcChain.xml><?xml version="1.0" encoding="utf-8"?>
<calcChain xmlns="http://schemas.openxmlformats.org/spreadsheetml/2006/main">
  <c r="L8" i="94" l="1"/>
  <c r="K8" i="94"/>
  <c r="J8" i="94"/>
  <c r="I8" i="94"/>
  <c r="H8" i="94"/>
  <c r="G8" i="94"/>
  <c r="F8" i="94"/>
  <c r="C37" i="116" l="1"/>
  <c r="E36" i="116"/>
  <c r="C36" i="116"/>
  <c r="D35" i="116"/>
  <c r="D15" i="116" s="1"/>
  <c r="C34" i="116"/>
  <c r="C33" i="116"/>
  <c r="C32" i="116"/>
  <c r="C31" i="116"/>
  <c r="C30" i="116"/>
  <c r="C29" i="116"/>
  <c r="C28" i="116"/>
  <c r="C27" i="116"/>
  <c r="C26" i="116"/>
  <c r="C25" i="116"/>
  <c r="C24" i="116"/>
  <c r="C23" i="116"/>
  <c r="C22" i="116"/>
  <c r="C21" i="116"/>
  <c r="C20" i="116"/>
  <c r="C19" i="116"/>
  <c r="C18" i="116"/>
  <c r="C17" i="116"/>
  <c r="C16" i="116"/>
  <c r="I15" i="116"/>
  <c r="I8" i="116" s="1"/>
  <c r="I38" i="116" s="1"/>
  <c r="H15" i="116"/>
  <c r="H8" i="116" s="1"/>
  <c r="H38" i="116" s="1"/>
  <c r="G15" i="116"/>
  <c r="G8" i="116" s="1"/>
  <c r="G38" i="116" s="1"/>
  <c r="F15" i="116"/>
  <c r="F8" i="116" s="1"/>
  <c r="F38" i="116" s="1"/>
  <c r="E15" i="116"/>
  <c r="C14" i="116"/>
  <c r="C13" i="116"/>
  <c r="C11" i="116"/>
  <c r="I10" i="116"/>
  <c r="D10" i="116"/>
  <c r="D8" i="116" s="1"/>
  <c r="C9" i="116"/>
  <c r="E8" i="116"/>
  <c r="E38" i="116" s="1"/>
  <c r="C37" i="115"/>
  <c r="E36" i="115"/>
  <c r="C36" i="115"/>
  <c r="D35" i="115"/>
  <c r="C35" i="115" s="1"/>
  <c r="C34" i="115"/>
  <c r="C33" i="115"/>
  <c r="C32" i="115"/>
  <c r="C31" i="115"/>
  <c r="C30" i="115"/>
  <c r="C29" i="115"/>
  <c r="C28" i="115"/>
  <c r="C27" i="115"/>
  <c r="C26" i="115"/>
  <c r="C25" i="115"/>
  <c r="C24" i="115"/>
  <c r="C23" i="115"/>
  <c r="C22" i="115"/>
  <c r="C21" i="115"/>
  <c r="C20" i="115"/>
  <c r="C19" i="115"/>
  <c r="C18" i="115"/>
  <c r="C17" i="115"/>
  <c r="C16" i="115"/>
  <c r="I15" i="115"/>
  <c r="H15" i="115"/>
  <c r="H8" i="115" s="1"/>
  <c r="H38" i="115" s="1"/>
  <c r="G15" i="115"/>
  <c r="G8" i="115" s="1"/>
  <c r="F15" i="115"/>
  <c r="F8" i="115" s="1"/>
  <c r="E15" i="115"/>
  <c r="E8" i="115" s="1"/>
  <c r="C14" i="115"/>
  <c r="C13" i="115"/>
  <c r="C11" i="115"/>
  <c r="I10" i="115"/>
  <c r="D10" i="115"/>
  <c r="C9" i="115"/>
  <c r="C37" i="114"/>
  <c r="I36" i="114"/>
  <c r="E36" i="114"/>
  <c r="D36" i="114"/>
  <c r="C36" i="114" s="1"/>
  <c r="D35" i="114"/>
  <c r="C35" i="114" s="1"/>
  <c r="C34" i="114"/>
  <c r="C33" i="114"/>
  <c r="C32" i="114"/>
  <c r="C31" i="114"/>
  <c r="C30" i="114"/>
  <c r="C29" i="114"/>
  <c r="C28" i="114"/>
  <c r="C27" i="114"/>
  <c r="C26" i="114"/>
  <c r="C25" i="114"/>
  <c r="C24" i="114"/>
  <c r="C23" i="114"/>
  <c r="C22" i="114"/>
  <c r="C21" i="114"/>
  <c r="C20" i="114"/>
  <c r="C19" i="114"/>
  <c r="C18" i="114"/>
  <c r="C17" i="114"/>
  <c r="E16" i="114"/>
  <c r="C16" i="114" s="1"/>
  <c r="I15" i="114"/>
  <c r="I8" i="114" s="1"/>
  <c r="I38" i="114" s="1"/>
  <c r="H15" i="114"/>
  <c r="H8" i="114" s="1"/>
  <c r="H38" i="114" s="1"/>
  <c r="G15" i="114"/>
  <c r="G8" i="114" s="1"/>
  <c r="G38" i="114" s="1"/>
  <c r="F15" i="114"/>
  <c r="E15" i="114"/>
  <c r="D15" i="114"/>
  <c r="C14" i="114"/>
  <c r="C13" i="114"/>
  <c r="C11" i="114"/>
  <c r="D10" i="114"/>
  <c r="C10" i="114" s="1"/>
  <c r="C9" i="114"/>
  <c r="F8" i="114"/>
  <c r="F38" i="114" s="1"/>
  <c r="E8" i="114"/>
  <c r="E38" i="114" s="1"/>
  <c r="I8" i="115" l="1"/>
  <c r="I38" i="115" s="1"/>
  <c r="C10" i="115"/>
  <c r="C15" i="116"/>
  <c r="C15" i="114"/>
  <c r="D38" i="116"/>
  <c r="C38" i="116" s="1"/>
  <c r="C8" i="116"/>
  <c r="C10" i="116"/>
  <c r="C35" i="116"/>
  <c r="F38" i="115"/>
  <c r="G38" i="115"/>
  <c r="D15" i="115"/>
  <c r="E38" i="115"/>
  <c r="D8" i="114"/>
  <c r="D26" i="97"/>
  <c r="H58" i="96"/>
  <c r="C15" i="115" l="1"/>
  <c r="D8" i="115"/>
  <c r="D38" i="114"/>
  <c r="C38" i="114" s="1"/>
  <c r="C8" i="114"/>
  <c r="C8" i="115" l="1"/>
  <c r="D38" i="115"/>
  <c r="C38" i="115" s="1"/>
  <c r="I24" i="94" l="1"/>
  <c r="I58" i="112"/>
  <c r="G58" i="96" l="1"/>
  <c r="G24" i="94" l="1"/>
  <c r="H24" i="94"/>
  <c r="G60" i="97" l="1"/>
  <c r="L58" i="96" l="1"/>
  <c r="L60" i="97" s="1"/>
  <c r="N58" i="96"/>
  <c r="H10" i="113" l="1"/>
  <c r="G10" i="113"/>
  <c r="F10" i="113"/>
  <c r="E10" i="113"/>
  <c r="L58" i="112" l="1"/>
  <c r="K58" i="112"/>
  <c r="J58" i="112"/>
  <c r="H58" i="112"/>
  <c r="G58" i="112"/>
  <c r="F58" i="112"/>
  <c r="E58" i="112"/>
  <c r="D58" i="112"/>
  <c r="N60" i="97" l="1"/>
  <c r="L24" i="94" l="1"/>
  <c r="M66" i="96"/>
  <c r="M64" i="96"/>
  <c r="M58" i="96"/>
  <c r="K66" i="96"/>
  <c r="K64" i="96"/>
  <c r="K58" i="96"/>
  <c r="M60" i="97" l="1"/>
  <c r="E8" i="94" l="1"/>
  <c r="E24" i="94" s="1"/>
  <c r="E58" i="96"/>
  <c r="E60" i="97" l="1"/>
  <c r="Q9" i="97" l="1"/>
  <c r="Q10" i="97"/>
  <c r="Q11" i="97"/>
  <c r="Q12" i="97"/>
  <c r="Q13" i="97"/>
  <c r="Q14" i="97"/>
  <c r="Q15" i="97"/>
  <c r="Q16" i="97"/>
  <c r="Q17" i="97"/>
  <c r="Q18" i="97"/>
  <c r="Q19" i="97"/>
  <c r="Q20" i="97"/>
  <c r="Q21" i="97"/>
  <c r="Q22" i="97"/>
  <c r="Q23" i="97"/>
  <c r="Q24" i="97"/>
  <c r="Q25" i="97"/>
  <c r="Q26" i="97"/>
  <c r="Q27" i="97"/>
  <c r="Q28" i="97"/>
  <c r="Q29" i="97"/>
  <c r="Q30" i="97"/>
  <c r="Q31" i="97"/>
  <c r="Q32" i="97"/>
  <c r="Q33" i="97"/>
  <c r="Q34" i="97"/>
  <c r="Q35" i="97"/>
  <c r="Q36" i="97"/>
  <c r="Q37" i="97"/>
  <c r="Q38" i="97"/>
  <c r="Q39" i="97"/>
  <c r="Q40" i="97"/>
  <c r="Q41" i="97"/>
  <c r="Q44" i="97"/>
  <c r="Q45" i="97"/>
  <c r="Q46" i="97"/>
  <c r="Q47" i="97"/>
  <c r="Q48" i="97"/>
  <c r="Q49" i="97"/>
  <c r="Q50" i="97"/>
  <c r="Q51" i="97"/>
  <c r="Q52" i="97"/>
  <c r="Q53" i="97"/>
  <c r="Q54" i="97"/>
  <c r="Q55" i="97"/>
  <c r="Q56" i="97"/>
  <c r="Q57" i="97"/>
  <c r="Q8" i="97"/>
  <c r="F67" i="97" l="1"/>
  <c r="F64" i="96"/>
  <c r="I69" i="97"/>
  <c r="K69" i="97"/>
  <c r="I66" i="96"/>
  <c r="J66" i="96"/>
  <c r="I67" i="97"/>
  <c r="K67" i="97"/>
  <c r="I64" i="96"/>
  <c r="J64" i="96"/>
  <c r="D62" i="96"/>
  <c r="D64" i="96" s="1"/>
  <c r="D65" i="97"/>
  <c r="D67" i="97" s="1"/>
  <c r="D8" i="94"/>
  <c r="D24" i="94" s="1"/>
  <c r="F24" i="94"/>
  <c r="J24" i="94"/>
  <c r="K24" i="94"/>
  <c r="H60" i="97"/>
  <c r="K60" i="97"/>
  <c r="F58" i="96"/>
  <c r="I58" i="96"/>
  <c r="J58" i="96"/>
  <c r="J60" i="97" s="1"/>
  <c r="D58" i="97"/>
  <c r="D58" i="96"/>
  <c r="I60" i="97" l="1"/>
  <c r="D69" i="97"/>
  <c r="Q58" i="97"/>
  <c r="F60" i="97"/>
  <c r="D66" i="96"/>
  <c r="D60" i="97"/>
</calcChain>
</file>

<file path=xl/sharedStrings.xml><?xml version="1.0" encoding="utf-8"?>
<sst xmlns="http://schemas.openxmlformats.org/spreadsheetml/2006/main" count="530" uniqueCount="264">
  <si>
    <t>Kancelář prezidenta republiky</t>
  </si>
  <si>
    <t>Poslanecká sněmovna Parlamentu</t>
  </si>
  <si>
    <t>Senát Parlamentu</t>
  </si>
  <si>
    <t>Bezpečnostní informační služba</t>
  </si>
  <si>
    <t>Ministerstvo zahraničních věcí</t>
  </si>
  <si>
    <t>Ministerstvo obrany</t>
  </si>
  <si>
    <t>Národní bezpečnostní úřad</t>
  </si>
  <si>
    <t>Kancelář veřejného ochránce práv</t>
  </si>
  <si>
    <t>Ministerstvo financí</t>
  </si>
  <si>
    <t>Ministerstvo práce a sociálních věcí</t>
  </si>
  <si>
    <t>Ministerstvo vnitra</t>
  </si>
  <si>
    <t>Ministerstvo životního prostředí</t>
  </si>
  <si>
    <t>Ministerstvo pro místní rozvoj</t>
  </si>
  <si>
    <t>Ministerstvo průmyslu a obchodu</t>
  </si>
  <si>
    <t>Ministerstvo dopravy</t>
  </si>
  <si>
    <t>Český telekomunikační úřad</t>
  </si>
  <si>
    <t>Ministerstvo zemědělství</t>
  </si>
  <si>
    <t>Ministerstvo školství, mládeže a tělovýchovy</t>
  </si>
  <si>
    <t>Ministerstvo kultury</t>
  </si>
  <si>
    <t>Ministerstvo zdravotnictví</t>
  </si>
  <si>
    <t>Ministerstvo spravedlnosti</t>
  </si>
  <si>
    <t>Úřad pro ochranu osobních údajů</t>
  </si>
  <si>
    <t>Úřad průmyslového vlastnictví</t>
  </si>
  <si>
    <t>Český statistický úřad</t>
  </si>
  <si>
    <t>Český úřad zeměměřický a katastrální</t>
  </si>
  <si>
    <t>Český báňský úřad</t>
  </si>
  <si>
    <t>Energetický regulační úřad</t>
  </si>
  <si>
    <t>Úřad pro ochranu hospodářské soutěže</t>
  </si>
  <si>
    <t>Ústavní soud</t>
  </si>
  <si>
    <t>Rada pro rozhlasové a televizní vysílání</t>
  </si>
  <si>
    <t>Správa státních hmotných rezerv</t>
  </si>
  <si>
    <t>Státní úřad pro jadernou bezpečnost</t>
  </si>
  <si>
    <t>Nejvyšší kontrolní úřad</t>
  </si>
  <si>
    <t>Státní dluh</t>
  </si>
  <si>
    <t>Operace státních finančních aktiv</t>
  </si>
  <si>
    <t>Všeobecná pokladní správa</t>
  </si>
  <si>
    <t>Ústav pro studium totalitních režimů</t>
  </si>
  <si>
    <t>Tabulka č. 3</t>
  </si>
  <si>
    <t>Úřad vlády České republiky</t>
  </si>
  <si>
    <t>Grantová agentura České republiky</t>
  </si>
  <si>
    <t>Akademie věd České republiky</t>
  </si>
  <si>
    <t>Technologická agentura České republiky</t>
  </si>
  <si>
    <t>v tom:</t>
  </si>
  <si>
    <t>transformační spolupráce</t>
  </si>
  <si>
    <t xml:space="preserve">humanitární pomoc </t>
  </si>
  <si>
    <t>č.kapitoly</t>
  </si>
  <si>
    <t>č. kapitoly</t>
  </si>
  <si>
    <t xml:space="preserve">  </t>
  </si>
  <si>
    <t>Generální inspekce bezpečnostních sborů</t>
  </si>
  <si>
    <t>v Kč</t>
  </si>
  <si>
    <t>v tom :</t>
  </si>
  <si>
    <t>státní moci</t>
  </si>
  <si>
    <t xml:space="preserve"> Kancelář prezidenta republiky</t>
  </si>
  <si>
    <t xml:space="preserve"> Poslanecká sněmovna Parlamentu</t>
  </si>
  <si>
    <t xml:space="preserve"> Senát Parlamentu</t>
  </si>
  <si>
    <t xml:space="preserve"> Úřad vlády České republiky</t>
  </si>
  <si>
    <t xml:space="preserve"> Ministerstvo zahraničních věcí</t>
  </si>
  <si>
    <t xml:space="preserve"> Ministerstvo obrany                                       </t>
  </si>
  <si>
    <t xml:space="preserve"> Národní bezpečnostní úřad</t>
  </si>
  <si>
    <t xml:space="preserve"> Kancelář veřejného ochránce práv</t>
  </si>
  <si>
    <t xml:space="preserve"> Ministerstvo financí                       </t>
  </si>
  <si>
    <t xml:space="preserve"> Ministerstvo práce a sociálních věcí</t>
  </si>
  <si>
    <t xml:space="preserve"> Ministerstvo vnitra                                        </t>
  </si>
  <si>
    <t xml:space="preserve"> Ministerstvo životního prostředí</t>
  </si>
  <si>
    <t xml:space="preserve"> Ministerstvo pro místní rozvoj</t>
  </si>
  <si>
    <t xml:space="preserve"> Grantová agentura České republiky</t>
  </si>
  <si>
    <t xml:space="preserve"> Ministerstvo průmyslu a obchodu</t>
  </si>
  <si>
    <t xml:space="preserve"> Ministerstvo dopravy </t>
  </si>
  <si>
    <t xml:space="preserve"> Český telekomunikační úřad</t>
  </si>
  <si>
    <t xml:space="preserve"> Ministerstvo zemědělství</t>
  </si>
  <si>
    <t xml:space="preserve"> Ministerstvo kultury</t>
  </si>
  <si>
    <t xml:space="preserve"> Ministerstvo zdravotnictví</t>
  </si>
  <si>
    <t xml:space="preserve"> Ministerstvo spravedlnosti</t>
  </si>
  <si>
    <t xml:space="preserve"> Úřad pro ochranu osobních údajů</t>
  </si>
  <si>
    <t xml:space="preserve"> Úřad průmyslového vlastnictví</t>
  </si>
  <si>
    <t xml:space="preserve"> Český statistický úřad                                     </t>
  </si>
  <si>
    <t xml:space="preserve"> Český úřad zeměměřický a katastrální</t>
  </si>
  <si>
    <t xml:space="preserve"> Český báňský úřad</t>
  </si>
  <si>
    <t xml:space="preserve"> Energetický regulační úřad</t>
  </si>
  <si>
    <t xml:space="preserve"> Úřad pro ochranu hospodářské soutěže</t>
  </si>
  <si>
    <t xml:space="preserve"> Ústav pro studium totalitních režimů</t>
  </si>
  <si>
    <t xml:space="preserve"> Ústavní soud</t>
  </si>
  <si>
    <t xml:space="preserve"> Akademie věd České republiky</t>
  </si>
  <si>
    <t xml:space="preserve"> Rada pro rozhlasové a televizní vysílání</t>
  </si>
  <si>
    <t xml:space="preserve"> Správa státních hmotných rezerv</t>
  </si>
  <si>
    <t xml:space="preserve"> Státní úřad pro jadernou bezpečnost</t>
  </si>
  <si>
    <t>Tabulka č. 1</t>
  </si>
  <si>
    <t>Státní záruky za úvěry a rozložení splátek úvěrů podle roků do konce jejich splatnosti</t>
  </si>
  <si>
    <t>v mil. Kč</t>
  </si>
  <si>
    <t>2022</t>
  </si>
  <si>
    <t>200 EUR</t>
  </si>
  <si>
    <t>POZNÁMKA:</t>
  </si>
  <si>
    <t>Státní zemědělský
intervenční
fond</t>
  </si>
  <si>
    <t>příjmy celkem</t>
  </si>
  <si>
    <t>v tom:  daňové příjmy</t>
  </si>
  <si>
    <t xml:space="preserve">              nedaňové a kapitálové příjmy</t>
  </si>
  <si>
    <t xml:space="preserve">              z toho: příjmy ze spolufinancování z rozpočtu EU</t>
  </si>
  <si>
    <t xml:space="preserve">                           splátky půjček</t>
  </si>
  <si>
    <t xml:space="preserve">                           výnos z mýtného </t>
  </si>
  <si>
    <t>výdaje celkem</t>
  </si>
  <si>
    <t xml:space="preserve">                         z toho: poskytnuté půjčky</t>
  </si>
  <si>
    <t>saldo příjmů a výdajů</t>
  </si>
  <si>
    <t xml:space="preserve"> Nejvyšší kontrolní úřad</t>
  </si>
  <si>
    <t xml:space="preserve">dvoustranná rozvojová spolupráce </t>
  </si>
  <si>
    <t>Z celkových výdajů kapitol připadá na :</t>
  </si>
  <si>
    <t>Tabulka č.  6</t>
  </si>
  <si>
    <t>1) Simulace splátek úvěrů je odborným  odhadem pro nemožnost přesného vyjádření</t>
  </si>
  <si>
    <t xml:space="preserve">                          dotace ze státního rozpočtu kapitoly MMR</t>
  </si>
  <si>
    <t>Tabulka č. 2</t>
  </si>
  <si>
    <t>Tabulka č. 9</t>
  </si>
  <si>
    <t>E. Tabulková část</t>
  </si>
  <si>
    <t>Tabulka č.  1</t>
  </si>
  <si>
    <t>Tabulka č.  3</t>
  </si>
  <si>
    <t>Tabulka č.  4</t>
  </si>
  <si>
    <t>Tabulka č.  5</t>
  </si>
  <si>
    <t>Tabulka č.  7</t>
  </si>
  <si>
    <t>Tabulka č.  8</t>
  </si>
  <si>
    <t>Tabulka č.  9</t>
  </si>
  <si>
    <t>nástroj 187 - účetní operace Pozem.úpravy SZIF</t>
  </si>
  <si>
    <t>MZE bez EU a FM</t>
  </si>
  <si>
    <t>MZE bez EU a FM a nástroje 187</t>
  </si>
  <si>
    <t xml:space="preserve">                           dotace z kapitoly MD na programy (projekty) EU a ČR                         </t>
  </si>
  <si>
    <t>Úřad pro dohled nad hospodařením politických stran a politických hnutí</t>
  </si>
  <si>
    <t>Úřad pro přístup k dopravní infrastruktuře</t>
  </si>
  <si>
    <t>* Přepočtené počty míst na úvazky v celoročním vyjádření. Údaje jsou zaokrouhleny na 2 desetinná místa a zobrazeny jako čísla celá</t>
  </si>
  <si>
    <t xml:space="preserve"> Úřad pro dohled nad hospodařením 
 politických stran a politických hnutí</t>
  </si>
  <si>
    <t xml:space="preserve"> Úřad pro přístup k dopravní infrastruktuře</t>
  </si>
  <si>
    <t>Tabulka č.  10</t>
  </si>
  <si>
    <t>Tabulka č. 6</t>
  </si>
  <si>
    <t>Úřad Národní rozpočtové rady</t>
  </si>
  <si>
    <t>Národní úřad pro kybernetickou a informační bezpečnost</t>
  </si>
  <si>
    <t>skutečnost 2016</t>
  </si>
  <si>
    <t>Schodek státního rozpočtu
 (rozdíl tabulek č. 1 a č. 2)</t>
  </si>
  <si>
    <t xml:space="preserve">                          dotace ze státního rozpočtu kapitoly MK</t>
  </si>
  <si>
    <t>Tabulka č. 7</t>
  </si>
  <si>
    <t>Tabulka č. 8</t>
  </si>
  <si>
    <t>Tabulka č.  2</t>
  </si>
  <si>
    <t>Tabulka č.  11</t>
  </si>
  <si>
    <t>Tabulka č.  12</t>
  </si>
  <si>
    <t>Tabulka č.  13</t>
  </si>
  <si>
    <t>Tabulka č.  14</t>
  </si>
  <si>
    <t>Tabulka č.  15</t>
  </si>
  <si>
    <t>Tabulka č.  16</t>
  </si>
  <si>
    <t xml:space="preserve"> Ministerstvo školství, mládeže a tělovýchovy</t>
  </si>
  <si>
    <t xml:space="preserve"> Generální inspekce bezpečnostních sborů</t>
  </si>
  <si>
    <t xml:space="preserve"> Technologická agentura České republiky</t>
  </si>
  <si>
    <t>1 500 EUR</t>
  </si>
  <si>
    <t>skutečnost 2017</t>
  </si>
  <si>
    <t>skutečnost2017</t>
  </si>
  <si>
    <t xml:space="preserve">                           dotace z kapitoly MD na projekty spolufinancované z EIB</t>
  </si>
  <si>
    <t xml:space="preserve"> Úřad Národní rozpočtové rady</t>
  </si>
  <si>
    <t>skutečnost 2018</t>
  </si>
  <si>
    <t>Příjmy a výdaje státních fondů na rok 2022</t>
  </si>
  <si>
    <t>Národní sportovní agentura</t>
  </si>
  <si>
    <t xml:space="preserve">                           dotace ze státního rozpočtu z kapitoly MŽP na IFN </t>
  </si>
  <si>
    <t xml:space="preserve">                          transfer  - výnosy z reklamy dle zákona č. 483/1991 Sb.</t>
  </si>
  <si>
    <t>2023</t>
  </si>
  <si>
    <t>v mil. EUR</t>
  </si>
  <si>
    <t xml:space="preserve"> Národní sportovní agentura</t>
  </si>
  <si>
    <t>skutečnost 2019</t>
  </si>
  <si>
    <t xml:space="preserve">Úřad pro dohled nad hospodařením politických stran a politických hnutí </t>
  </si>
  <si>
    <t>Příjmy a výdaje státních fondů na rok 2023</t>
  </si>
  <si>
    <t>Příjmy kapitol státního rozpočtu podle druhů - rok 2023</t>
  </si>
  <si>
    <t>Výdaje  kapitol státního rozpočtu podle druhů - rok 2023</t>
  </si>
  <si>
    <t>Výdaje  kapitol státního rozpočtu podle odvětví - rok 2023</t>
  </si>
  <si>
    <t>Státní fond 
dopravní
 infrastruktury</t>
  </si>
  <si>
    <t>Státní fond 
kultury</t>
  </si>
  <si>
    <t>Státní fond
podpory investic</t>
  </si>
  <si>
    <t>Státní fond životního
 prostředí</t>
  </si>
  <si>
    <t xml:space="preserve">                           dotace z kapitoly MD na projekty spolufinancované z  RRF</t>
  </si>
  <si>
    <t xml:space="preserve">                           dotace ze státního rozpočtu z kapitoly MŽP na TA</t>
  </si>
  <si>
    <t xml:space="preserve">                           dotace ze státního rozpočtu z kapitoly MŽP na kotlíky</t>
  </si>
  <si>
    <t xml:space="preserve">                           převody z NF na financování projektů Norských fondů a úhradu TP</t>
  </si>
  <si>
    <t xml:space="preserve">                           dotace ze státního rozpočtu z kapitoly MŽP </t>
  </si>
  <si>
    <t xml:space="preserve">                         dotace ze státního rozpočtu na činnost a ostatní dotace</t>
  </si>
  <si>
    <t xml:space="preserve">                         dotace ze státního rozpočtu na krytí deficitu</t>
  </si>
  <si>
    <t xml:space="preserve">    veličin, které výši platby ovlivní (pohyblivé úroky, kursové změny).</t>
  </si>
  <si>
    <t>3) Splátky v letech jsou včetně příslušenství.</t>
  </si>
  <si>
    <t>Tabulka č. 4</t>
  </si>
  <si>
    <t>skutečnost 2016 
bez EU a FM</t>
  </si>
  <si>
    <t>skutečnost 2017
bez EU a FM</t>
  </si>
  <si>
    <t>skutečnost 2018
bez EU a FM</t>
  </si>
  <si>
    <t>skutečnost 2019
bez EU a FM</t>
  </si>
  <si>
    <t>skutečnost 2016
bez EU a FM</t>
  </si>
  <si>
    <t>skutečnost 2019
 bez EU a FM</t>
  </si>
  <si>
    <t>SR 2021</t>
  </si>
  <si>
    <t>SR 2021
bez EU a FM</t>
  </si>
  <si>
    <t>Státní fond
kinematografie</t>
  </si>
  <si>
    <t xml:space="preserve"> Národní úřad pro kybernetickou
 a informační bezpečnost </t>
  </si>
  <si>
    <t xml:space="preserve">                         přijaté transfery ze státních fondů (TP PRV)</t>
  </si>
  <si>
    <t>Celkové příjmy státního rozpočtu na léta 2022 až 2024 podle kapitol</t>
  </si>
  <si>
    <t>Celkové výdaje státního rozpočtu na léta 2022 až 2024 podle kapitol</t>
  </si>
  <si>
    <t>Výdaje na zahraniční rozvojovou spolupráci a humanitární pomoc na léta 2022 až 2024</t>
  </si>
  <si>
    <t>Výdaje na výzkum, vývoj a inovace na léta  2022 až 2024 podle kapitol</t>
  </si>
  <si>
    <t>Objem prostředků na platy, ostatní platby za provedenou práci (ostatní osobní náklady)  
a počty míst v organizačních složkách státu a příspěvkových organizacích 
v letech  2022 až 2024</t>
  </si>
  <si>
    <t>Příjmy a výdaje státních fondů na rok 2024</t>
  </si>
  <si>
    <t>Specifické ukazatele rozpočtových kapitol v letech  2022 až 2024</t>
  </si>
  <si>
    <t>Příjmy kapitol státního rozpočtu podle druhů - rok 2024</t>
  </si>
  <si>
    <t>Výdaje  kapitol státního rozpočtu podle druhů - rok 2024</t>
  </si>
  <si>
    <t>Výdaje  kapitol státního rozpočtu podle odvětví - rok 2024</t>
  </si>
  <si>
    <t>2024</t>
  </si>
  <si>
    <t>skutečnost 2020</t>
  </si>
  <si>
    <t>SR 2022</t>
  </si>
  <si>
    <t>SDV 2023</t>
  </si>
  <si>
    <t>SDV 2024</t>
  </si>
  <si>
    <t>VÝDAJE NA ZAHRANIČNÍ ROZVOJOVOU SPOLUPRÁCI A HUMANITÁRNÍ POMOC NA LÉTA 2022 AŽ 2024 *)</t>
  </si>
  <si>
    <t>skutečnost 2020
bez EU a FM</t>
  </si>
  <si>
    <t>SR 2022
bez EU a FM</t>
  </si>
  <si>
    <t xml:space="preserve">CELKOVÉ PŘÍJMY STÁTNÍHO ROZPOČTU NA LÉTA 2022 AŽ 2024 PODLE KAPITOL  </t>
  </si>
  <si>
    <t>OBJEM PROSTŘEDKŮ NA PLATY, OSTATNÍ PLATBY ZA PROVEDNOU PRÁCI (OSTATNÍ OSOBNÍ NÁKLADY) A POČTY MÍST V OSS A PO v letech 2022 - 2024</t>
  </si>
  <si>
    <t xml:space="preserve">                           příjmy na modernizační fond</t>
  </si>
  <si>
    <t xml:space="preserve">                         přijaté transfery z EU (TAIEX)</t>
  </si>
  <si>
    <t>CELKOVÉ VÝDAJE STÁTNÍHO ROZPOČTU NA LÉTA 2022 AŽ 2024 PODLE KAPITOL</t>
  </si>
  <si>
    <t xml:space="preserve"> VÝDAJE NA VÝZKUM, VÝVOJ A INOVACE NA LÉTA 2022 AŽ 2024 PODLE KAPITOL  
(bez prostředků z rozpoču EU)</t>
  </si>
  <si>
    <t>skutečnost 2020
 bez EU a FM</t>
  </si>
  <si>
    <t xml:space="preserve">              z toho: dotace ze státního rozpočtu z kapitoly MZE</t>
  </si>
  <si>
    <t xml:space="preserve">                          transfer - Národní plán obnovy</t>
  </si>
  <si>
    <t xml:space="preserve">                          TP FST (Fond pro spravedlivou transformaci)</t>
  </si>
  <si>
    <t xml:space="preserve"> Nejvyšší stavební úřad</t>
  </si>
  <si>
    <t>STÁTNÍ ZÁRUKY ZA ÚVĚRY A ROZLOŽENÍ SPLÁTEK ÚVĚRŮ PODLE ROKŮ DO KONCE JEJICH SPLATNOSTI</t>
  </si>
  <si>
    <t>PŘÍJMY A VÝDAJE STÁTNÍCH FONDŮ NA ROK 2022</t>
  </si>
  <si>
    <t>PŘÍJMY A VÝDAJE STÁTNÍCH FONDŮ NA ROK 2024</t>
  </si>
  <si>
    <t>PŘÍJMY A VÝDAJE STÁTNÍCH FONDŮ NA ROK 2023</t>
  </si>
  <si>
    <t>Nejvyšší stavební úřad</t>
  </si>
  <si>
    <t>2) Stav záruky k 31. 12. 2021 se týká pouze nesplacené  jistiny bez příslušenství.</t>
  </si>
  <si>
    <t xml:space="preserve">                           transfer - Technická pomoc PRV a TAIEX (nejedná se o dotaci z kap. MZE)</t>
  </si>
  <si>
    <t xml:space="preserve">                   **) SFŽP očekává zapojení nároků z nespotřebovaných výdajů z kapitoly MŽP ve výši 1 269 000 000 Kč. Prostředky nejsou součástí návrhu SR na rok 2022.</t>
  </si>
  <si>
    <t xml:space="preserve">                    **) SFŽP očekává zapojení nároků z nespotřebovaných výdajů z kapitoly MŽP ve výši 380 000 000 Kč. Prostředky nejsou součástí návrhu SDV na rok 2023.</t>
  </si>
  <si>
    <r>
      <t xml:space="preserve">Státní fond životního
 prostředí </t>
    </r>
    <r>
      <rPr>
        <b/>
        <vertAlign val="superscript"/>
        <sz val="10"/>
        <rFont val="Calibri"/>
        <family val="2"/>
        <charset val="238"/>
        <scheme val="minor"/>
      </rPr>
      <t>**)</t>
    </r>
  </si>
  <si>
    <r>
      <t xml:space="preserve">              přijaté transfery </t>
    </r>
    <r>
      <rPr>
        <b/>
        <vertAlign val="superscript"/>
        <sz val="10"/>
        <rFont val="Calibri"/>
        <family val="2"/>
        <charset val="238"/>
        <scheme val="minor"/>
      </rPr>
      <t>*)</t>
    </r>
  </si>
  <si>
    <t>Poznámka: *) Přijaté transfery obsahují i prostředky z Modernizačního fondu, které dostane přímo SFŽP.</t>
  </si>
  <si>
    <t>Poznámka:  *) Přijaté transfery obsahují i prostředky z Modernizačního fondu, které dostane přímo SFŽP.</t>
  </si>
  <si>
    <t>*) Tyto výdaje jsou součástí  celkových výdajů kapitol; údaje jsou bez prostředků z rozpočtu EU.</t>
  </si>
  <si>
    <t xml:space="preserve">                           transfer z Modernizačního fondu </t>
  </si>
  <si>
    <t>kapitola</t>
  </si>
  <si>
    <t>ukazatel</t>
  </si>
  <si>
    <t>celkem</t>
  </si>
  <si>
    <t>rok poskytnutí</t>
  </si>
  <si>
    <t>výše záruky celkem</t>
  </si>
  <si>
    <t>stav záruky k 31.12. 2021</t>
  </si>
  <si>
    <t>splátka v letech</t>
  </si>
  <si>
    <t>splatnost
rok</t>
  </si>
  <si>
    <r>
      <t>státní záruky
s</t>
    </r>
    <r>
      <rPr>
        <b/>
        <i/>
        <sz val="10"/>
        <rFont val="Calibri"/>
        <family val="2"/>
        <charset val="238"/>
        <scheme val="minor"/>
      </rPr>
      <t>tandardní záruky podle zákona č. 576/1990 Sb. a č. 218/2000 Sb.</t>
    </r>
  </si>
  <si>
    <t xml:space="preserve">celkem </t>
  </si>
  <si>
    <t>z toho:</t>
  </si>
  <si>
    <t>č.kap.</t>
  </si>
  <si>
    <t>státní rozpočet 2022</t>
  </si>
  <si>
    <t>střednědobý výhled na rok 2023</t>
  </si>
  <si>
    <t>střednědobý výhled na rok 2024</t>
  </si>
  <si>
    <t xml:space="preserve">prostředky </t>
  </si>
  <si>
    <t>na platy</t>
  </si>
  <si>
    <t>zaměstnanců</t>
  </si>
  <si>
    <t>a ostatní platby</t>
  </si>
  <si>
    <t>ostatní</t>
  </si>
  <si>
    <t>platby</t>
  </si>
  <si>
    <t>za prov. práci</t>
  </si>
  <si>
    <t xml:space="preserve">platy představitelů </t>
  </si>
  <si>
    <t>prostředky</t>
  </si>
  <si>
    <t>počet</t>
  </si>
  <si>
    <t>míst*</t>
  </si>
  <si>
    <t xml:space="preserve"> projekt na odstranění škod z povodní </t>
  </si>
  <si>
    <t xml:space="preserve">  záruka na zajištění půjčky ČNB pro MMF (zákon č. 179/2018 Sb.)</t>
  </si>
  <si>
    <t xml:space="preserve">  celkem</t>
  </si>
  <si>
    <t>Poznámka: číselné údaje srovnatelně s výhledem na léta 2023 a 2024, tj. bez prostředků z EU a FM a v kapitole Ministerstva zemědělství bez účetních operací v rámci PRV.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</si>
</sst>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\ _K_č_-;\-* #,##0\ _K_č_-;_-* &quot;-&quot;\ _K_č_-;_-@_-"/>
    <numFmt numFmtId="43" formatCode="_-* #,##0.00\ _K_č_-;\-* #,##0.00\ _K_č_-;_-* &quot;-&quot;??\ _K_č_-;_-@_-"/>
    <numFmt numFmtId="164" formatCode="#\ ###\ ##0"/>
    <numFmt numFmtId="165" formatCode="d/\ m\Řs\ˇ\c\ yyyy"/>
    <numFmt numFmtId="166" formatCode="m\o\n\th\ d\,\ \y\y\y\y"/>
    <numFmt numFmtId="167" formatCode="@*."/>
    <numFmt numFmtId="168" formatCode="_ @*."/>
    <numFmt numFmtId="169" formatCode="__@*."/>
    <numFmt numFmtId="170" formatCode="___ @*."/>
    <numFmt numFmtId="171" formatCode="#,##0&quot; &quot;"/>
    <numFmt numFmtId="172" formatCode="_(* #,##0_);_(* \(#,##0\);_(* &quot;-&quot;_);_(@_)"/>
    <numFmt numFmtId="173" formatCode="_(&quot;$&quot;* #,##0_);_(&quot;$&quot;* \(#,##0\);_(&quot;$&quot;* &quot;-&quot;_);_(@_)"/>
    <numFmt numFmtId="174" formatCode="_-* #,##0_-;\-* #,##0_-;_-* &quot;-&quot;_-;_-@_-"/>
    <numFmt numFmtId="175" formatCode="##\ ###\ ##0"/>
  </numFmts>
  <fonts count="119">
    <font>
      <sz val="10"/>
      <name val="Times New Roman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 CE"/>
    </font>
    <font>
      <b/>
      <sz val="10"/>
      <color indexed="10"/>
      <name val="Times New Roman"/>
      <family val="1"/>
      <charset val="238"/>
    </font>
    <font>
      <sz val="8"/>
      <name val="Times New Roman"/>
      <family val="1"/>
      <charset val="238"/>
    </font>
    <font>
      <sz val="1"/>
      <color indexed="8"/>
      <name val="Courier"/>
      <family val="1"/>
      <charset val="238"/>
    </font>
    <font>
      <b/>
      <sz val="1"/>
      <color indexed="8"/>
      <name val="Courier"/>
      <family val="1"/>
      <charset val="238"/>
    </font>
    <font>
      <sz val="10"/>
      <name val="Arial CE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10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b/>
      <sz val="10"/>
      <color rgb="FFFF0000"/>
      <name val="Times New Roman CE"/>
      <charset val="238"/>
    </font>
    <font>
      <sz val="14"/>
      <name val="Times New Roman"/>
      <family val="1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sz val="10"/>
      <color indexed="8"/>
      <name val="Arial"/>
      <family val="2"/>
    </font>
    <font>
      <sz val="11"/>
      <color theme="0"/>
      <name val="Calibri"/>
      <family val="2"/>
      <charset val="238"/>
      <scheme val="minor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8"/>
      <color rgb="FF417D95"/>
      <name val="Calibri"/>
      <family val="2"/>
      <scheme val="minor"/>
    </font>
    <font>
      <sz val="11"/>
      <color rgb="FF9C0006"/>
      <name val="Calibri"/>
      <family val="2"/>
      <charset val="238"/>
      <scheme val="minor"/>
    </font>
    <font>
      <sz val="11"/>
      <color indexed="48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1"/>
      <color indexed="17"/>
      <name val="Calibri"/>
      <family val="2"/>
    </font>
    <font>
      <sz val="10"/>
      <name val="Bez Patky"/>
      <charset val="2"/>
    </font>
    <font>
      <b/>
      <sz val="15"/>
      <color theme="3"/>
      <name val="Calibri"/>
      <family val="2"/>
      <charset val="238"/>
      <scheme val="minor"/>
    </font>
    <font>
      <b/>
      <sz val="15"/>
      <color indexed="56"/>
      <name val="Calibri"/>
      <family val="2"/>
      <charset val="238"/>
    </font>
    <font>
      <b/>
      <sz val="13"/>
      <color theme="3"/>
      <name val="Calibri"/>
      <family val="2"/>
      <charset val="238"/>
      <scheme val="minor"/>
    </font>
    <font>
      <b/>
      <sz val="13"/>
      <color indexed="56"/>
      <name val="Calibri"/>
      <family val="2"/>
      <charset val="238"/>
    </font>
    <font>
      <b/>
      <sz val="11"/>
      <color theme="3"/>
      <name val="Calibri"/>
      <family val="2"/>
      <charset val="238"/>
      <scheme val="minor"/>
    </font>
    <font>
      <b/>
      <sz val="11"/>
      <color indexed="56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8"/>
      <color indexed="56"/>
      <name val="Cambria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8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Times New Roman"/>
      <family val="2"/>
      <charset val="238"/>
    </font>
    <font>
      <b/>
      <sz val="11"/>
      <color indexed="63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b/>
      <sz val="8"/>
      <color indexed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52"/>
      <name val="Calibri"/>
      <family val="2"/>
      <charset val="238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indexed="14"/>
      <name val="Calibri"/>
      <family val="2"/>
    </font>
    <font>
      <b/>
      <vertAlign val="superscript"/>
      <sz val="10"/>
      <name val="Calibri"/>
      <family val="2"/>
      <charset val="238"/>
      <scheme val="minor"/>
    </font>
  </fonts>
  <fills count="10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7" tint="0.79998168889431442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rgb="FFFFC000"/>
        <bgColor indexed="64"/>
      </patternFill>
    </fill>
    <fill>
      <patternFill patternType="solid">
        <fgColor rgb="FFFFC000"/>
        <bgColor auto="1"/>
      </patternFill>
    </fill>
    <fill>
      <patternFill patternType="solid">
        <fgColor theme="7" tint="0.79998168889431442"/>
        <bgColor auto="1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indexed="42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indexed="11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30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36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54"/>
        <bgColor indexed="64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12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indexed="17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3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443">
    <xf numFmtId="0" fontId="0" fillId="0" borderId="0"/>
    <xf numFmtId="0" fontId="33" fillId="0" borderId="0">
      <protection locked="0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1" applyNumberFormat="0" applyFill="0" applyAlignment="0" applyProtection="0"/>
    <xf numFmtId="0" fontId="33" fillId="0" borderId="0">
      <protection locked="0"/>
    </xf>
    <xf numFmtId="0" fontId="33" fillId="0" borderId="0">
      <protection locked="0"/>
    </xf>
    <xf numFmtId="166" fontId="33" fillId="0" borderId="0">
      <protection locked="0"/>
    </xf>
    <xf numFmtId="165" fontId="33" fillId="0" borderId="0">
      <protection locked="0"/>
    </xf>
    <xf numFmtId="0" fontId="3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5" fillId="11" borderId="0" applyNumberFormat="0" applyBorder="0" applyAlignment="0" applyProtection="0"/>
    <xf numFmtId="0" fontId="16" fillId="12" borderId="2" applyNumberFormat="0" applyAlignment="0" applyProtection="0"/>
    <xf numFmtId="0" fontId="33" fillId="0" borderId="0">
      <protection locked="0"/>
    </xf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34" fillId="0" borderId="0">
      <protection locked="0"/>
    </xf>
    <xf numFmtId="0" fontId="34" fillId="0" borderId="0">
      <protection locked="0"/>
    </xf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35" fillId="0" borderId="0"/>
    <xf numFmtId="0" fontId="5" fillId="0" borderId="0"/>
    <xf numFmtId="0" fontId="14" fillId="0" borderId="0"/>
    <xf numFmtId="0" fontId="4" fillId="0" borderId="0"/>
    <xf numFmtId="0" fontId="4" fillId="0" borderId="0"/>
    <xf numFmtId="0" fontId="5" fillId="0" borderId="0"/>
    <xf numFmtId="0" fontId="30" fillId="0" borderId="0"/>
    <xf numFmtId="0" fontId="33" fillId="0" borderId="0">
      <protection locked="0"/>
    </xf>
    <xf numFmtId="0" fontId="33" fillId="0" borderId="0">
      <protection locked="0"/>
    </xf>
    <xf numFmtId="0" fontId="5" fillId="4" borderId="6" applyNumberFormat="0" applyFont="0" applyAlignment="0" applyProtection="0"/>
    <xf numFmtId="0" fontId="22" fillId="0" borderId="7" applyNumberFormat="0" applyFill="0" applyAlignment="0" applyProtection="0"/>
    <xf numFmtId="0" fontId="23" fillId="6" borderId="0" applyNumberFormat="0" applyBorder="0" applyAlignment="0" applyProtection="0"/>
    <xf numFmtId="0" fontId="22" fillId="0" borderId="0" applyNumberFormat="0" applyFill="0" applyBorder="0" applyAlignment="0" applyProtection="0"/>
    <xf numFmtId="0" fontId="33" fillId="0" borderId="8">
      <protection locked="0"/>
    </xf>
    <xf numFmtId="0" fontId="24" fillId="7" borderId="9" applyNumberFormat="0" applyAlignment="0" applyProtection="0"/>
    <xf numFmtId="0" fontId="25" fillId="13" borderId="9" applyNumberFormat="0" applyAlignment="0" applyProtection="0"/>
    <xf numFmtId="0" fontId="26" fillId="13" borderId="10" applyNumberFormat="0" applyAlignment="0" applyProtection="0"/>
    <xf numFmtId="0" fontId="27" fillId="0" borderId="0" applyNumberFormat="0" applyFill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55" fillId="0" borderId="0"/>
    <xf numFmtId="4" fontId="56" fillId="23" borderId="45" applyNumberFormat="0" applyProtection="0">
      <alignment vertical="center"/>
    </xf>
    <xf numFmtId="4" fontId="56" fillId="23" borderId="45" applyNumberFormat="0" applyProtection="0">
      <alignment horizontal="left" vertical="center" indent="1"/>
    </xf>
    <xf numFmtId="4" fontId="57" fillId="16" borderId="45" applyNumberFormat="0" applyProtection="0">
      <alignment horizontal="left" vertical="center" indent="1"/>
    </xf>
    <xf numFmtId="4" fontId="57" fillId="0" borderId="45" applyNumberFormat="0" applyProtection="0">
      <alignment horizontal="right" vertical="center"/>
    </xf>
    <xf numFmtId="4" fontId="57" fillId="16" borderId="45" applyNumberFormat="0" applyProtection="0">
      <alignment horizontal="left" vertical="center" indent="1"/>
    </xf>
    <xf numFmtId="167" fontId="58" fillId="0" borderId="0" applyProtection="0">
      <alignment wrapText="1"/>
    </xf>
    <xf numFmtId="167" fontId="58" fillId="0" borderId="0" applyProtection="0">
      <alignment wrapText="1"/>
    </xf>
    <xf numFmtId="167" fontId="58" fillId="0" borderId="0" applyProtection="0">
      <alignment wrapText="1"/>
    </xf>
    <xf numFmtId="168" fontId="58" fillId="0" borderId="0"/>
    <xf numFmtId="169" fontId="59" fillId="0" borderId="0" applyProtection="0"/>
    <xf numFmtId="169" fontId="58" fillId="0" borderId="0"/>
    <xf numFmtId="0" fontId="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" fillId="26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" fillId="2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" fillId="30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" fillId="31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4" borderId="0" applyNumberFormat="0" applyBorder="0" applyAlignment="0" applyProtection="0"/>
    <xf numFmtId="0" fontId="60" fillId="35" borderId="0" applyNumberFormat="0" applyBorder="0" applyAlignment="0" applyProtection="0"/>
    <xf numFmtId="0" fontId="60" fillId="32" borderId="0" applyNumberFormat="0" applyBorder="0" applyAlignment="0" applyProtection="0"/>
    <xf numFmtId="0" fontId="60" fillId="5" borderId="0" applyNumberFormat="0" applyBorder="0" applyAlignment="0" applyProtection="0"/>
    <xf numFmtId="170" fontId="59" fillId="0" borderId="0"/>
    <xf numFmtId="0" fontId="1" fillId="36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" fillId="37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" fillId="4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" fillId="41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" fillId="42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60" fillId="43" borderId="0" applyNumberFormat="0" applyBorder="0" applyAlignment="0" applyProtection="0"/>
    <xf numFmtId="0" fontId="60" fillId="33" borderId="0" applyNumberFormat="0" applyBorder="0" applyAlignment="0" applyProtection="0"/>
    <xf numFmtId="0" fontId="60" fillId="44" borderId="0" applyNumberFormat="0" applyBorder="0" applyAlignment="0" applyProtection="0"/>
    <xf numFmtId="0" fontId="60" fillId="45" borderId="0" applyNumberFormat="0" applyBorder="0" applyAlignment="0" applyProtection="0"/>
    <xf numFmtId="0" fontId="60" fillId="15" borderId="0" applyNumberFormat="0" applyBorder="0" applyAlignment="0" applyProtection="0"/>
    <xf numFmtId="0" fontId="60" fillId="5" borderId="0" applyNumberFormat="0" applyBorder="0" applyAlignment="0" applyProtection="0"/>
    <xf numFmtId="0" fontId="61" fillId="46" borderId="0" applyNumberFormat="0" applyBorder="0" applyAlignment="0" applyProtection="0"/>
    <xf numFmtId="0" fontId="12" fillId="47" borderId="0" applyNumberFormat="0" applyBorder="0" applyAlignment="0" applyProtection="0"/>
    <xf numFmtId="0" fontId="61" fillId="48" borderId="0" applyNumberFormat="0" applyBorder="0" applyAlignment="0" applyProtection="0"/>
    <xf numFmtId="0" fontId="12" fillId="3" borderId="0" applyNumberFormat="0" applyBorder="0" applyAlignment="0" applyProtection="0"/>
    <xf numFmtId="0" fontId="61" fillId="49" borderId="0" applyNumberFormat="0" applyBorder="0" applyAlignment="0" applyProtection="0"/>
    <xf numFmtId="0" fontId="12" fillId="39" borderId="0" applyNumberFormat="0" applyBorder="0" applyAlignment="0" applyProtection="0"/>
    <xf numFmtId="0" fontId="61" fillId="50" borderId="0" applyNumberFormat="0" applyBorder="0" applyAlignment="0" applyProtection="0"/>
    <xf numFmtId="0" fontId="12" fillId="51" borderId="0" applyNumberFormat="0" applyBorder="0" applyAlignment="0" applyProtection="0"/>
    <xf numFmtId="0" fontId="61" fillId="52" borderId="0" applyNumberFormat="0" applyBorder="0" applyAlignment="0" applyProtection="0"/>
    <xf numFmtId="0" fontId="12" fillId="16" borderId="0" applyNumberFormat="0" applyBorder="0" applyAlignment="0" applyProtection="0"/>
    <xf numFmtId="0" fontId="61" fillId="53" borderId="0" applyNumberFormat="0" applyBorder="0" applyAlignment="0" applyProtection="0"/>
    <xf numFmtId="0" fontId="12" fillId="54" borderId="0" applyNumberFormat="0" applyBorder="0" applyAlignment="0" applyProtection="0"/>
    <xf numFmtId="0" fontId="62" fillId="55" borderId="0" applyNumberFormat="0" applyBorder="0" applyAlignment="0" applyProtection="0"/>
    <xf numFmtId="0" fontId="62" fillId="33" borderId="0" applyNumberFormat="0" applyBorder="0" applyAlignment="0" applyProtection="0"/>
    <xf numFmtId="0" fontId="62" fillId="44" borderId="0" applyNumberFormat="0" applyBorder="0" applyAlignment="0" applyProtection="0"/>
    <xf numFmtId="0" fontId="62" fillId="45" borderId="0" applyNumberFormat="0" applyBorder="0" applyAlignment="0" applyProtection="0"/>
    <xf numFmtId="0" fontId="62" fillId="55" borderId="0" applyNumberFormat="0" applyBorder="0" applyAlignment="0" applyProtection="0"/>
    <xf numFmtId="0" fontId="62" fillId="10" borderId="0" applyNumberFormat="0" applyBorder="0" applyAlignment="0" applyProtection="0"/>
    <xf numFmtId="0" fontId="63" fillId="56" borderId="0" applyNumberFormat="0" applyBorder="0" applyAlignment="0" applyProtection="0"/>
    <xf numFmtId="0" fontId="64" fillId="57" borderId="0" applyNumberFormat="0" applyBorder="0" applyAlignment="0" applyProtection="0"/>
    <xf numFmtId="0" fontId="64" fillId="58" borderId="0" applyNumberFormat="0" applyBorder="0" applyAlignment="0" applyProtection="0"/>
    <xf numFmtId="0" fontId="63" fillId="59" borderId="0" applyNumberFormat="0" applyBorder="0" applyAlignment="0" applyProtection="0"/>
    <xf numFmtId="0" fontId="62" fillId="60" borderId="0" applyNumberFormat="0" applyBorder="0" applyAlignment="0" applyProtection="0"/>
    <xf numFmtId="0" fontId="63" fillId="61" borderId="0" applyNumberFormat="0" applyBorder="0" applyAlignment="0" applyProtection="0"/>
    <xf numFmtId="0" fontId="64" fillId="62" borderId="0" applyNumberFormat="0" applyBorder="0" applyAlignment="0" applyProtection="0"/>
    <xf numFmtId="0" fontId="64" fillId="63" borderId="0" applyNumberFormat="0" applyBorder="0" applyAlignment="0" applyProtection="0"/>
    <xf numFmtId="0" fontId="63" fillId="64" borderId="0" applyNumberFormat="0" applyBorder="0" applyAlignment="0" applyProtection="0"/>
    <xf numFmtId="0" fontId="62" fillId="17" borderId="0" applyNumberFormat="0" applyBorder="0" applyAlignment="0" applyProtection="0"/>
    <xf numFmtId="0" fontId="63" fillId="65" borderId="0" applyNumberFormat="0" applyBorder="0" applyAlignment="0" applyProtection="0"/>
    <xf numFmtId="0" fontId="64" fillId="66" borderId="0" applyNumberFormat="0" applyBorder="0" applyAlignment="0" applyProtection="0"/>
    <xf numFmtId="0" fontId="64" fillId="67" borderId="0" applyNumberFormat="0" applyBorder="0" applyAlignment="0" applyProtection="0"/>
    <xf numFmtId="0" fontId="63" fillId="68" borderId="0" applyNumberFormat="0" applyBorder="0" applyAlignment="0" applyProtection="0"/>
    <xf numFmtId="0" fontId="63" fillId="69" borderId="0" applyNumberFormat="0" applyBorder="0" applyAlignment="0" applyProtection="0"/>
    <xf numFmtId="0" fontId="63" fillId="70" borderId="0" applyNumberFormat="0" applyBorder="0" applyAlignment="0" applyProtection="0"/>
    <xf numFmtId="0" fontId="64" fillId="62" borderId="0" applyNumberFormat="0" applyBorder="0" applyAlignment="0" applyProtection="0"/>
    <xf numFmtId="0" fontId="64" fillId="69" borderId="0" applyNumberFormat="0" applyBorder="0" applyAlignment="0" applyProtection="0"/>
    <xf numFmtId="0" fontId="63" fillId="63" borderId="0" applyNumberFormat="0" applyBorder="0" applyAlignment="0" applyProtection="0"/>
    <xf numFmtId="0" fontId="63" fillId="71" borderId="0" applyNumberFormat="0" applyBorder="0" applyAlignment="0" applyProtection="0"/>
    <xf numFmtId="0" fontId="63" fillId="59" borderId="0" applyNumberFormat="0" applyBorder="0" applyAlignment="0" applyProtection="0"/>
    <xf numFmtId="0" fontId="64" fillId="72" borderId="0" applyNumberFormat="0" applyBorder="0" applyAlignment="0" applyProtection="0"/>
    <xf numFmtId="0" fontId="64" fillId="73" borderId="0" applyNumberFormat="0" applyBorder="0" applyAlignment="0" applyProtection="0"/>
    <xf numFmtId="0" fontId="63" fillId="59" borderId="0" applyNumberFormat="0" applyBorder="0" applyAlignment="0" applyProtection="0"/>
    <xf numFmtId="0" fontId="63" fillId="74" borderId="0" applyNumberFormat="0" applyBorder="0" applyAlignment="0" applyProtection="0"/>
    <xf numFmtId="0" fontId="63" fillId="75" borderId="0" applyNumberFormat="0" applyBorder="0" applyAlignment="0" applyProtection="0"/>
    <xf numFmtId="0" fontId="64" fillId="76" borderId="0" applyNumberFormat="0" applyBorder="0" applyAlignment="0" applyProtection="0"/>
    <xf numFmtId="0" fontId="64" fillId="77" borderId="0" applyNumberFormat="0" applyBorder="0" applyAlignment="0" applyProtection="0"/>
    <xf numFmtId="0" fontId="63" fillId="78" borderId="0" applyNumberFormat="0" applyBorder="0" applyAlignment="0" applyProtection="0"/>
    <xf numFmtId="0" fontId="63" fillId="79" borderId="0" applyNumberFormat="0" applyBorder="0" applyAlignment="0" applyProtection="0"/>
    <xf numFmtId="0" fontId="65" fillId="76" borderId="0" applyNumberFormat="0" applyBorder="0" applyAlignment="0" applyProtection="0"/>
    <xf numFmtId="0" fontId="66" fillId="80" borderId="0"/>
    <xf numFmtId="0" fontId="67" fillId="81" borderId="45" applyNumberFormat="0" applyAlignment="0" applyProtection="0"/>
    <xf numFmtId="0" fontId="68" fillId="0" borderId="46" applyNumberFormat="0" applyFill="0" applyAlignment="0" applyProtection="0"/>
    <xf numFmtId="0" fontId="13" fillId="0" borderId="47" applyNumberFormat="0" applyFill="0" applyAlignment="0" applyProtection="0"/>
    <xf numFmtId="171" fontId="35" fillId="0" borderId="0"/>
    <xf numFmtId="172" fontId="55" fillId="0" borderId="0" applyFont="0" applyFill="0" applyBorder="0" applyAlignment="0" applyProtection="0"/>
    <xf numFmtId="0" fontId="34" fillId="0" borderId="0">
      <protection locked="0"/>
    </xf>
    <xf numFmtId="0" fontId="34" fillId="0" borderId="0">
      <protection locked="0"/>
    </xf>
    <xf numFmtId="173" fontId="55" fillId="0" borderId="0" applyFont="0" applyFill="0" applyBorder="0" applyAlignment="0" applyProtection="0"/>
    <xf numFmtId="0" fontId="34" fillId="0" borderId="0">
      <protection locked="0"/>
    </xf>
    <xf numFmtId="0" fontId="34" fillId="0" borderId="0">
      <protection locked="0"/>
    </xf>
    <xf numFmtId="40" fontId="6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3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0" fillId="82" borderId="0" applyNumberFormat="0" applyBorder="0" applyAlignment="0" applyProtection="0"/>
    <xf numFmtId="0" fontId="70" fillId="83" borderId="0" applyNumberFormat="0" applyBorder="0" applyAlignment="0" applyProtection="0"/>
    <xf numFmtId="0" fontId="70" fillId="84" borderId="0" applyNumberFormat="0" applyBorder="0" applyAlignment="0" applyProtection="0"/>
    <xf numFmtId="0" fontId="71" fillId="0" borderId="0" applyNumberFormat="0" applyFill="0" applyBorder="0" applyAlignment="0" applyProtection="0"/>
    <xf numFmtId="0" fontId="64" fillId="67" borderId="0" applyNumberFormat="0" applyBorder="0" applyAlignment="0" applyProtection="0"/>
    <xf numFmtId="0" fontId="72" fillId="0" borderId="48" applyNumberFormat="0" applyFill="0" applyAlignment="0" applyProtection="0"/>
    <xf numFmtId="0" fontId="73" fillId="0" borderId="49" applyNumberFormat="0" applyFill="0" applyAlignment="0" applyProtection="0"/>
    <xf numFmtId="0" fontId="74" fillId="0" borderId="50" applyNumberFormat="0" applyFill="0" applyAlignment="0" applyProtection="0"/>
    <xf numFmtId="0" fontId="74" fillId="0" borderId="0" applyNumberFormat="0" applyFill="0" applyBorder="0" applyAlignment="0" applyProtection="0"/>
    <xf numFmtId="0" fontId="75" fillId="0" borderId="0"/>
    <xf numFmtId="0" fontId="66" fillId="70" borderId="2" applyNumberFormat="0" applyAlignment="0" applyProtection="0"/>
    <xf numFmtId="0" fontId="76" fillId="85" borderId="0" applyNumberFormat="0" applyBorder="0" applyAlignment="0" applyProtection="0"/>
    <xf numFmtId="0" fontId="15" fillId="8" borderId="0" applyNumberFormat="0" applyBorder="0" applyAlignment="0" applyProtection="0"/>
    <xf numFmtId="0" fontId="77" fillId="77" borderId="45" applyNumberFormat="0" applyAlignment="0" applyProtection="0"/>
    <xf numFmtId="0" fontId="78" fillId="86" borderId="51" applyNumberFormat="0" applyAlignment="0" applyProtection="0"/>
    <xf numFmtId="0" fontId="16" fillId="12" borderId="2" applyNumberFormat="0" applyAlignment="0" applyProtection="0"/>
    <xf numFmtId="0" fontId="79" fillId="0" borderId="52" applyNumberFormat="0" applyFill="0" applyAlignment="0" applyProtection="0"/>
    <xf numFmtId="175" fontId="80" fillId="0" borderId="0"/>
    <xf numFmtId="0" fontId="81" fillId="0" borderId="53" applyNumberFormat="0" applyFill="0" applyAlignment="0" applyProtection="0"/>
    <xf numFmtId="0" fontId="82" fillId="0" borderId="54" applyNumberFormat="0" applyFill="0" applyAlignment="0" applyProtection="0"/>
    <xf numFmtId="0" fontId="83" fillId="0" borderId="55" applyNumberFormat="0" applyFill="0" applyAlignment="0" applyProtection="0"/>
    <xf numFmtId="0" fontId="84" fillId="0" borderId="56" applyNumberFormat="0" applyFill="0" applyAlignment="0" applyProtection="0"/>
    <xf numFmtId="0" fontId="85" fillId="0" borderId="57" applyNumberFormat="0" applyFill="0" applyAlignment="0" applyProtection="0"/>
    <xf numFmtId="0" fontId="86" fillId="0" borderId="58" applyNumberFormat="0" applyFill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79" fillId="77" borderId="0" applyNumberFormat="0" applyBorder="0" applyAlignment="0" applyProtection="0"/>
    <xf numFmtId="0" fontId="89" fillId="87" borderId="0" applyNumberFormat="0" applyBorder="0" applyAlignment="0" applyProtection="0"/>
    <xf numFmtId="0" fontId="90" fillId="7" borderId="0" applyNumberFormat="0" applyBorder="0" applyAlignment="0" applyProtection="0"/>
    <xf numFmtId="0" fontId="91" fillId="0" borderId="0"/>
    <xf numFmtId="0" fontId="92" fillId="0" borderId="0"/>
    <xf numFmtId="0" fontId="92" fillId="0" borderId="0"/>
    <xf numFmtId="175" fontId="80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55" fillId="0" borderId="0"/>
    <xf numFmtId="0" fontId="1" fillId="0" borderId="0"/>
    <xf numFmtId="0" fontId="4" fillId="0" borderId="0"/>
    <xf numFmtId="0" fontId="1" fillId="0" borderId="0"/>
    <xf numFmtId="0" fontId="93" fillId="0" borderId="0"/>
    <xf numFmtId="0" fontId="1" fillId="0" borderId="0"/>
    <xf numFmtId="0" fontId="55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5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0" fontId="55" fillId="0" borderId="0"/>
    <xf numFmtId="0" fontId="93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55" fillId="0" borderId="0"/>
    <xf numFmtId="0" fontId="35" fillId="0" borderId="0"/>
    <xf numFmtId="0" fontId="35" fillId="0" borderId="0"/>
    <xf numFmtId="0" fontId="35" fillId="0" borderId="0"/>
    <xf numFmtId="0" fontId="94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95" fillId="0" borderId="0"/>
    <xf numFmtId="0" fontId="55" fillId="0" borderId="0"/>
    <xf numFmtId="0" fontId="55" fillId="0" borderId="0"/>
    <xf numFmtId="0" fontId="55" fillId="0" borderId="0"/>
    <xf numFmtId="0" fontId="96" fillId="0" borderId="0"/>
    <xf numFmtId="0" fontId="55" fillId="0" borderId="0"/>
    <xf numFmtId="0" fontId="9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35" fillId="0" borderId="0"/>
    <xf numFmtId="0" fontId="55" fillId="0" borderId="0"/>
    <xf numFmtId="0" fontId="55" fillId="0" borderId="0"/>
    <xf numFmtId="0" fontId="98" fillId="0" borderId="0"/>
    <xf numFmtId="0" fontId="1" fillId="0" borderId="0"/>
    <xf numFmtId="0" fontId="1" fillId="0" borderId="0"/>
    <xf numFmtId="0" fontId="11" fillId="0" borderId="0"/>
    <xf numFmtId="0" fontId="4" fillId="0" borderId="0"/>
    <xf numFmtId="0" fontId="11" fillId="0" borderId="0"/>
    <xf numFmtId="0" fontId="95" fillId="76" borderId="45" applyNumberFormat="0" applyFont="0" applyAlignment="0" applyProtection="0"/>
    <xf numFmtId="0" fontId="55" fillId="4" borderId="6" applyNumberFormat="0" applyFont="0" applyAlignment="0" applyProtection="0"/>
    <xf numFmtId="0" fontId="55" fillId="4" borderId="6" applyNumberFormat="0" applyFont="0" applyAlignment="0" applyProtection="0"/>
    <xf numFmtId="0" fontId="99" fillId="81" borderId="10" applyNumberFormat="0" applyAlignment="0" applyProtection="0"/>
    <xf numFmtId="0" fontId="1" fillId="88" borderId="59" applyNumberFormat="0" applyFont="0" applyAlignment="0" applyProtection="0"/>
    <xf numFmtId="0" fontId="11" fillId="4" borderId="6" applyNumberFormat="0" applyFont="0" applyAlignment="0" applyProtection="0"/>
    <xf numFmtId="0" fontId="11" fillId="4" borderId="6" applyNumberFormat="0" applyFont="0" applyAlignment="0" applyProtection="0"/>
    <xf numFmtId="0" fontId="11" fillId="88" borderId="59" applyNumberFormat="0" applyFont="0" applyAlignment="0" applyProtection="0"/>
    <xf numFmtId="9" fontId="3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3" fillId="0" borderId="0">
      <protection locked="0"/>
    </xf>
    <xf numFmtId="9" fontId="93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100" fillId="0" borderId="60" applyNumberFormat="0" applyFill="0" applyAlignment="0" applyProtection="0"/>
    <xf numFmtId="0" fontId="101" fillId="0" borderId="61" applyNumberFormat="0" applyFill="0" applyAlignment="0" applyProtection="0"/>
    <xf numFmtId="4" fontId="56" fillId="23" borderId="45" applyNumberFormat="0" applyProtection="0">
      <alignment vertical="center"/>
    </xf>
    <xf numFmtId="0" fontId="102" fillId="7" borderId="62" applyNumberFormat="0" applyProtection="0">
      <alignment horizontal="left" vertical="top" indent="1"/>
    </xf>
    <xf numFmtId="4" fontId="57" fillId="8" borderId="45" applyNumberFormat="0" applyProtection="0">
      <alignment horizontal="right" vertical="center"/>
    </xf>
    <xf numFmtId="4" fontId="57" fillId="89" borderId="45" applyNumberFormat="0" applyProtection="0">
      <alignment horizontal="right" vertical="center"/>
    </xf>
    <xf numFmtId="4" fontId="57" fillId="17" borderId="63" applyNumberFormat="0" applyProtection="0">
      <alignment horizontal="right" vertical="center"/>
    </xf>
    <xf numFmtId="4" fontId="57" fillId="10" borderId="45" applyNumberFormat="0" applyProtection="0">
      <alignment horizontal="right" vertical="center"/>
    </xf>
    <xf numFmtId="4" fontId="57" fillId="54" borderId="45" applyNumberFormat="0" applyProtection="0">
      <alignment horizontal="right" vertical="center"/>
    </xf>
    <xf numFmtId="4" fontId="57" fillId="9" borderId="45" applyNumberFormat="0" applyProtection="0">
      <alignment horizontal="right" vertical="center"/>
    </xf>
    <xf numFmtId="4" fontId="57" fillId="44" borderId="45" applyNumberFormat="0" applyProtection="0">
      <alignment horizontal="right" vertical="center"/>
    </xf>
    <xf numFmtId="4" fontId="57" fillId="34" borderId="45" applyNumberFormat="0" applyProtection="0">
      <alignment horizontal="right" vertical="center"/>
    </xf>
    <xf numFmtId="4" fontId="57" fillId="39" borderId="45" applyNumberFormat="0" applyProtection="0">
      <alignment horizontal="right" vertical="center"/>
    </xf>
    <xf numFmtId="4" fontId="57" fillId="90" borderId="63" applyNumberFormat="0" applyProtection="0">
      <alignment horizontal="left" vertical="center" indent="1"/>
    </xf>
    <xf numFmtId="0" fontId="103" fillId="0" borderId="0"/>
    <xf numFmtId="0" fontId="95" fillId="0" borderId="0">
      <alignment horizontal="left"/>
    </xf>
    <xf numFmtId="0" fontId="104" fillId="91" borderId="0"/>
    <xf numFmtId="4" fontId="92" fillId="15" borderId="63" applyNumberFormat="0" applyProtection="0">
      <alignment horizontal="left" vertical="center" indent="1"/>
    </xf>
    <xf numFmtId="4" fontId="92" fillId="15" borderId="63" applyNumberFormat="0" applyProtection="0">
      <alignment horizontal="left" vertical="center" indent="1"/>
    </xf>
    <xf numFmtId="4" fontId="57" fillId="92" borderId="45" applyNumberFormat="0" applyProtection="0">
      <alignment horizontal="right" vertical="center"/>
    </xf>
    <xf numFmtId="4" fontId="57" fillId="32" borderId="63" applyNumberFormat="0" applyProtection="0">
      <alignment horizontal="left" vertical="center" indent="1"/>
    </xf>
    <xf numFmtId="4" fontId="57" fillId="33" borderId="63" applyNumberFormat="0" applyProtection="0">
      <alignment horizontal="left" vertical="center" indent="1"/>
    </xf>
    <xf numFmtId="0" fontId="57" fillId="43" borderId="45" applyNumberFormat="0" applyProtection="0">
      <alignment horizontal="left" vertical="center" indent="1"/>
    </xf>
    <xf numFmtId="0" fontId="55" fillId="15" borderId="62" applyNumberFormat="0" applyProtection="0">
      <alignment horizontal="left" vertical="center" indent="1"/>
    </xf>
    <xf numFmtId="0" fontId="55" fillId="15" borderId="62" applyNumberFormat="0" applyProtection="0">
      <alignment horizontal="left" vertical="center" indent="1"/>
    </xf>
    <xf numFmtId="0" fontId="95" fillId="15" borderId="62" applyNumberFormat="0" applyProtection="0">
      <alignment horizontal="left" vertical="top" indent="1"/>
    </xf>
    <xf numFmtId="0" fontId="55" fillId="15" borderId="62" applyNumberFormat="0" applyProtection="0">
      <alignment horizontal="left" vertical="top" indent="1"/>
    </xf>
    <xf numFmtId="0" fontId="55" fillId="15" borderId="62" applyNumberFormat="0" applyProtection="0">
      <alignment horizontal="left" vertical="top" indent="1"/>
    </xf>
    <xf numFmtId="0" fontId="57" fillId="93" borderId="45" applyNumberFormat="0" applyProtection="0">
      <alignment horizontal="left" vertical="center" indent="1"/>
    </xf>
    <xf numFmtId="0" fontId="55" fillId="33" borderId="62" applyNumberFormat="0" applyProtection="0">
      <alignment horizontal="left" vertical="center" indent="1"/>
    </xf>
    <xf numFmtId="0" fontId="55" fillId="33" borderId="62" applyNumberFormat="0" applyProtection="0">
      <alignment horizontal="left" vertical="center" indent="1"/>
    </xf>
    <xf numFmtId="0" fontId="95" fillId="33" borderId="62" applyNumberFormat="0" applyProtection="0">
      <alignment horizontal="left" vertical="top" indent="1"/>
    </xf>
    <xf numFmtId="0" fontId="55" fillId="33" borderId="62" applyNumberFormat="0" applyProtection="0">
      <alignment horizontal="left" vertical="top" indent="1"/>
    </xf>
    <xf numFmtId="0" fontId="55" fillId="33" borderId="62" applyNumberFormat="0" applyProtection="0">
      <alignment horizontal="left" vertical="top" indent="1"/>
    </xf>
    <xf numFmtId="0" fontId="57" fillId="2" borderId="45" applyNumberFormat="0" applyProtection="0">
      <alignment horizontal="left" vertical="center" indent="1"/>
    </xf>
    <xf numFmtId="0" fontId="55" fillId="2" borderId="62" applyNumberFormat="0" applyProtection="0">
      <alignment horizontal="left" vertical="center" indent="1"/>
    </xf>
    <xf numFmtId="0" fontId="55" fillId="2" borderId="62" applyNumberFormat="0" applyProtection="0">
      <alignment horizontal="left" vertical="center" indent="1"/>
    </xf>
    <xf numFmtId="0" fontId="95" fillId="2" borderId="62" applyNumberFormat="0" applyProtection="0">
      <alignment horizontal="left" vertical="top" indent="1"/>
    </xf>
    <xf numFmtId="0" fontId="55" fillId="2" borderId="62" applyNumberFormat="0" applyProtection="0">
      <alignment horizontal="left" vertical="top" indent="1"/>
    </xf>
    <xf numFmtId="0" fontId="55" fillId="2" borderId="62" applyNumberFormat="0" applyProtection="0">
      <alignment horizontal="left" vertical="top" indent="1"/>
    </xf>
    <xf numFmtId="0" fontId="57" fillId="32" borderId="45" applyNumberFormat="0" applyProtection="0">
      <alignment horizontal="left" vertical="center" indent="1"/>
    </xf>
    <xf numFmtId="0" fontId="55" fillId="32" borderId="62" applyNumberFormat="0" applyProtection="0">
      <alignment horizontal="left" vertical="center" indent="1"/>
    </xf>
    <xf numFmtId="0" fontId="55" fillId="32" borderId="62" applyNumberFormat="0" applyProtection="0">
      <alignment horizontal="left" vertical="center" indent="1"/>
    </xf>
    <xf numFmtId="0" fontId="95" fillId="32" borderId="62" applyNumberFormat="0" applyProtection="0">
      <alignment horizontal="left" vertical="top" indent="1"/>
    </xf>
    <xf numFmtId="0" fontId="55" fillId="32" borderId="62" applyNumberFormat="0" applyProtection="0">
      <alignment horizontal="left" vertical="top" indent="1"/>
    </xf>
    <xf numFmtId="0" fontId="55" fillId="32" borderId="62" applyNumberFormat="0" applyProtection="0">
      <alignment horizontal="left" vertical="top" indent="1"/>
    </xf>
    <xf numFmtId="0" fontId="95" fillId="13" borderId="64" applyNumberFormat="0">
      <protection locked="0"/>
    </xf>
    <xf numFmtId="0" fontId="55" fillId="13" borderId="11" applyNumberFormat="0">
      <protection locked="0"/>
    </xf>
    <xf numFmtId="0" fontId="55" fillId="13" borderId="11" applyNumberFormat="0">
      <protection locked="0"/>
    </xf>
    <xf numFmtId="0" fontId="56" fillId="15" borderId="65" applyBorder="0"/>
    <xf numFmtId="4" fontId="105" fillId="4" borderId="62" applyNumberFormat="0" applyProtection="0">
      <alignment vertical="center"/>
    </xf>
    <xf numFmtId="4" fontId="106" fillId="94" borderId="11" applyNumberFormat="0" applyProtection="0">
      <alignment vertical="center"/>
    </xf>
    <xf numFmtId="4" fontId="105" fillId="43" borderId="62" applyNumberFormat="0" applyProtection="0">
      <alignment horizontal="left" vertical="center" indent="1"/>
    </xf>
    <xf numFmtId="0" fontId="105" fillId="4" borderId="62" applyNumberFormat="0" applyProtection="0">
      <alignment horizontal="left" vertical="top" indent="1"/>
    </xf>
    <xf numFmtId="4" fontId="56" fillId="0" borderId="45" applyNumberFormat="0" applyProtection="0">
      <alignment horizontal="right" vertical="center"/>
    </xf>
    <xf numFmtId="0" fontId="105" fillId="33" borderId="62" applyNumberFormat="0" applyProtection="0">
      <alignment horizontal="left" vertical="top" indent="1"/>
    </xf>
    <xf numFmtId="4" fontId="107" fillId="95" borderId="63" applyNumberFormat="0" applyProtection="0">
      <alignment horizontal="left" vertical="center" indent="1"/>
    </xf>
    <xf numFmtId="0" fontId="57" fillId="96" borderId="11"/>
    <xf numFmtId="4" fontId="108" fillId="13" borderId="45" applyNumberFormat="0" applyProtection="0">
      <alignment horizontal="right" vertical="center"/>
    </xf>
    <xf numFmtId="0" fontId="109" fillId="0" borderId="0" applyNumberFormat="0" applyFill="0" applyBorder="0" applyAlignment="0" applyProtection="0"/>
    <xf numFmtId="0" fontId="110" fillId="97" borderId="0" applyNumberFormat="0" applyBorder="0" applyAlignment="0" applyProtection="0"/>
    <xf numFmtId="0" fontId="23" fillId="28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12" fillId="98" borderId="66" applyNumberFormat="0" applyAlignment="0" applyProtection="0"/>
    <xf numFmtId="0" fontId="24" fillId="5" borderId="9" applyNumberFormat="0" applyAlignment="0" applyProtection="0"/>
    <xf numFmtId="0" fontId="113" fillId="99" borderId="66" applyNumberFormat="0" applyAlignment="0" applyProtection="0"/>
    <xf numFmtId="0" fontId="114" fillId="43" borderId="9" applyNumberFormat="0" applyAlignment="0" applyProtection="0"/>
    <xf numFmtId="0" fontId="115" fillId="99" borderId="67" applyNumberFormat="0" applyAlignment="0" applyProtection="0"/>
    <xf numFmtId="0" fontId="26" fillId="43" borderId="10" applyNumberFormat="0" applyAlignment="0" applyProtection="0"/>
    <xf numFmtId="0" fontId="11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61" fillId="100" borderId="0" applyNumberFormat="0" applyBorder="0" applyAlignment="0" applyProtection="0"/>
    <xf numFmtId="0" fontId="12" fillId="60" borderId="0" applyNumberFormat="0" applyBorder="0" applyAlignment="0" applyProtection="0"/>
    <xf numFmtId="0" fontId="61" fillId="101" borderId="0" applyNumberFormat="0" applyBorder="0" applyAlignment="0" applyProtection="0"/>
    <xf numFmtId="0" fontId="12" fillId="17" borderId="0" applyNumberFormat="0" applyBorder="0" applyAlignment="0" applyProtection="0"/>
    <xf numFmtId="0" fontId="61" fillId="102" borderId="0" applyNumberFormat="0" applyBorder="0" applyAlignment="0" applyProtection="0"/>
    <xf numFmtId="0" fontId="12" fillId="44" borderId="0" applyNumberFormat="0" applyBorder="0" applyAlignment="0" applyProtection="0"/>
    <xf numFmtId="0" fontId="61" fillId="103" borderId="0" applyNumberFormat="0" applyBorder="0" applyAlignment="0" applyProtection="0"/>
    <xf numFmtId="0" fontId="12" fillId="51" borderId="0" applyNumberFormat="0" applyBorder="0" applyAlignment="0" applyProtection="0"/>
    <xf numFmtId="0" fontId="61" fillId="104" borderId="0" applyNumberFormat="0" applyBorder="0" applyAlignment="0" applyProtection="0"/>
    <xf numFmtId="0" fontId="12" fillId="16" borderId="0" applyNumberFormat="0" applyBorder="0" applyAlignment="0" applyProtection="0"/>
    <xf numFmtId="0" fontId="61" fillId="105" borderId="0" applyNumberFormat="0" applyBorder="0" applyAlignment="0" applyProtection="0"/>
    <xf numFmtId="0" fontId="12" fillId="9" borderId="0" applyNumberFormat="0" applyBorder="0" applyAlignment="0" applyProtection="0"/>
  </cellStyleXfs>
  <cellXfs count="316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3" fontId="6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/>
    </xf>
    <xf numFmtId="0" fontId="4" fillId="0" borderId="0" xfId="0" applyFont="1" applyFill="1" applyBorder="1"/>
    <xf numFmtId="0" fontId="4" fillId="0" borderId="0" xfId="0" applyFont="1" applyFill="1"/>
    <xf numFmtId="0" fontId="29" fillId="0" borderId="0" xfId="0" applyFont="1" applyFill="1"/>
    <xf numFmtId="0" fontId="8" fillId="0" borderId="0" xfId="0" applyFont="1" applyFill="1" applyBorder="1" applyAlignment="1">
      <alignment horizontal="center"/>
    </xf>
    <xf numFmtId="3" fontId="36" fillId="0" borderId="0" xfId="45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3" fontId="28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/>
    <xf numFmtId="0" fontId="31" fillId="0" borderId="0" xfId="0" applyFont="1" applyFill="1"/>
    <xf numFmtId="3" fontId="31" fillId="0" borderId="0" xfId="0" applyNumberFormat="1" applyFont="1" applyFill="1"/>
    <xf numFmtId="0" fontId="31" fillId="0" borderId="0" xfId="0" applyFont="1" applyFill="1" applyBorder="1"/>
    <xf numFmtId="0" fontId="7" fillId="0" borderId="0" xfId="0" applyFont="1" applyFill="1" applyAlignment="1">
      <alignment horizontal="center" vertical="center"/>
    </xf>
    <xf numFmtId="0" fontId="38" fillId="0" borderId="0" xfId="66" applyFont="1" applyFill="1" applyAlignment="1">
      <alignment vertical="center"/>
    </xf>
    <xf numFmtId="0" fontId="38" fillId="0" borderId="0" xfId="66" applyFont="1" applyAlignment="1">
      <alignment vertical="center"/>
    </xf>
    <xf numFmtId="3" fontId="38" fillId="0" borderId="0" xfId="66" applyNumberFormat="1" applyFont="1" applyAlignment="1">
      <alignment vertical="center"/>
    </xf>
    <xf numFmtId="0" fontId="38" fillId="0" borderId="0" xfId="66" applyNumberFormat="1" applyFont="1" applyAlignment="1">
      <alignment vertical="center"/>
    </xf>
    <xf numFmtId="0" fontId="43" fillId="0" borderId="0" xfId="66" applyFont="1" applyBorder="1" applyAlignment="1">
      <alignment horizontal="left" vertical="center"/>
    </xf>
    <xf numFmtId="41" fontId="43" fillId="0" borderId="0" xfId="68" applyFont="1" applyBorder="1" applyAlignment="1">
      <alignment vertical="center"/>
    </xf>
    <xf numFmtId="41" fontId="43" fillId="0" borderId="0" xfId="68" applyFont="1" applyFill="1" applyBorder="1" applyAlignment="1">
      <alignment vertical="center"/>
    </xf>
    <xf numFmtId="41" fontId="43" fillId="0" borderId="0" xfId="68" applyFont="1" applyFill="1" applyAlignment="1">
      <alignment vertical="center"/>
    </xf>
    <xf numFmtId="43" fontId="37" fillId="0" borderId="0" xfId="67" applyFont="1" applyAlignment="1">
      <alignment horizontal="centerContinuous" vertical="center"/>
    </xf>
    <xf numFmtId="43" fontId="38" fillId="0" borderId="0" xfId="67" applyFont="1" applyAlignment="1">
      <alignment horizontal="centerContinuous" vertical="center"/>
    </xf>
    <xf numFmtId="41" fontId="38" fillId="0" borderId="0" xfId="68" applyFont="1" applyAlignment="1">
      <alignment vertical="center"/>
    </xf>
    <xf numFmtId="0" fontId="39" fillId="0" borderId="0" xfId="66" applyFont="1" applyFill="1" applyAlignment="1">
      <alignment horizontal="left" vertical="center"/>
    </xf>
    <xf numFmtId="0" fontId="38" fillId="0" borderId="0" xfId="66" applyFont="1" applyBorder="1" applyAlignment="1">
      <alignment horizontal="left" vertical="center"/>
    </xf>
    <xf numFmtId="41" fontId="38" fillId="0" borderId="0" xfId="68" applyFont="1" applyBorder="1" applyAlignment="1">
      <alignment vertical="center"/>
    </xf>
    <xf numFmtId="41" fontId="38" fillId="0" borderId="0" xfId="68" applyFont="1" applyFill="1" applyBorder="1" applyAlignment="1">
      <alignment vertical="center"/>
    </xf>
    <xf numFmtId="41" fontId="38" fillId="0" borderId="0" xfId="68" applyFont="1" applyFill="1" applyAlignment="1">
      <alignment vertical="center"/>
    </xf>
    <xf numFmtId="41" fontId="37" fillId="0" borderId="0" xfId="68" applyFont="1" applyAlignment="1">
      <alignment horizontal="centerContinuous" vertical="center"/>
    </xf>
    <xf numFmtId="1" fontId="37" fillId="0" borderId="0" xfId="68" applyNumberFormat="1" applyFont="1" applyAlignment="1">
      <alignment vertical="center"/>
    </xf>
    <xf numFmtId="43" fontId="38" fillId="0" borderId="0" xfId="67" applyFont="1" applyAlignment="1">
      <alignment horizontal="left" vertical="center"/>
    </xf>
    <xf numFmtId="0" fontId="37" fillId="0" borderId="0" xfId="66" applyNumberFormat="1" applyFont="1" applyAlignment="1">
      <alignment horizontal="center" vertical="center" shrinkToFit="1"/>
    </xf>
    <xf numFmtId="43" fontId="38" fillId="0" borderId="0" xfId="67" applyFont="1" applyBorder="1" applyAlignment="1">
      <alignment horizontal="left" vertical="center"/>
    </xf>
    <xf numFmtId="0" fontId="37" fillId="0" borderId="0" xfId="66" applyNumberFormat="1" applyFont="1" applyBorder="1" applyAlignment="1">
      <alignment horizontal="right" vertical="center" shrinkToFit="1"/>
    </xf>
    <xf numFmtId="41" fontId="41" fillId="0" borderId="0" xfId="68" applyFont="1" applyFill="1" applyBorder="1" applyAlignment="1">
      <alignment horizontal="centerContinuous" vertical="center"/>
    </xf>
    <xf numFmtId="0" fontId="41" fillId="0" borderId="0" xfId="68" applyNumberFormat="1" applyFont="1" applyFill="1" applyBorder="1" applyAlignment="1">
      <alignment horizontal="centerContinuous" vertical="center"/>
    </xf>
    <xf numFmtId="49" fontId="37" fillId="0" borderId="0" xfId="68" applyNumberFormat="1" applyFont="1" applyFill="1" applyBorder="1" applyAlignment="1">
      <alignment horizontal="center" vertical="center"/>
    </xf>
    <xf numFmtId="3" fontId="38" fillId="0" borderId="0" xfId="68" applyNumberFormat="1" applyFont="1" applyFill="1" applyBorder="1" applyAlignment="1">
      <alignment vertical="center"/>
    </xf>
    <xf numFmtId="0" fontId="38" fillId="0" borderId="0" xfId="68" applyNumberFormat="1" applyFont="1" applyFill="1" applyBorder="1" applyAlignment="1">
      <alignment horizontal="center" vertical="center"/>
    </xf>
    <xf numFmtId="3" fontId="40" fillId="0" borderId="0" xfId="68" applyNumberFormat="1" applyFont="1" applyFill="1" applyBorder="1" applyAlignment="1">
      <alignment vertical="center"/>
    </xf>
    <xf numFmtId="3" fontId="37" fillId="0" borderId="0" xfId="68" applyNumberFormat="1" applyFont="1" applyFill="1" applyBorder="1" applyAlignment="1">
      <alignment vertical="center"/>
    </xf>
    <xf numFmtId="41" fontId="37" fillId="0" borderId="0" xfId="68" applyFont="1" applyFill="1" applyBorder="1" applyAlignment="1">
      <alignment horizontal="center" vertical="center"/>
    </xf>
    <xf numFmtId="1" fontId="37" fillId="0" borderId="0" xfId="68" applyNumberFormat="1" applyFont="1" applyFill="1" applyBorder="1" applyAlignment="1">
      <alignment vertical="center"/>
    </xf>
    <xf numFmtId="3" fontId="28" fillId="0" borderId="0" xfId="66" applyNumberFormat="1" applyFont="1" applyBorder="1" applyAlignment="1">
      <alignment vertical="center"/>
    </xf>
    <xf numFmtId="0" fontId="38" fillId="0" borderId="0" xfId="66" applyNumberFormat="1" applyFont="1" applyFill="1" applyAlignment="1">
      <alignment vertical="center"/>
    </xf>
    <xf numFmtId="4" fontId="38" fillId="0" borderId="0" xfId="66" applyNumberFormat="1" applyFont="1" applyAlignment="1">
      <alignment vertical="center"/>
    </xf>
    <xf numFmtId="0" fontId="44" fillId="0" borderId="0" xfId="44" applyFont="1" applyFill="1"/>
    <xf numFmtId="0" fontId="44" fillId="0" borderId="0" xfId="44" applyFont="1" applyFill="1" applyAlignment="1">
      <alignment horizontal="right"/>
    </xf>
    <xf numFmtId="0" fontId="45" fillId="0" borderId="0" xfId="44" applyFont="1" applyFill="1"/>
    <xf numFmtId="0" fontId="46" fillId="0" borderId="0" xfId="44" applyFont="1" applyFill="1"/>
    <xf numFmtId="0" fontId="47" fillId="0" borderId="0" xfId="44" applyFont="1" applyFill="1" applyAlignment="1">
      <alignment horizontal="center"/>
    </xf>
    <xf numFmtId="0" fontId="48" fillId="0" borderId="0" xfId="44" applyFont="1" applyFill="1"/>
    <xf numFmtId="3" fontId="44" fillId="0" borderId="0" xfId="44" applyNumberFormat="1" applyFont="1" applyFill="1"/>
    <xf numFmtId="0" fontId="28" fillId="0" borderId="12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49" fillId="0" borderId="0" xfId="66" applyFont="1" applyFill="1" applyAlignment="1">
      <alignment vertical="center"/>
    </xf>
    <xf numFmtId="0" fontId="49" fillId="0" borderId="0" xfId="66" applyFont="1" applyAlignment="1">
      <alignment vertical="center"/>
    </xf>
    <xf numFmtId="0" fontId="49" fillId="0" borderId="0" xfId="0" applyFont="1" applyFill="1"/>
    <xf numFmtId="0" fontId="49" fillId="0" borderId="0" xfId="44" applyFont="1" applyFill="1"/>
    <xf numFmtId="0" fontId="44" fillId="0" borderId="0" xfId="0" applyFont="1" applyFill="1" applyAlignment="1">
      <alignment vertical="center"/>
    </xf>
    <xf numFmtId="0" fontId="50" fillId="0" borderId="0" xfId="66" applyFont="1" applyAlignment="1">
      <alignment vertical="center"/>
    </xf>
    <xf numFmtId="0" fontId="44" fillId="19" borderId="0" xfId="44" applyFont="1" applyFill="1"/>
    <xf numFmtId="0" fontId="44" fillId="19" borderId="0" xfId="44" applyFont="1" applyFill="1" applyAlignment="1">
      <alignment horizontal="right"/>
    </xf>
    <xf numFmtId="0" fontId="45" fillId="19" borderId="0" xfId="44" applyFont="1" applyFill="1"/>
    <xf numFmtId="0" fontId="46" fillId="19" borderId="0" xfId="44" applyFont="1" applyFill="1"/>
    <xf numFmtId="0" fontId="47" fillId="19" borderId="0" xfId="44" applyFont="1" applyFill="1" applyAlignment="1">
      <alignment horizontal="center"/>
    </xf>
    <xf numFmtId="0" fontId="48" fillId="19" borderId="0" xfId="44" applyFont="1" applyFill="1"/>
    <xf numFmtId="3" fontId="44" fillId="19" borderId="0" xfId="44" applyNumberFormat="1" applyFont="1" applyFill="1"/>
    <xf numFmtId="0" fontId="50" fillId="0" borderId="0" xfId="44" applyFont="1" applyFill="1"/>
    <xf numFmtId="0" fontId="46" fillId="18" borderId="13" xfId="40" applyFont="1" applyFill="1" applyBorder="1" applyAlignment="1">
      <alignment horizontal="center" vertical="center"/>
    </xf>
    <xf numFmtId="0" fontId="46" fillId="18" borderId="14" xfId="0" applyFont="1" applyFill="1" applyBorder="1" applyAlignment="1">
      <alignment horizontal="center" vertical="center"/>
    </xf>
    <xf numFmtId="3" fontId="44" fillId="0" borderId="17" xfId="0" quotePrefix="1" applyNumberFormat="1" applyFont="1" applyFill="1" applyBorder="1" applyAlignment="1">
      <alignment vertical="center"/>
    </xf>
    <xf numFmtId="3" fontId="44" fillId="0" borderId="18" xfId="0" quotePrefix="1" applyNumberFormat="1" applyFont="1" applyFill="1" applyBorder="1" applyAlignment="1">
      <alignment vertical="center"/>
    </xf>
    <xf numFmtId="0" fontId="44" fillId="0" borderId="16" xfId="40" applyFont="1" applyFill="1" applyBorder="1" applyAlignment="1">
      <alignment horizontal="center" vertical="center"/>
    </xf>
    <xf numFmtId="0" fontId="44" fillId="0" borderId="17" xfId="0" applyFont="1" applyFill="1" applyBorder="1" applyAlignment="1">
      <alignment vertical="center"/>
    </xf>
    <xf numFmtId="0" fontId="44" fillId="0" borderId="17" xfId="0" applyFont="1" applyBorder="1" applyAlignment="1">
      <alignment vertical="center" wrapText="1"/>
    </xf>
    <xf numFmtId="3" fontId="46" fillId="0" borderId="20" xfId="0" applyNumberFormat="1" applyFont="1" applyFill="1" applyBorder="1" applyAlignment="1">
      <alignment vertical="center"/>
    </xf>
    <xf numFmtId="3" fontId="46" fillId="0" borderId="21" xfId="0" applyNumberFormat="1" applyFont="1" applyFill="1" applyBorder="1" applyAlignment="1">
      <alignment vertical="center"/>
    </xf>
    <xf numFmtId="0" fontId="46" fillId="0" borderId="0" xfId="0" applyFont="1" applyFill="1" applyAlignment="1">
      <alignment horizontal="left"/>
    </xf>
    <xf numFmtId="0" fontId="44" fillId="0" borderId="0" xfId="0" applyFont="1" applyFill="1" applyAlignment="1">
      <alignment horizontal="right" vertical="center"/>
    </xf>
    <xf numFmtId="0" fontId="46" fillId="18" borderId="13" xfId="43" applyFont="1" applyFill="1" applyBorder="1" applyAlignment="1">
      <alignment horizontal="center" vertical="center"/>
    </xf>
    <xf numFmtId="0" fontId="46" fillId="18" borderId="14" xfId="43" applyFont="1" applyFill="1" applyBorder="1" applyAlignment="1">
      <alignment horizontal="center" vertical="center"/>
    </xf>
    <xf numFmtId="0" fontId="46" fillId="18" borderId="14" xfId="43" applyFont="1" applyFill="1" applyBorder="1" applyAlignment="1">
      <alignment horizontal="center" vertical="center" wrapText="1"/>
    </xf>
    <xf numFmtId="0" fontId="46" fillId="18" borderId="15" xfId="43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46" fillId="18" borderId="15" xfId="0" applyFont="1" applyFill="1" applyBorder="1" applyAlignment="1">
      <alignment horizontal="center" vertical="center"/>
    </xf>
    <xf numFmtId="0" fontId="44" fillId="0" borderId="17" xfId="0" applyFont="1" applyFill="1" applyBorder="1" applyAlignment="1">
      <alignment vertical="center" wrapText="1"/>
    </xf>
    <xf numFmtId="0" fontId="44" fillId="0" borderId="16" xfId="40" applyFont="1" applyFill="1" applyBorder="1" applyAlignment="1">
      <alignment vertical="center"/>
    </xf>
    <xf numFmtId="3" fontId="44" fillId="0" borderId="19" xfId="40" applyNumberFormat="1" applyFont="1" applyFill="1" applyBorder="1" applyAlignment="1">
      <alignment vertical="center"/>
    </xf>
    <xf numFmtId="0" fontId="50" fillId="0" borderId="0" xfId="0" applyFont="1" applyFill="1" applyAlignment="1">
      <alignment vertical="center" wrapText="1"/>
    </xf>
    <xf numFmtId="0" fontId="44" fillId="0" borderId="0" xfId="0" applyFont="1" applyFill="1" applyAlignment="1">
      <alignment horizontal="right"/>
    </xf>
    <xf numFmtId="0" fontId="46" fillId="18" borderId="37" xfId="0" applyFont="1" applyFill="1" applyBorder="1" applyAlignment="1">
      <alignment horizontal="center"/>
    </xf>
    <xf numFmtId="0" fontId="46" fillId="18" borderId="29" xfId="0" applyFont="1" applyFill="1" applyBorder="1"/>
    <xf numFmtId="0" fontId="46" fillId="18" borderId="27" xfId="0" applyFont="1" applyFill="1" applyBorder="1"/>
    <xf numFmtId="0" fontId="46" fillId="18" borderId="39" xfId="0" applyFont="1" applyFill="1" applyBorder="1" applyAlignment="1">
      <alignment horizontal="center"/>
    </xf>
    <xf numFmtId="0" fontId="46" fillId="18" borderId="41" xfId="0" applyFont="1" applyFill="1" applyBorder="1"/>
    <xf numFmtId="0" fontId="46" fillId="18" borderId="36" xfId="0" applyFont="1" applyFill="1" applyBorder="1"/>
    <xf numFmtId="0" fontId="46" fillId="18" borderId="40" xfId="0" applyFont="1" applyFill="1" applyBorder="1"/>
    <xf numFmtId="0" fontId="46" fillId="18" borderId="32" xfId="0" applyFont="1" applyFill="1" applyBorder="1" applyAlignment="1">
      <alignment horizontal="center"/>
    </xf>
    <xf numFmtId="0" fontId="46" fillId="18" borderId="38" xfId="0" applyFont="1" applyFill="1" applyBorder="1" applyAlignment="1">
      <alignment horizontal="center"/>
    </xf>
    <xf numFmtId="0" fontId="46" fillId="18" borderId="42" xfId="0" applyFont="1" applyFill="1" applyBorder="1" applyAlignment="1">
      <alignment horizontal="center"/>
    </xf>
    <xf numFmtId="0" fontId="46" fillId="18" borderId="44" xfId="0" applyFont="1" applyFill="1" applyBorder="1" applyAlignment="1">
      <alignment horizontal="center"/>
    </xf>
    <xf numFmtId="0" fontId="46" fillId="18" borderId="32" xfId="0" applyFont="1" applyFill="1" applyBorder="1"/>
    <xf numFmtId="0" fontId="46" fillId="18" borderId="23" xfId="0" applyFont="1" applyFill="1" applyBorder="1" applyAlignment="1">
      <alignment horizontal="center"/>
    </xf>
    <xf numFmtId="0" fontId="46" fillId="18" borderId="27" xfId="0" applyFont="1" applyFill="1" applyBorder="1" applyAlignment="1">
      <alignment horizontal="center"/>
    </xf>
    <xf numFmtId="0" fontId="46" fillId="18" borderId="24" xfId="0" applyFont="1" applyFill="1" applyBorder="1" applyAlignment="1">
      <alignment horizontal="center"/>
    </xf>
    <xf numFmtId="0" fontId="48" fillId="18" borderId="23" xfId="0" applyFont="1" applyFill="1" applyBorder="1" applyAlignment="1">
      <alignment horizontal="center"/>
    </xf>
    <xf numFmtId="0" fontId="48" fillId="18" borderId="27" xfId="0" applyFont="1" applyFill="1" applyBorder="1" applyAlignment="1">
      <alignment horizontal="center"/>
    </xf>
    <xf numFmtId="0" fontId="48" fillId="18" borderId="24" xfId="0" applyFont="1" applyFill="1" applyBorder="1" applyAlignment="1">
      <alignment horizontal="center"/>
    </xf>
    <xf numFmtId="3" fontId="44" fillId="0" borderId="23" xfId="0" applyNumberFormat="1" applyFont="1" applyFill="1" applyBorder="1"/>
    <xf numFmtId="3" fontId="44" fillId="0" borderId="23" xfId="45" applyNumberFormat="1" applyFont="1" applyFill="1" applyBorder="1"/>
    <xf numFmtId="3" fontId="44" fillId="0" borderId="27" xfId="45" applyNumberFormat="1" applyFont="1" applyFill="1" applyBorder="1"/>
    <xf numFmtId="3" fontId="44" fillId="0" borderId="24" xfId="45" applyNumberFormat="1" applyFont="1" applyFill="1" applyBorder="1"/>
    <xf numFmtId="3" fontId="44" fillId="0" borderId="17" xfId="0" applyNumberFormat="1" applyFont="1" applyFill="1" applyBorder="1"/>
    <xf numFmtId="3" fontId="44" fillId="0" borderId="17" xfId="45" applyNumberFormat="1" applyFont="1" applyFill="1" applyBorder="1"/>
    <xf numFmtId="3" fontId="44" fillId="0" borderId="18" xfId="45" applyNumberFormat="1" applyFont="1" applyFill="1" applyBorder="1"/>
    <xf numFmtId="3" fontId="9" fillId="0" borderId="0" xfId="0" applyNumberFormat="1" applyFont="1" applyFill="1" applyBorder="1" applyAlignment="1">
      <alignment vertical="center"/>
    </xf>
    <xf numFmtId="0" fontId="46" fillId="0" borderId="0" xfId="0" applyFont="1" applyFill="1" applyAlignment="1">
      <alignment horizontal="center" vertical="center" wrapText="1"/>
    </xf>
    <xf numFmtId="49" fontId="46" fillId="18" borderId="17" xfId="68" applyNumberFormat="1" applyFont="1" applyFill="1" applyBorder="1" applyAlignment="1">
      <alignment horizontal="center" vertical="center"/>
    </xf>
    <xf numFmtId="41" fontId="44" fillId="0" borderId="16" xfId="68" applyFont="1" applyFill="1" applyBorder="1" applyAlignment="1">
      <alignment horizontal="left" vertical="center"/>
    </xf>
    <xf numFmtId="1" fontId="44" fillId="0" borderId="17" xfId="68" applyNumberFormat="1" applyFont="1" applyFill="1" applyBorder="1" applyAlignment="1">
      <alignment horizontal="center" vertical="center"/>
    </xf>
    <xf numFmtId="164" fontId="44" fillId="0" borderId="17" xfId="68" applyNumberFormat="1" applyFont="1" applyFill="1" applyBorder="1" applyAlignment="1">
      <alignment horizontal="right" vertical="center"/>
    </xf>
    <xf numFmtId="3" fontId="44" fillId="0" borderId="17" xfId="66" applyNumberFormat="1" applyFont="1" applyFill="1" applyBorder="1" applyAlignment="1">
      <alignment horizontal="right" vertical="center"/>
    </xf>
    <xf numFmtId="3" fontId="44" fillId="0" borderId="17" xfId="68" applyNumberFormat="1" applyFont="1" applyBorder="1" applyAlignment="1">
      <alignment horizontal="right" vertical="center"/>
    </xf>
    <xf numFmtId="0" fontId="44" fillId="0" borderId="18" xfId="68" applyNumberFormat="1" applyFont="1" applyBorder="1" applyAlignment="1">
      <alignment horizontal="center" vertical="center"/>
    </xf>
    <xf numFmtId="0" fontId="44" fillId="0" borderId="16" xfId="66" applyFont="1" applyFill="1" applyBorder="1" applyAlignment="1">
      <alignment horizontal="left" vertical="center"/>
    </xf>
    <xf numFmtId="0" fontId="44" fillId="0" borderId="17" xfId="66" applyFont="1" applyBorder="1" applyAlignment="1">
      <alignment horizontal="right" vertical="center"/>
    </xf>
    <xf numFmtId="3" fontId="44" fillId="0" borderId="17" xfId="68" applyNumberFormat="1" applyFont="1" applyFill="1" applyBorder="1" applyAlignment="1">
      <alignment horizontal="right" vertical="center"/>
    </xf>
    <xf numFmtId="3" fontId="46" fillId="0" borderId="17" xfId="68" applyNumberFormat="1" applyFont="1" applyFill="1" applyBorder="1" applyAlignment="1">
      <alignment horizontal="right" vertical="center"/>
    </xf>
    <xf numFmtId="0" fontId="44" fillId="0" borderId="18" xfId="68" applyNumberFormat="1" applyFont="1" applyFill="1" applyBorder="1" applyAlignment="1">
      <alignment horizontal="right" vertical="center"/>
    </xf>
    <xf numFmtId="41" fontId="46" fillId="0" borderId="19" xfId="68" applyFont="1" applyFill="1" applyBorder="1" applyAlignment="1">
      <alignment horizontal="left" vertical="center"/>
    </xf>
    <xf numFmtId="1" fontId="46" fillId="0" borderId="20" xfId="68" applyNumberFormat="1" applyFont="1" applyFill="1" applyBorder="1" applyAlignment="1">
      <alignment horizontal="right" vertical="center"/>
    </xf>
    <xf numFmtId="3" fontId="46" fillId="0" borderId="20" xfId="68" applyNumberFormat="1" applyFont="1" applyFill="1" applyBorder="1" applyAlignment="1">
      <alignment horizontal="right" vertical="center"/>
    </xf>
    <xf numFmtId="3" fontId="46" fillId="0" borderId="21" xfId="68" applyNumberFormat="1" applyFont="1" applyFill="1" applyBorder="1" applyAlignment="1">
      <alignment horizontal="right" vertical="center"/>
    </xf>
    <xf numFmtId="3" fontId="44" fillId="0" borderId="0" xfId="68" applyNumberFormat="1" applyFont="1" applyAlignment="1">
      <alignment horizontal="right" vertical="center"/>
    </xf>
    <xf numFmtId="0" fontId="46" fillId="18" borderId="13" xfId="41" applyFont="1" applyFill="1" applyBorder="1" applyAlignment="1">
      <alignment horizontal="center" vertical="center" wrapText="1"/>
    </xf>
    <xf numFmtId="0" fontId="46" fillId="18" borderId="14" xfId="44" applyFont="1" applyFill="1" applyBorder="1" applyAlignment="1">
      <alignment horizontal="center" vertical="center" wrapText="1"/>
    </xf>
    <xf numFmtId="0" fontId="46" fillId="18" borderId="15" xfId="44" applyFont="1" applyFill="1" applyBorder="1" applyAlignment="1">
      <alignment horizontal="center" vertical="center" wrapText="1"/>
    </xf>
    <xf numFmtId="0" fontId="46" fillId="0" borderId="16" xfId="44" applyFont="1" applyFill="1" applyBorder="1" applyAlignment="1">
      <alignment vertical="center"/>
    </xf>
    <xf numFmtId="3" fontId="46" fillId="0" borderId="17" xfId="44" applyNumberFormat="1" applyFont="1" applyFill="1" applyBorder="1" applyAlignment="1">
      <alignment vertical="center"/>
    </xf>
    <xf numFmtId="3" fontId="46" fillId="0" borderId="18" xfId="44" applyNumberFormat="1" applyFont="1" applyFill="1" applyBorder="1" applyAlignment="1">
      <alignment vertical="center"/>
    </xf>
    <xf numFmtId="0" fontId="44" fillId="0" borderId="16" xfId="44" applyFont="1" applyFill="1" applyBorder="1" applyAlignment="1">
      <alignment vertical="center"/>
    </xf>
    <xf numFmtId="3" fontId="44" fillId="0" borderId="17" xfId="44" applyNumberFormat="1" applyFont="1" applyFill="1" applyBorder="1" applyAlignment="1">
      <alignment vertical="center"/>
    </xf>
    <xf numFmtId="3" fontId="44" fillId="0" borderId="18" xfId="44" applyNumberFormat="1" applyFont="1" applyFill="1" applyBorder="1" applyAlignment="1">
      <alignment vertical="center"/>
    </xf>
    <xf numFmtId="0" fontId="44" fillId="0" borderId="16" xfId="44" applyFont="1" applyFill="1" applyBorder="1" applyAlignment="1">
      <alignment vertical="center" wrapText="1"/>
    </xf>
    <xf numFmtId="0" fontId="46" fillId="0" borderId="16" xfId="44" applyFont="1" applyFill="1" applyBorder="1" applyAlignment="1">
      <alignment vertical="center" wrapText="1"/>
    </xf>
    <xf numFmtId="3" fontId="46" fillId="0" borderId="19" xfId="44" applyNumberFormat="1" applyFont="1" applyFill="1" applyBorder="1" applyAlignment="1">
      <alignment vertical="center"/>
    </xf>
    <xf numFmtId="3" fontId="46" fillId="0" borderId="20" xfId="44" applyNumberFormat="1" applyFont="1" applyFill="1" applyBorder="1" applyAlignment="1">
      <alignment vertical="center"/>
    </xf>
    <xf numFmtId="3" fontId="46" fillId="0" borderId="21" xfId="44" applyNumberFormat="1" applyFont="1" applyFill="1" applyBorder="1" applyAlignment="1">
      <alignment vertical="center"/>
    </xf>
    <xf numFmtId="0" fontId="46" fillId="19" borderId="16" xfId="44" applyFont="1" applyFill="1" applyBorder="1" applyAlignment="1">
      <alignment vertical="center"/>
    </xf>
    <xf numFmtId="3" fontId="46" fillId="19" borderId="17" xfId="44" applyNumberFormat="1" applyFont="1" applyFill="1" applyBorder="1" applyAlignment="1">
      <alignment vertical="center"/>
    </xf>
    <xf numFmtId="3" fontId="46" fillId="19" borderId="18" xfId="44" applyNumberFormat="1" applyFont="1" applyFill="1" applyBorder="1" applyAlignment="1">
      <alignment vertical="center"/>
    </xf>
    <xf numFmtId="0" fontId="44" fillId="19" borderId="16" xfId="44" applyFont="1" applyFill="1" applyBorder="1" applyAlignment="1">
      <alignment vertical="center"/>
    </xf>
    <xf numFmtId="3" fontId="44" fillId="19" borderId="17" xfId="44" applyNumberFormat="1" applyFont="1" applyFill="1" applyBorder="1" applyAlignment="1">
      <alignment vertical="center"/>
    </xf>
    <xf numFmtId="3" fontId="44" fillId="19" borderId="18" xfId="44" applyNumberFormat="1" applyFont="1" applyFill="1" applyBorder="1" applyAlignment="1">
      <alignment vertical="center"/>
    </xf>
    <xf numFmtId="0" fontId="44" fillId="19" borderId="16" xfId="44" applyFont="1" applyFill="1" applyBorder="1" applyAlignment="1">
      <alignment vertical="center" wrapText="1"/>
    </xf>
    <xf numFmtId="0" fontId="46" fillId="19" borderId="16" xfId="44" applyFont="1" applyFill="1" applyBorder="1" applyAlignment="1">
      <alignment vertical="center" wrapText="1"/>
    </xf>
    <xf numFmtId="3" fontId="54" fillId="19" borderId="18" xfId="44" applyNumberFormat="1" applyFont="1" applyFill="1" applyBorder="1" applyAlignment="1">
      <alignment vertical="center"/>
    </xf>
    <xf numFmtId="3" fontId="46" fillId="19" borderId="19" xfId="44" applyNumberFormat="1" applyFont="1" applyFill="1" applyBorder="1" applyAlignment="1">
      <alignment vertical="center"/>
    </xf>
    <xf numFmtId="3" fontId="46" fillId="19" borderId="20" xfId="44" applyNumberFormat="1" applyFont="1" applyFill="1" applyBorder="1" applyAlignment="1">
      <alignment vertical="center"/>
    </xf>
    <xf numFmtId="3" fontId="46" fillId="19" borderId="21" xfId="44" applyNumberFormat="1" applyFont="1" applyFill="1" applyBorder="1" applyAlignment="1">
      <alignment vertical="center"/>
    </xf>
    <xf numFmtId="0" fontId="44" fillId="0" borderId="0" xfId="0" applyFont="1" applyFill="1"/>
    <xf numFmtId="0" fontId="0" fillId="19" borderId="0" xfId="0" applyFill="1"/>
    <xf numFmtId="0" fontId="51" fillId="19" borderId="0" xfId="0" applyFont="1" applyFill="1" applyAlignment="1">
      <alignment vertical="center"/>
    </xf>
    <xf numFmtId="0" fontId="44" fillId="19" borderId="0" xfId="0" applyFont="1" applyFill="1" applyAlignment="1">
      <alignment vertical="center"/>
    </xf>
    <xf numFmtId="0" fontId="45" fillId="19" borderId="0" xfId="0" applyFont="1" applyFill="1" applyAlignment="1">
      <alignment vertical="center"/>
    </xf>
    <xf numFmtId="0" fontId="45" fillId="19" borderId="0" xfId="0" applyFont="1" applyFill="1" applyAlignment="1">
      <alignment vertical="center" wrapText="1"/>
    </xf>
    <xf numFmtId="0" fontId="0" fillId="19" borderId="0" xfId="0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4" fillId="19" borderId="0" xfId="43" applyFill="1"/>
    <xf numFmtId="0" fontId="4" fillId="19" borderId="0" xfId="43" applyFill="1" applyAlignment="1">
      <alignment horizontal="right"/>
    </xf>
    <xf numFmtId="0" fontId="10" fillId="19" borderId="0" xfId="43" applyFont="1" applyFill="1" applyAlignment="1">
      <alignment horizontal="right"/>
    </xf>
    <xf numFmtId="0" fontId="44" fillId="19" borderId="0" xfId="43" applyFont="1" applyFill="1" applyAlignment="1">
      <alignment horizontal="right"/>
    </xf>
    <xf numFmtId="0" fontId="44" fillId="19" borderId="16" xfId="43" applyFont="1" applyFill="1" applyBorder="1" applyAlignment="1">
      <alignment horizontal="center" vertical="center"/>
    </xf>
    <xf numFmtId="0" fontId="44" fillId="19" borderId="17" xfId="43" applyFont="1" applyFill="1" applyBorder="1" applyAlignment="1">
      <alignment vertical="center"/>
    </xf>
    <xf numFmtId="3" fontId="44" fillId="19" borderId="17" xfId="43" applyNumberFormat="1" applyFont="1" applyFill="1" applyBorder="1" applyAlignment="1">
      <alignment vertical="center"/>
    </xf>
    <xf numFmtId="3" fontId="44" fillId="19" borderId="18" xfId="43" applyNumberFormat="1" applyFont="1" applyFill="1" applyBorder="1" applyAlignment="1">
      <alignment vertical="center"/>
    </xf>
    <xf numFmtId="0" fontId="52" fillId="19" borderId="17" xfId="43" applyFont="1" applyFill="1" applyBorder="1" applyAlignment="1">
      <alignment vertical="center"/>
    </xf>
    <xf numFmtId="3" fontId="52" fillId="19" borderId="17" xfId="43" applyNumberFormat="1" applyFont="1" applyFill="1" applyBorder="1" applyAlignment="1">
      <alignment vertical="center"/>
    </xf>
    <xf numFmtId="3" fontId="52" fillId="19" borderId="18" xfId="43" applyNumberFormat="1" applyFont="1" applyFill="1" applyBorder="1" applyAlignment="1">
      <alignment vertical="center"/>
    </xf>
    <xf numFmtId="3" fontId="4" fillId="19" borderId="0" xfId="43" applyNumberFormat="1" applyFill="1"/>
    <xf numFmtId="0" fontId="44" fillId="19" borderId="19" xfId="43" applyFont="1" applyFill="1" applyBorder="1" applyAlignment="1">
      <alignment vertical="center"/>
    </xf>
    <xf numFmtId="0" fontId="46" fillId="19" borderId="20" xfId="43" applyFont="1" applyFill="1" applyBorder="1" applyAlignment="1">
      <alignment vertical="center" wrapText="1"/>
    </xf>
    <xf numFmtId="3" fontId="46" fillId="19" borderId="20" xfId="43" applyNumberFormat="1" applyFont="1" applyFill="1" applyBorder="1" applyAlignment="1">
      <alignment vertical="center"/>
    </xf>
    <xf numFmtId="3" fontId="46" fillId="19" borderId="21" xfId="43" applyNumberFormat="1" applyFont="1" applyFill="1" applyBorder="1" applyAlignment="1">
      <alignment vertical="center"/>
    </xf>
    <xf numFmtId="0" fontId="4" fillId="19" borderId="0" xfId="43" applyFill="1" applyBorder="1"/>
    <xf numFmtId="0" fontId="4" fillId="19" borderId="0" xfId="42" applyFont="1" applyFill="1" applyAlignment="1">
      <alignment vertical="center"/>
    </xf>
    <xf numFmtId="0" fontId="4" fillId="19" borderId="0" xfId="43" applyFill="1" applyAlignment="1">
      <alignment vertical="center"/>
    </xf>
    <xf numFmtId="3" fontId="4" fillId="19" borderId="0" xfId="42" applyNumberFormat="1" applyFill="1" applyAlignment="1">
      <alignment vertical="center"/>
    </xf>
    <xf numFmtId="3" fontId="4" fillId="19" borderId="0" xfId="43" applyNumberFormat="1" applyFill="1" applyAlignment="1">
      <alignment vertical="center"/>
    </xf>
    <xf numFmtId="0" fontId="6" fillId="19" borderId="0" xfId="0" applyFont="1" applyFill="1" applyAlignment="1">
      <alignment vertical="center"/>
    </xf>
    <xf numFmtId="0" fontId="44" fillId="19" borderId="0" xfId="0" applyFont="1" applyFill="1" applyAlignment="1">
      <alignment horizontal="right" vertical="center"/>
    </xf>
    <xf numFmtId="0" fontId="44" fillId="19" borderId="16" xfId="40" applyFont="1" applyFill="1" applyBorder="1" applyAlignment="1">
      <alignment horizontal="center" vertical="center"/>
    </xf>
    <xf numFmtId="0" fontId="44" fillId="19" borderId="17" xfId="0" applyFont="1" applyFill="1" applyBorder="1" applyAlignment="1">
      <alignment vertical="center"/>
    </xf>
    <xf numFmtId="3" fontId="44" fillId="19" borderId="17" xfId="0" quotePrefix="1" applyNumberFormat="1" applyFont="1" applyFill="1" applyBorder="1" applyAlignment="1">
      <alignment vertical="center"/>
    </xf>
    <xf numFmtId="3" fontId="44" fillId="19" borderId="18" xfId="0" quotePrefix="1" applyNumberFormat="1" applyFont="1" applyFill="1" applyBorder="1" applyAlignment="1">
      <alignment vertical="center"/>
    </xf>
    <xf numFmtId="0" fontId="44" fillId="19" borderId="17" xfId="0" applyFont="1" applyFill="1" applyBorder="1" applyAlignment="1">
      <alignment vertical="center" wrapText="1"/>
    </xf>
    <xf numFmtId="0" fontId="44" fillId="19" borderId="16" xfId="40" applyFont="1" applyFill="1" applyBorder="1" applyAlignment="1">
      <alignment vertical="center"/>
    </xf>
    <xf numFmtId="3" fontId="44" fillId="19" borderId="19" xfId="40" applyNumberFormat="1" applyFont="1" applyFill="1" applyBorder="1" applyAlignment="1">
      <alignment vertical="center"/>
    </xf>
    <xf numFmtId="3" fontId="46" fillId="19" borderId="20" xfId="0" applyNumberFormat="1" applyFont="1" applyFill="1" applyBorder="1" applyAlignment="1">
      <alignment vertical="center"/>
    </xf>
    <xf numFmtId="3" fontId="46" fillId="19" borderId="21" xfId="0" applyNumberFormat="1" applyFont="1" applyFill="1" applyBorder="1" applyAlignment="1">
      <alignment vertical="center"/>
    </xf>
    <xf numFmtId="0" fontId="49" fillId="19" borderId="0" xfId="0" applyFont="1" applyFill="1" applyAlignment="1">
      <alignment vertical="center"/>
    </xf>
    <xf numFmtId="3" fontId="6" fillId="19" borderId="0" xfId="0" applyNumberFormat="1" applyFont="1" applyFill="1" applyAlignment="1">
      <alignment vertical="center"/>
    </xf>
    <xf numFmtId="0" fontId="6" fillId="19" borderId="11" xfId="0" applyFont="1" applyFill="1" applyBorder="1" applyAlignment="1">
      <alignment vertical="center"/>
    </xf>
    <xf numFmtId="3" fontId="6" fillId="19" borderId="11" xfId="0" applyNumberFormat="1" applyFont="1" applyFill="1" applyBorder="1" applyAlignment="1">
      <alignment vertical="center"/>
    </xf>
    <xf numFmtId="3" fontId="6" fillId="19" borderId="11" xfId="0" quotePrefix="1" applyNumberFormat="1" applyFont="1" applyFill="1" applyBorder="1" applyAlignment="1">
      <alignment vertical="center"/>
    </xf>
    <xf numFmtId="0" fontId="7" fillId="19" borderId="11" xfId="0" applyFont="1" applyFill="1" applyBorder="1" applyAlignment="1">
      <alignment vertical="center"/>
    </xf>
    <xf numFmtId="3" fontId="7" fillId="19" borderId="11" xfId="0" applyNumberFormat="1" applyFont="1" applyFill="1" applyBorder="1" applyAlignment="1">
      <alignment vertical="center"/>
    </xf>
    <xf numFmtId="0" fontId="46" fillId="22" borderId="13" xfId="40" applyFont="1" applyFill="1" applyBorder="1" applyAlignment="1">
      <alignment horizontal="center" vertical="center"/>
    </xf>
    <xf numFmtId="0" fontId="46" fillId="22" borderId="14" xfId="0" applyFont="1" applyFill="1" applyBorder="1" applyAlignment="1">
      <alignment horizontal="center" vertical="center"/>
    </xf>
    <xf numFmtId="0" fontId="46" fillId="22" borderId="14" xfId="0" applyFont="1" applyFill="1" applyBorder="1" applyAlignment="1">
      <alignment horizontal="center" vertical="center" wrapText="1"/>
    </xf>
    <xf numFmtId="0" fontId="46" fillId="22" borderId="15" xfId="0" applyFont="1" applyFill="1" applyBorder="1" applyAlignment="1">
      <alignment horizontal="center" vertical="center" wrapText="1"/>
    </xf>
    <xf numFmtId="0" fontId="6" fillId="19" borderId="0" xfId="0" applyFont="1" applyFill="1" applyBorder="1" applyAlignment="1">
      <alignment vertical="center"/>
    </xf>
    <xf numFmtId="0" fontId="49" fillId="19" borderId="26" xfId="0" applyFont="1" applyFill="1" applyBorder="1" applyAlignment="1">
      <alignment vertical="center"/>
    </xf>
    <xf numFmtId="0" fontId="49" fillId="19" borderId="0" xfId="0" applyFont="1" applyFill="1" applyBorder="1" applyAlignment="1">
      <alignment vertical="center"/>
    </xf>
    <xf numFmtId="0" fontId="44" fillId="19" borderId="33" xfId="0" applyFont="1" applyFill="1" applyBorder="1" applyAlignment="1">
      <alignment horizontal="left" vertical="center" wrapText="1"/>
    </xf>
    <xf numFmtId="3" fontId="44" fillId="19" borderId="34" xfId="0" quotePrefix="1" applyNumberFormat="1" applyFont="1" applyFill="1" applyBorder="1" applyAlignment="1">
      <alignment vertical="center"/>
    </xf>
    <xf numFmtId="3" fontId="44" fillId="19" borderId="35" xfId="0" quotePrefix="1" applyNumberFormat="1" applyFont="1" applyFill="1" applyBorder="1" applyAlignment="1">
      <alignment vertical="center"/>
    </xf>
    <xf numFmtId="3" fontId="6" fillId="19" borderId="0" xfId="0" quotePrefix="1" applyNumberFormat="1" applyFont="1" applyFill="1" applyBorder="1" applyAlignment="1">
      <alignment vertical="center"/>
    </xf>
    <xf numFmtId="3" fontId="6" fillId="19" borderId="0" xfId="0" applyNumberFormat="1" applyFont="1" applyFill="1" applyBorder="1" applyAlignment="1">
      <alignment vertical="center"/>
    </xf>
    <xf numFmtId="0" fontId="42" fillId="19" borderId="11" xfId="0" applyFont="1" applyFill="1" applyBorder="1" applyAlignment="1">
      <alignment vertical="center"/>
    </xf>
    <xf numFmtId="3" fontId="42" fillId="19" borderId="11" xfId="0" applyNumberFormat="1" applyFont="1" applyFill="1" applyBorder="1" applyAlignment="1">
      <alignment vertical="center"/>
    </xf>
    <xf numFmtId="3" fontId="42" fillId="19" borderId="0" xfId="0" applyNumberFormat="1" applyFont="1" applyFill="1" applyBorder="1" applyAlignment="1">
      <alignment vertical="center"/>
    </xf>
    <xf numFmtId="3" fontId="46" fillId="19" borderId="0" xfId="0" applyNumberFormat="1" applyFont="1" applyFill="1" applyBorder="1" applyAlignment="1">
      <alignment vertical="center"/>
    </xf>
    <xf numFmtId="0" fontId="44" fillId="20" borderId="16" xfId="44" applyFont="1" applyFill="1" applyBorder="1" applyAlignment="1">
      <alignment vertical="center" wrapText="1"/>
    </xf>
    <xf numFmtId="3" fontId="46" fillId="20" borderId="17" xfId="44" applyNumberFormat="1" applyFont="1" applyFill="1" applyBorder="1" applyAlignment="1">
      <alignment vertical="center"/>
    </xf>
    <xf numFmtId="3" fontId="44" fillId="20" borderId="17" xfId="44" applyNumberFormat="1" applyFont="1" applyFill="1" applyBorder="1" applyAlignment="1">
      <alignment vertical="center"/>
    </xf>
    <xf numFmtId="3" fontId="44" fillId="20" borderId="18" xfId="44" applyNumberFormat="1" applyFont="1" applyFill="1" applyBorder="1" applyAlignment="1">
      <alignment vertical="center"/>
    </xf>
    <xf numFmtId="0" fontId="44" fillId="20" borderId="16" xfId="44" applyFont="1" applyFill="1" applyBorder="1" applyAlignment="1">
      <alignment vertical="center"/>
    </xf>
    <xf numFmtId="3" fontId="46" fillId="20" borderId="18" xfId="44" applyNumberFormat="1" applyFont="1" applyFill="1" applyBorder="1" applyAlignment="1">
      <alignment vertical="center"/>
    </xf>
    <xf numFmtId="0" fontId="44" fillId="21" borderId="16" xfId="44" applyFont="1" applyFill="1" applyBorder="1" applyAlignment="1">
      <alignment vertical="center" wrapText="1"/>
    </xf>
    <xf numFmtId="3" fontId="46" fillId="21" borderId="17" xfId="44" applyNumberFormat="1" applyFont="1" applyFill="1" applyBorder="1" applyAlignment="1">
      <alignment vertical="center"/>
    </xf>
    <xf numFmtId="3" fontId="44" fillId="21" borderId="17" xfId="44" applyNumberFormat="1" applyFont="1" applyFill="1" applyBorder="1" applyAlignment="1">
      <alignment vertical="center"/>
    </xf>
    <xf numFmtId="3" fontId="44" fillId="21" borderId="18" xfId="44" applyNumberFormat="1" applyFont="1" applyFill="1" applyBorder="1" applyAlignment="1">
      <alignment vertical="center"/>
    </xf>
    <xf numFmtId="0" fontId="44" fillId="21" borderId="16" xfId="44" applyFont="1" applyFill="1" applyBorder="1" applyAlignment="1">
      <alignment vertical="center"/>
    </xf>
    <xf numFmtId="3" fontId="46" fillId="21" borderId="18" xfId="44" applyNumberFormat="1" applyFont="1" applyFill="1" applyBorder="1" applyAlignment="1">
      <alignment vertical="center"/>
    </xf>
    <xf numFmtId="0" fontId="4" fillId="106" borderId="0" xfId="43" applyFill="1"/>
    <xf numFmtId="0" fontId="46" fillId="20" borderId="14" xfId="43" applyFont="1" applyFill="1" applyBorder="1" applyAlignment="1">
      <alignment horizontal="center" vertical="center" wrapText="1"/>
    </xf>
    <xf numFmtId="3" fontId="44" fillId="21" borderId="17" xfId="43" applyNumberFormat="1" applyFont="1" applyFill="1" applyBorder="1" applyAlignment="1">
      <alignment vertical="center"/>
    </xf>
    <xf numFmtId="3" fontId="52" fillId="21" borderId="17" xfId="43" applyNumberFormat="1" applyFont="1" applyFill="1" applyBorder="1" applyAlignment="1">
      <alignment vertical="center"/>
    </xf>
    <xf numFmtId="3" fontId="46" fillId="21" borderId="20" xfId="43" applyNumberFormat="1" applyFont="1" applyFill="1" applyBorder="1" applyAlignment="1">
      <alignment vertical="center"/>
    </xf>
    <xf numFmtId="0" fontId="46" fillId="21" borderId="14" xfId="0" applyFont="1" applyFill="1" applyBorder="1" applyAlignment="1">
      <alignment horizontal="center" vertical="center" wrapText="1"/>
    </xf>
    <xf numFmtId="3" fontId="44" fillId="21" borderId="17" xfId="0" quotePrefix="1" applyNumberFormat="1" applyFont="1" applyFill="1" applyBorder="1" applyAlignment="1">
      <alignment vertical="center"/>
    </xf>
    <xf numFmtId="3" fontId="46" fillId="21" borderId="20" xfId="0" applyNumberFormat="1" applyFont="1" applyFill="1" applyBorder="1" applyAlignment="1">
      <alignment vertical="center"/>
    </xf>
    <xf numFmtId="0" fontId="46" fillId="21" borderId="14" xfId="0" applyNumberFormat="1" applyFont="1" applyFill="1" applyBorder="1" applyAlignment="1">
      <alignment horizontal="center" vertical="center" wrapText="1"/>
    </xf>
    <xf numFmtId="0" fontId="49" fillId="21" borderId="0" xfId="0" applyFont="1" applyFill="1" applyBorder="1" applyAlignment="1">
      <alignment vertical="center"/>
    </xf>
    <xf numFmtId="3" fontId="44" fillId="21" borderId="34" xfId="0" quotePrefix="1" applyNumberFormat="1" applyFont="1" applyFill="1" applyBorder="1" applyAlignment="1">
      <alignment vertical="center"/>
    </xf>
    <xf numFmtId="0" fontId="46" fillId="20" borderId="14" xfId="0" applyFont="1" applyFill="1" applyBorder="1" applyAlignment="1">
      <alignment horizontal="center" vertical="center"/>
    </xf>
    <xf numFmtId="3" fontId="44" fillId="20" borderId="17" xfId="0" quotePrefix="1" applyNumberFormat="1" applyFont="1" applyFill="1" applyBorder="1" applyAlignment="1">
      <alignment vertical="center"/>
    </xf>
    <xf numFmtId="3" fontId="46" fillId="20" borderId="20" xfId="0" applyNumberFormat="1" applyFont="1" applyFill="1" applyBorder="1" applyAlignment="1">
      <alignment vertical="center"/>
    </xf>
    <xf numFmtId="0" fontId="44" fillId="19" borderId="68" xfId="43" applyFont="1" applyFill="1" applyBorder="1" applyAlignment="1">
      <alignment horizontal="center" vertical="center"/>
    </xf>
    <xf numFmtId="0" fontId="44" fillId="19" borderId="39" xfId="43" applyFont="1" applyFill="1" applyBorder="1" applyAlignment="1">
      <alignment vertical="center"/>
    </xf>
    <xf numFmtId="3" fontId="44" fillId="21" borderId="39" xfId="43" applyNumberFormat="1" applyFont="1" applyFill="1" applyBorder="1" applyAlignment="1">
      <alignment vertical="center"/>
    </xf>
    <xf numFmtId="3" fontId="44" fillId="19" borderId="39" xfId="43" applyNumberFormat="1" applyFont="1" applyFill="1" applyBorder="1" applyAlignment="1">
      <alignment vertical="center"/>
    </xf>
    <xf numFmtId="3" fontId="44" fillId="19" borderId="69" xfId="43" applyNumberFormat="1" applyFont="1" applyFill="1" applyBorder="1" applyAlignment="1">
      <alignment vertical="center"/>
    </xf>
    <xf numFmtId="0" fontId="44" fillId="0" borderId="27" xfId="0" applyFont="1" applyFill="1" applyBorder="1"/>
    <xf numFmtId="0" fontId="44" fillId="0" borderId="40" xfId="0" applyFont="1" applyFill="1" applyBorder="1"/>
    <xf numFmtId="0" fontId="44" fillId="0" borderId="40" xfId="0" applyFont="1" applyFill="1" applyBorder="1" applyAlignment="1">
      <alignment wrapText="1"/>
    </xf>
    <xf numFmtId="0" fontId="46" fillId="0" borderId="70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/>
    </xf>
    <xf numFmtId="0" fontId="4" fillId="0" borderId="19" xfId="0" applyFont="1" applyFill="1" applyBorder="1"/>
    <xf numFmtId="0" fontId="46" fillId="18" borderId="71" xfId="0" applyFont="1" applyFill="1" applyBorder="1"/>
    <xf numFmtId="0" fontId="4" fillId="18" borderId="25" xfId="0" applyFont="1" applyFill="1" applyBorder="1"/>
    <xf numFmtId="0" fontId="4" fillId="18" borderId="44" xfId="0" applyFont="1" applyFill="1" applyBorder="1"/>
    <xf numFmtId="0" fontId="4" fillId="18" borderId="22" xfId="0" applyFont="1" applyFill="1" applyBorder="1"/>
    <xf numFmtId="0" fontId="44" fillId="0" borderId="22" xfId="0" applyFont="1" applyFill="1" applyBorder="1" applyAlignment="1">
      <alignment horizontal="center"/>
    </xf>
    <xf numFmtId="0" fontId="44" fillId="0" borderId="16" xfId="0" applyFont="1" applyFill="1" applyBorder="1" applyAlignment="1">
      <alignment horizontal="center"/>
    </xf>
    <xf numFmtId="0" fontId="46" fillId="0" borderId="22" xfId="40" applyFont="1" applyFill="1" applyBorder="1" applyAlignment="1">
      <alignment horizontal="center" vertical="center"/>
    </xf>
    <xf numFmtId="0" fontId="46" fillId="0" borderId="23" xfId="0" applyFont="1" applyFill="1" applyBorder="1" applyAlignment="1">
      <alignment horizontal="center" vertical="center"/>
    </xf>
    <xf numFmtId="0" fontId="46" fillId="0" borderId="23" xfId="0" applyFont="1" applyFill="1" applyBorder="1" applyAlignment="1">
      <alignment horizontal="center" vertical="center" wrapText="1"/>
    </xf>
    <xf numFmtId="0" fontId="46" fillId="0" borderId="24" xfId="0" applyFont="1" applyFill="1" applyBorder="1" applyAlignment="1">
      <alignment horizontal="center" vertical="center" wrapText="1"/>
    </xf>
    <xf numFmtId="0" fontId="46" fillId="0" borderId="23" xfId="0" applyNumberFormat="1" applyFont="1" applyFill="1" applyBorder="1" applyAlignment="1">
      <alignment horizontal="center" vertical="center" wrapText="1"/>
    </xf>
    <xf numFmtId="0" fontId="46" fillId="0" borderId="22" xfId="43" applyFont="1" applyFill="1" applyBorder="1" applyAlignment="1">
      <alignment horizontal="center" vertical="center"/>
    </xf>
    <xf numFmtId="0" fontId="46" fillId="0" borderId="23" xfId="43" applyFont="1" applyFill="1" applyBorder="1" applyAlignment="1">
      <alignment horizontal="center" vertical="center"/>
    </xf>
    <xf numFmtId="0" fontId="46" fillId="0" borderId="23" xfId="43" applyFont="1" applyFill="1" applyBorder="1" applyAlignment="1">
      <alignment horizontal="center" vertical="center" wrapText="1"/>
    </xf>
    <xf numFmtId="0" fontId="46" fillId="0" borderId="24" xfId="43" applyFont="1" applyFill="1" applyBorder="1" applyAlignment="1">
      <alignment horizontal="center" vertical="center"/>
    </xf>
    <xf numFmtId="0" fontId="46" fillId="0" borderId="24" xfId="0" applyFont="1" applyFill="1" applyBorder="1" applyAlignment="1">
      <alignment horizontal="center" vertical="center"/>
    </xf>
    <xf numFmtId="0" fontId="4" fillId="0" borderId="22" xfId="0" applyFont="1" applyFill="1" applyBorder="1"/>
    <xf numFmtId="0" fontId="48" fillId="0" borderId="27" xfId="0" applyFont="1" applyFill="1" applyBorder="1" applyAlignment="1">
      <alignment horizontal="center"/>
    </xf>
    <xf numFmtId="0" fontId="48" fillId="0" borderId="23" xfId="0" applyFont="1" applyFill="1" applyBorder="1" applyAlignment="1">
      <alignment horizontal="center"/>
    </xf>
    <xf numFmtId="0" fontId="48" fillId="0" borderId="24" xfId="0" applyFont="1" applyFill="1" applyBorder="1" applyAlignment="1">
      <alignment horizontal="center"/>
    </xf>
    <xf numFmtId="0" fontId="46" fillId="0" borderId="22" xfId="41" applyFont="1" applyFill="1" applyBorder="1" applyAlignment="1">
      <alignment horizontal="center" vertical="center" wrapText="1"/>
    </xf>
    <xf numFmtId="0" fontId="46" fillId="0" borderId="23" xfId="44" applyFont="1" applyFill="1" applyBorder="1" applyAlignment="1">
      <alignment horizontal="center" vertical="center" wrapText="1"/>
    </xf>
    <xf numFmtId="0" fontId="46" fillId="0" borderId="24" xfId="44" applyFont="1" applyFill="1" applyBorder="1" applyAlignment="1">
      <alignment horizontal="center" vertical="center" wrapText="1"/>
    </xf>
    <xf numFmtId="0" fontId="45" fillId="19" borderId="0" xfId="0" applyFont="1" applyFill="1" applyAlignment="1">
      <alignment vertical="top"/>
    </xf>
    <xf numFmtId="0" fontId="51" fillId="19" borderId="0" xfId="0" applyFont="1" applyFill="1" applyAlignment="1">
      <alignment horizontal="center" vertical="center"/>
    </xf>
    <xf numFmtId="0" fontId="46" fillId="19" borderId="0" xfId="0" applyFont="1" applyFill="1" applyAlignment="1">
      <alignment horizontal="center"/>
    </xf>
    <xf numFmtId="0" fontId="49" fillId="106" borderId="0" xfId="42" applyFont="1" applyFill="1" applyAlignment="1">
      <alignment vertical="center" wrapText="1"/>
    </xf>
    <xf numFmtId="0" fontId="49" fillId="106" borderId="0" xfId="43" applyFont="1" applyFill="1" applyAlignment="1">
      <alignment vertical="center" wrapText="1"/>
    </xf>
    <xf numFmtId="0" fontId="46" fillId="19" borderId="0" xfId="43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46" fillId="0" borderId="0" xfId="0" applyFont="1" applyFill="1" applyAlignment="1">
      <alignment horizontal="center" wrapText="1"/>
    </xf>
    <xf numFmtId="0" fontId="46" fillId="18" borderId="28" xfId="0" applyFont="1" applyFill="1" applyBorder="1" applyAlignment="1">
      <alignment horizontal="center"/>
    </xf>
    <xf numFmtId="0" fontId="46" fillId="18" borderId="29" xfId="0" applyFont="1" applyFill="1" applyBorder="1" applyAlignment="1">
      <alignment horizontal="center"/>
    </xf>
    <xf numFmtId="0" fontId="46" fillId="18" borderId="27" xfId="0" applyFont="1" applyFill="1" applyBorder="1" applyAlignment="1">
      <alignment horizontal="center"/>
    </xf>
    <xf numFmtId="0" fontId="46" fillId="18" borderId="31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6" fillId="18" borderId="43" xfId="68" applyNumberFormat="1" applyFont="1" applyFill="1" applyBorder="1" applyAlignment="1">
      <alignment horizontal="center" vertical="center" wrapText="1"/>
    </xf>
    <xf numFmtId="0" fontId="46" fillId="18" borderId="24" xfId="68" applyNumberFormat="1" applyFont="1" applyFill="1" applyBorder="1" applyAlignment="1">
      <alignment horizontal="center" vertical="center"/>
    </xf>
    <xf numFmtId="0" fontId="46" fillId="0" borderId="0" xfId="66" applyFont="1" applyAlignment="1">
      <alignment horizontal="center" vertical="center"/>
    </xf>
    <xf numFmtId="41" fontId="46" fillId="18" borderId="25" xfId="68" applyFont="1" applyFill="1" applyBorder="1" applyAlignment="1">
      <alignment horizontal="center" vertical="center" wrapText="1"/>
    </xf>
    <xf numFmtId="41" fontId="46" fillId="18" borderId="22" xfId="68" applyFont="1" applyFill="1" applyBorder="1" applyAlignment="1">
      <alignment horizontal="center" vertical="center"/>
    </xf>
    <xf numFmtId="0" fontId="46" fillId="18" borderId="14" xfId="66" applyFont="1" applyFill="1" applyBorder="1" applyAlignment="1">
      <alignment horizontal="center" vertical="center"/>
    </xf>
    <xf numFmtId="1" fontId="46" fillId="18" borderId="30" xfId="68" applyNumberFormat="1" applyFont="1" applyFill="1" applyBorder="1" applyAlignment="1">
      <alignment horizontal="center" vertical="center" wrapText="1"/>
    </xf>
    <xf numFmtId="1" fontId="46" fillId="18" borderId="23" xfId="68" applyNumberFormat="1" applyFont="1" applyFill="1" applyBorder="1" applyAlignment="1">
      <alignment horizontal="center" vertical="center" wrapText="1"/>
    </xf>
    <xf numFmtId="3" fontId="46" fillId="18" borderId="30" xfId="68" applyNumberFormat="1" applyFont="1" applyFill="1" applyBorder="1" applyAlignment="1">
      <alignment horizontal="center" vertical="center" wrapText="1"/>
    </xf>
    <xf numFmtId="3" fontId="46" fillId="18" borderId="23" xfId="68" applyNumberFormat="1" applyFont="1" applyFill="1" applyBorder="1" applyAlignment="1">
      <alignment horizontal="center" vertical="center" wrapText="1"/>
    </xf>
    <xf numFmtId="41" fontId="46" fillId="18" borderId="30" xfId="68" applyFont="1" applyFill="1" applyBorder="1" applyAlignment="1">
      <alignment horizontal="center" vertical="center" wrapText="1"/>
    </xf>
    <xf numFmtId="41" fontId="46" fillId="18" borderId="23" xfId="68" applyFont="1" applyFill="1" applyBorder="1" applyAlignment="1">
      <alignment horizontal="center" vertical="center" wrapText="1"/>
    </xf>
    <xf numFmtId="0" fontId="46" fillId="0" borderId="0" xfId="44" applyFont="1" applyFill="1" applyAlignment="1">
      <alignment horizontal="center"/>
    </xf>
  </cellXfs>
  <cellStyles count="443">
    <cellStyle name="¬µrka" xfId="1"/>
    <cellStyle name="0_mezer" xfId="75"/>
    <cellStyle name="0_mezer_Tabulky_FV" xfId="76"/>
    <cellStyle name="0_mezer_Tabulky_FV_web" xfId="77"/>
    <cellStyle name="1_mezera" xfId="78"/>
    <cellStyle name="2_mezery" xfId="79"/>
    <cellStyle name="2_mezeryT" xfId="80"/>
    <cellStyle name="20 % – Zvýraznění1" xfId="2" builtinId="30" customBuiltin="1"/>
    <cellStyle name="20 % – Zvýraznění1 2" xfId="81"/>
    <cellStyle name="20 % – Zvýraznění1 2 2" xfId="82"/>
    <cellStyle name="20 % – Zvýraznění1 2_EU tab textová část SR 2016  (2)" xfId="83"/>
    <cellStyle name="20 % – Zvýraznění1 3" xfId="84"/>
    <cellStyle name="20 % – Zvýraznění2" xfId="3" builtinId="34" customBuiltin="1"/>
    <cellStyle name="20 % – Zvýraznění2 2" xfId="85"/>
    <cellStyle name="20 % – Zvýraznění2 2 2" xfId="86"/>
    <cellStyle name="20 % – Zvýraznění2 2_EU tab textová část SR 2016  (2)" xfId="87"/>
    <cellStyle name="20 % – Zvýraznění2 3" xfId="88"/>
    <cellStyle name="20 % – Zvýraznění3" xfId="4" builtinId="38" customBuiltin="1"/>
    <cellStyle name="20 % – Zvýraznění3 2" xfId="89"/>
    <cellStyle name="20 % – Zvýraznění3 2 2" xfId="90"/>
    <cellStyle name="20 % – Zvýraznění3 2_EU tab textová část SR 2016  (2)" xfId="91"/>
    <cellStyle name="20 % – Zvýraznění3 3" xfId="92"/>
    <cellStyle name="20 % – Zvýraznění4" xfId="5" builtinId="42" customBuiltin="1"/>
    <cellStyle name="20 % – Zvýraznění4 2" xfId="93"/>
    <cellStyle name="20 % – Zvýraznění4 2 2" xfId="94"/>
    <cellStyle name="20 % – Zvýraznění4 2_EU tab textová část SR 2016  (2)" xfId="95"/>
    <cellStyle name="20 % – Zvýraznění4 3" xfId="96"/>
    <cellStyle name="20 % – Zvýraznění5" xfId="6" builtinId="46" customBuiltin="1"/>
    <cellStyle name="20 % – Zvýraznění5 2" xfId="97"/>
    <cellStyle name="20 % – Zvýraznění5 2 2" xfId="98"/>
    <cellStyle name="20 % – Zvýraznění5 2_EU tab textová část SR 2016  (2)" xfId="99"/>
    <cellStyle name="20 % – Zvýraznění5 3" xfId="100"/>
    <cellStyle name="20 % – Zvýraznění6" xfId="7" builtinId="50" customBuiltin="1"/>
    <cellStyle name="20 % – Zvýraznění6 2" xfId="101"/>
    <cellStyle name="20 % – Zvýraznění6 2 2" xfId="102"/>
    <cellStyle name="20 % – Zvýraznění6 2_EU tab textová část SR 2016  (2)" xfId="103"/>
    <cellStyle name="20 % – Zvýraznění6 3" xfId="104"/>
    <cellStyle name="20% - Accent1" xfId="105"/>
    <cellStyle name="20% - Accent2" xfId="106"/>
    <cellStyle name="20% - Accent3" xfId="107"/>
    <cellStyle name="20% - Accent4" xfId="108"/>
    <cellStyle name="20% - Accent5" xfId="109"/>
    <cellStyle name="20% - Accent6" xfId="110"/>
    <cellStyle name="3_mezery" xfId="111"/>
    <cellStyle name="40 % – Zvýraznění1" xfId="8" builtinId="31" customBuiltin="1"/>
    <cellStyle name="40 % – Zvýraznění1 2" xfId="112"/>
    <cellStyle name="40 % – Zvýraznění1 2 2" xfId="113"/>
    <cellStyle name="40 % – Zvýraznění1 2_EU tab textová část SR 2016  (2)" xfId="114"/>
    <cellStyle name="40 % – Zvýraznění1 3" xfId="115"/>
    <cellStyle name="40 % – Zvýraznění2" xfId="9" builtinId="35" customBuiltin="1"/>
    <cellStyle name="40 % – Zvýraznění2 2" xfId="116"/>
    <cellStyle name="40 % – Zvýraznění2 2 2" xfId="117"/>
    <cellStyle name="40 % – Zvýraznění2 2_EU tab textová část SR 2016  (2)" xfId="118"/>
    <cellStyle name="40 % – Zvýraznění2 3" xfId="119"/>
    <cellStyle name="40 % – Zvýraznění3" xfId="10" builtinId="39" customBuiltin="1"/>
    <cellStyle name="40 % – Zvýraznění3 2" xfId="120"/>
    <cellStyle name="40 % – Zvýraznění3 2 2" xfId="121"/>
    <cellStyle name="40 % – Zvýraznění3 2_EU tab textová část SR 2016  (2)" xfId="122"/>
    <cellStyle name="40 % – Zvýraznění3 3" xfId="123"/>
    <cellStyle name="40 % – Zvýraznění4" xfId="11" builtinId="43" customBuiltin="1"/>
    <cellStyle name="40 % – Zvýraznění4 2" xfId="124"/>
    <cellStyle name="40 % – Zvýraznění4 2 2" xfId="125"/>
    <cellStyle name="40 % – Zvýraznění4 2_EU tab textová část SR 2016  (2)" xfId="126"/>
    <cellStyle name="40 % – Zvýraznění4 3" xfId="127"/>
    <cellStyle name="40 % – Zvýraznění5" xfId="12" builtinId="47" customBuiltin="1"/>
    <cellStyle name="40 % – Zvýraznění5 2" xfId="128"/>
    <cellStyle name="40 % – Zvýraznění5 2 2" xfId="129"/>
    <cellStyle name="40 % – Zvýraznění5 2_EU tab textová část SR 2016  (2)" xfId="130"/>
    <cellStyle name="40 % – Zvýraznění5 3" xfId="131"/>
    <cellStyle name="40 % – Zvýraznění6" xfId="13" builtinId="51" customBuiltin="1"/>
    <cellStyle name="40 % – Zvýraznění6 2" xfId="132"/>
    <cellStyle name="40 % – Zvýraznění6 2 2" xfId="133"/>
    <cellStyle name="40 % – Zvýraznění6 2_EU tab textová část SR 2016  (2)" xfId="134"/>
    <cellStyle name="40 % – Zvýraznění6 3" xfId="135"/>
    <cellStyle name="40% - Accent1" xfId="136"/>
    <cellStyle name="40% - Accent2" xfId="137"/>
    <cellStyle name="40% - Accent3" xfId="138"/>
    <cellStyle name="40% - Accent4" xfId="139"/>
    <cellStyle name="40% - Accent5" xfId="140"/>
    <cellStyle name="40% - Accent6" xfId="141"/>
    <cellStyle name="60 % – Zvýraznění1" xfId="14" builtinId="32" customBuiltin="1"/>
    <cellStyle name="60 % – Zvýraznění1 2" xfId="142"/>
    <cellStyle name="60 % – Zvýraznění1 3" xfId="143"/>
    <cellStyle name="60 % – Zvýraznění2" xfId="15" builtinId="36" customBuiltin="1"/>
    <cellStyle name="60 % – Zvýraznění2 2" xfId="144"/>
    <cellStyle name="60 % – Zvýraznění2 3" xfId="145"/>
    <cellStyle name="60 % – Zvýraznění3" xfId="16" builtinId="40" customBuiltin="1"/>
    <cellStyle name="60 % – Zvýraznění3 2" xfId="146"/>
    <cellStyle name="60 % – Zvýraznění3 3" xfId="147"/>
    <cellStyle name="60 % – Zvýraznění4" xfId="17" builtinId="44" customBuiltin="1"/>
    <cellStyle name="60 % – Zvýraznění4 2" xfId="148"/>
    <cellStyle name="60 % – Zvýraznění4 3" xfId="149"/>
    <cellStyle name="60 % – Zvýraznění5" xfId="18" builtinId="48" customBuiltin="1"/>
    <cellStyle name="60 % – Zvýraznění5 2" xfId="150"/>
    <cellStyle name="60 % – Zvýraznění5 3" xfId="151"/>
    <cellStyle name="60 % – Zvýraznění6" xfId="19" builtinId="52" customBuiltin="1"/>
    <cellStyle name="60 % – Zvýraznění6 2" xfId="152"/>
    <cellStyle name="60 % – Zvýraznění6 3" xfId="153"/>
    <cellStyle name="60% - Accent1" xfId="154"/>
    <cellStyle name="60% - Accent2" xfId="155"/>
    <cellStyle name="60% - Accent3" xfId="156"/>
    <cellStyle name="60% - Accent4" xfId="157"/>
    <cellStyle name="60% - Accent5" xfId="158"/>
    <cellStyle name="60% - Accent6" xfId="159"/>
    <cellStyle name="Accent1" xfId="160"/>
    <cellStyle name="Accent1 - 20%" xfId="161"/>
    <cellStyle name="Accent1 - 40%" xfId="162"/>
    <cellStyle name="Accent1 - 60%" xfId="163"/>
    <cellStyle name="Accent1_Výhled SR 17-19_MF_23 8 2016" xfId="164"/>
    <cellStyle name="Accent2" xfId="165"/>
    <cellStyle name="Accent2 - 20%" xfId="166"/>
    <cellStyle name="Accent2 - 40%" xfId="167"/>
    <cellStyle name="Accent2 - 60%" xfId="168"/>
    <cellStyle name="Accent2_Výhled SR 17-19_MF_23 8 2016" xfId="169"/>
    <cellStyle name="Accent3" xfId="170"/>
    <cellStyle name="Accent3 - 20%" xfId="171"/>
    <cellStyle name="Accent3 - 40%" xfId="172"/>
    <cellStyle name="Accent3 - 60%" xfId="173"/>
    <cellStyle name="Accent3_ADFZ200812" xfId="174"/>
    <cellStyle name="Accent4" xfId="175"/>
    <cellStyle name="Accent4 - 20%" xfId="176"/>
    <cellStyle name="Accent4 - 40%" xfId="177"/>
    <cellStyle name="Accent4 - 60%" xfId="178"/>
    <cellStyle name="Accent4_ADFZ200812" xfId="179"/>
    <cellStyle name="Accent5" xfId="180"/>
    <cellStyle name="Accent5 - 20%" xfId="181"/>
    <cellStyle name="Accent5 - 40%" xfId="182"/>
    <cellStyle name="Accent5 - 60%" xfId="183"/>
    <cellStyle name="Accent5_ADFZ200812" xfId="184"/>
    <cellStyle name="Accent6" xfId="185"/>
    <cellStyle name="Accent6 - 20%" xfId="186"/>
    <cellStyle name="Accent6 - 40%" xfId="187"/>
    <cellStyle name="Accent6 - 60%" xfId="188"/>
    <cellStyle name="Accent6_ADFZ200812" xfId="189"/>
    <cellStyle name="Bad" xfId="190"/>
    <cellStyle name="blp_column_header" xfId="191"/>
    <cellStyle name="Calculation" xfId="192"/>
    <cellStyle name="Celkem" xfId="20" builtinId="25" customBuiltin="1"/>
    <cellStyle name="Celkem 2" xfId="193"/>
    <cellStyle name="Celkem 3" xfId="194"/>
    <cellStyle name="CISPUB0" xfId="195"/>
    <cellStyle name="Comma" xfId="21"/>
    <cellStyle name="Comma [0]" xfId="196"/>
    <cellStyle name="Comma_List1" xfId="197"/>
    <cellStyle name="Comma0" xfId="198"/>
    <cellStyle name="Currency" xfId="22"/>
    <cellStyle name="Currency [0]" xfId="199"/>
    <cellStyle name="Currency_List1" xfId="200"/>
    <cellStyle name="Currency0" xfId="201"/>
    <cellStyle name="Čárka 2" xfId="64"/>
    <cellStyle name="Čárka 2 2" xfId="67"/>
    <cellStyle name="Čárka 3" xfId="202"/>
    <cellStyle name="Čárka 4" xfId="203"/>
    <cellStyle name="Čárka 5" xfId="204"/>
    <cellStyle name="Čárka 6" xfId="205"/>
    <cellStyle name="Čárka 7" xfId="206"/>
    <cellStyle name="Čárka 7 2" xfId="207"/>
    <cellStyle name="čárky [0]_01Nadlimity2007_2009PF_K" xfId="208"/>
    <cellStyle name="čárky 2" xfId="209"/>
    <cellStyle name="čárky 2 2" xfId="210"/>
    <cellStyle name="Čárky bez des. míst 2" xfId="65"/>
    <cellStyle name="Čárky bez des. míst 2 2" xfId="68"/>
    <cellStyle name="čárky bez des. míst 3" xfId="211"/>
    <cellStyle name="Čárky bez des. míst 4" xfId="212"/>
    <cellStyle name="Date" xfId="23"/>
    <cellStyle name="Datum" xfId="24"/>
    <cellStyle name="Emphasis 1" xfId="213"/>
    <cellStyle name="Emphasis 2" xfId="214"/>
    <cellStyle name="Emphasis 3" xfId="215"/>
    <cellStyle name="Explanatory Text" xfId="216"/>
    <cellStyle name="Fixed" xfId="25"/>
    <cellStyle name="Good" xfId="217"/>
    <cellStyle name="Heading 1" xfId="218"/>
    <cellStyle name="Heading 2" xfId="219"/>
    <cellStyle name="Heading 3" xfId="220"/>
    <cellStyle name="Heading 4" xfId="221"/>
    <cellStyle name="Heading1" xfId="26"/>
    <cellStyle name="Heading2" xfId="27"/>
    <cellStyle name="Hypertextový odkaz" xfId="222"/>
    <cellStyle name="Check Cell" xfId="223"/>
    <cellStyle name="Chybně" xfId="28" builtinId="27" customBuiltin="1"/>
    <cellStyle name="Chybně 2" xfId="224"/>
    <cellStyle name="Chybně 3" xfId="225"/>
    <cellStyle name="Input" xfId="226"/>
    <cellStyle name="Kontrolní buňka" xfId="29" builtinId="23" customBuiltin="1"/>
    <cellStyle name="Kontrolní buňka 2" xfId="227"/>
    <cellStyle name="Kontrolní buňka 3" xfId="228"/>
    <cellStyle name="Linked Cell" xfId="229"/>
    <cellStyle name="Lnumber" xfId="230"/>
    <cellStyle name="M·na" xfId="30"/>
    <cellStyle name="Nadpis 1" xfId="31" builtinId="16" customBuiltin="1"/>
    <cellStyle name="Nadpis 1 2" xfId="231"/>
    <cellStyle name="Nadpis 1 3" xfId="232"/>
    <cellStyle name="Nadpis 2" xfId="32" builtinId="17" customBuiltin="1"/>
    <cellStyle name="Nadpis 2 2" xfId="233"/>
    <cellStyle name="Nadpis 2 3" xfId="234"/>
    <cellStyle name="Nadpis 3" xfId="33" builtinId="18" customBuiltin="1"/>
    <cellStyle name="Nadpis 3 2" xfId="235"/>
    <cellStyle name="Nadpis 3 3" xfId="236"/>
    <cellStyle name="Nadpis 4" xfId="34" builtinId="19" customBuiltin="1"/>
    <cellStyle name="Nadpis 4 2" xfId="237"/>
    <cellStyle name="Nadpis 4 3" xfId="238"/>
    <cellStyle name="Nadpis1" xfId="35"/>
    <cellStyle name="Nadpis2" xfId="36"/>
    <cellStyle name="Název" xfId="37" builtinId="15" customBuiltin="1"/>
    <cellStyle name="Název 2" xfId="239"/>
    <cellStyle name="Název 3" xfId="240"/>
    <cellStyle name="Neutral" xfId="241"/>
    <cellStyle name="Neutrální" xfId="38" builtinId="28" customBuiltin="1"/>
    <cellStyle name="Neutrální 2" xfId="242"/>
    <cellStyle name="Neutrální 3" xfId="243"/>
    <cellStyle name="Normal" xfId="244"/>
    <cellStyle name="Normal 2" xfId="245"/>
    <cellStyle name="Normal 3" xfId="246"/>
    <cellStyle name="Normal_Table6" xfId="247"/>
    <cellStyle name="Normální" xfId="0" builtinId="0"/>
    <cellStyle name="Normální 10" xfId="248"/>
    <cellStyle name="Normální 10 2" xfId="249"/>
    <cellStyle name="Normální 11" xfId="250"/>
    <cellStyle name="Normální 11 2" xfId="251"/>
    <cellStyle name="Normální 11 2 2" xfId="252"/>
    <cellStyle name="Normální 11 3" xfId="253"/>
    <cellStyle name="Normální 12" xfId="254"/>
    <cellStyle name="Normální 13" xfId="255"/>
    <cellStyle name="Normální 14" xfId="256"/>
    <cellStyle name="Normální 15" xfId="257"/>
    <cellStyle name="Normální 15 2" xfId="258"/>
    <cellStyle name="Normální 15_EU tab textová část SR 2016  (2)" xfId="259"/>
    <cellStyle name="Normální 16" xfId="260"/>
    <cellStyle name="Normální 16 2" xfId="261"/>
    <cellStyle name="Normální 17" xfId="262"/>
    <cellStyle name="Normální 18" xfId="263"/>
    <cellStyle name="Normální 19" xfId="264"/>
    <cellStyle name="Normální 19 2" xfId="265"/>
    <cellStyle name="Normální 19_EU tab textová část SR 2016  (2)" xfId="266"/>
    <cellStyle name="Normální 2" xfId="39"/>
    <cellStyle name="Normální 2 2" xfId="267"/>
    <cellStyle name="normální 2 2 2" xfId="268"/>
    <cellStyle name="normální 2 2 2 2" xfId="269"/>
    <cellStyle name="normální 2 2 2_EU tab textová část SR 2016  (2)" xfId="270"/>
    <cellStyle name="normální 2 2 3" xfId="271"/>
    <cellStyle name="normální 2 2 4" xfId="272"/>
    <cellStyle name="Normální 2 2 5" xfId="273"/>
    <cellStyle name="normální 2 2_EU tab textová část SR 2016  (2)" xfId="274"/>
    <cellStyle name="Normální 2 3" xfId="275"/>
    <cellStyle name="normální 2 4" xfId="276"/>
    <cellStyle name="Normální 2 5" xfId="277"/>
    <cellStyle name="normální 2_MŠMT pro SZÚ" xfId="278"/>
    <cellStyle name="Normální 20" xfId="69"/>
    <cellStyle name="Normální 21" xfId="279"/>
    <cellStyle name="Normální 22" xfId="280"/>
    <cellStyle name="Normální 23" xfId="281"/>
    <cellStyle name="Normální 24" xfId="282"/>
    <cellStyle name="Normální 25" xfId="283"/>
    <cellStyle name="Normální 26" xfId="284"/>
    <cellStyle name="Normální 27" xfId="285"/>
    <cellStyle name="Normální 28" xfId="286"/>
    <cellStyle name="Normální 29" xfId="287"/>
    <cellStyle name="Normální 3" xfId="63"/>
    <cellStyle name="Normální 3 2" xfId="66"/>
    <cellStyle name="normální 3 2 2" xfId="288"/>
    <cellStyle name="normální 3 2_EU tab textová část SR 2016  (2)" xfId="289"/>
    <cellStyle name="Normální 3 3" xfId="290"/>
    <cellStyle name="Normální 3 4" xfId="291"/>
    <cellStyle name="Normální 3 5" xfId="292"/>
    <cellStyle name="Normální 3 6" xfId="293"/>
    <cellStyle name="normální 3_MŠMT pro SZÚ" xfId="294"/>
    <cellStyle name="Normální 30" xfId="295"/>
    <cellStyle name="Normální 31" xfId="296"/>
    <cellStyle name="Normální 31 2" xfId="297"/>
    <cellStyle name="Normální 32" xfId="298"/>
    <cellStyle name="Normální 33" xfId="299"/>
    <cellStyle name="Normální 4" xfId="300"/>
    <cellStyle name="Normální 4 2" xfId="301"/>
    <cellStyle name="normální 4 2 2" xfId="302"/>
    <cellStyle name="normální 4 2_EU tab textová část SR 2016  (2)" xfId="303"/>
    <cellStyle name="Normální 4 3" xfId="304"/>
    <cellStyle name="normální 4_Tab č  9 MŠMT22.2.KV" xfId="305"/>
    <cellStyle name="Normální 5" xfId="306"/>
    <cellStyle name="normální 5 2" xfId="307"/>
    <cellStyle name="normální 5 2 2" xfId="308"/>
    <cellStyle name="normální 5 2_EU tab textová část SR 2016  (2)" xfId="309"/>
    <cellStyle name="normální 5 3" xfId="310"/>
    <cellStyle name="normální 5 4" xfId="311"/>
    <cellStyle name="normální 5_EU tab textová část SR 2016  (2)" xfId="312"/>
    <cellStyle name="Normální 6" xfId="313"/>
    <cellStyle name="Normální 6 2" xfId="314"/>
    <cellStyle name="normální 6 2 2" xfId="315"/>
    <cellStyle name="normální 6 2_EU tab textová část SR 2016  (2)" xfId="316"/>
    <cellStyle name="Normální 6 3" xfId="317"/>
    <cellStyle name="Normální 6 3 2" xfId="318"/>
    <cellStyle name="Normální 6 4" xfId="319"/>
    <cellStyle name="normální 6_MŠMT pro SZÚ" xfId="320"/>
    <cellStyle name="Normální 7" xfId="321"/>
    <cellStyle name="normální 7 2" xfId="322"/>
    <cellStyle name="normální 7_EU tab textová část SR 2016  (2)" xfId="323"/>
    <cellStyle name="Normální 8" xfId="324"/>
    <cellStyle name="Normální 8 2" xfId="325"/>
    <cellStyle name="Normální 9" xfId="326"/>
    <cellStyle name="normální 9 2" xfId="327"/>
    <cellStyle name="Normální 9 3" xfId="328"/>
    <cellStyle name="normální 9_EU tab textová část SR 2016  (2)" xfId="329"/>
    <cellStyle name="normální_bilance I výhledu 2009-2012 dle kapitol" xfId="40"/>
    <cellStyle name="normální_bilance jednoduchá" xfId="41"/>
    <cellStyle name="normální_LIMITY-Kapitoly-2010-2013-duben-2010" xfId="42"/>
    <cellStyle name="normální_LIMITY-Kapitoly-2015-2017-výhled-propoj" xfId="43"/>
    <cellStyle name="normální_Vyhled_04_06_SFZP" xfId="44"/>
    <cellStyle name="normální_Vzor RO" xfId="45"/>
    <cellStyle name="Note" xfId="330"/>
    <cellStyle name="Note 2" xfId="331"/>
    <cellStyle name="Note_Výhled SR 17-19_MF_23 8 2016" xfId="332"/>
    <cellStyle name="Output" xfId="333"/>
    <cellStyle name="Percent" xfId="46"/>
    <cellStyle name="Pevní" xfId="47"/>
    <cellStyle name="Poznámka" xfId="48" builtinId="10" customBuiltin="1"/>
    <cellStyle name="Poznámka 2" xfId="334"/>
    <cellStyle name="Poznámka 2 2" xfId="335"/>
    <cellStyle name="Poznámka 3" xfId="336"/>
    <cellStyle name="Poznámka 4" xfId="337"/>
    <cellStyle name="procent 2" xfId="338"/>
    <cellStyle name="procent 3" xfId="339"/>
    <cellStyle name="procent 3 2" xfId="340"/>
    <cellStyle name="procent 3 2 2" xfId="341"/>
    <cellStyle name="procent 3 3" xfId="342"/>
    <cellStyle name="Procenta 2" xfId="343"/>
    <cellStyle name="Procenta 3" xfId="344"/>
    <cellStyle name="Procenta 3 2" xfId="345"/>
    <cellStyle name="Procenta 4" xfId="346"/>
    <cellStyle name="Procenta 5" xfId="347"/>
    <cellStyle name="Propojená buňka" xfId="49" builtinId="24" customBuiltin="1"/>
    <cellStyle name="Propojená buňka 2" xfId="348"/>
    <cellStyle name="Propojená buňka 3" xfId="349"/>
    <cellStyle name="SAPBEXaggData" xfId="70"/>
    <cellStyle name="SAPBEXaggDataEmph" xfId="350"/>
    <cellStyle name="SAPBEXaggItem" xfId="71"/>
    <cellStyle name="SAPBEXaggItemX" xfId="351"/>
    <cellStyle name="SAPBEXexcBad7" xfId="352"/>
    <cellStyle name="SAPBEXexcBad8" xfId="353"/>
    <cellStyle name="SAPBEXexcBad9" xfId="354"/>
    <cellStyle name="SAPBEXexcCritical4" xfId="355"/>
    <cellStyle name="SAPBEXexcCritical5" xfId="356"/>
    <cellStyle name="SAPBEXexcCritical6" xfId="357"/>
    <cellStyle name="SAPBEXexcGood1" xfId="358"/>
    <cellStyle name="SAPBEXexcGood2" xfId="359"/>
    <cellStyle name="SAPBEXexcGood3" xfId="360"/>
    <cellStyle name="SAPBEXfilterDrill" xfId="361"/>
    <cellStyle name="SAPBEXFilterInfo1" xfId="362"/>
    <cellStyle name="SAPBEXFilterInfo2" xfId="363"/>
    <cellStyle name="SAPBEXFilterInfoHlavicka" xfId="364"/>
    <cellStyle name="SAPBEXfilterItem" xfId="365"/>
    <cellStyle name="SAPBEXfilterText" xfId="366"/>
    <cellStyle name="SAPBEXformats" xfId="367"/>
    <cellStyle name="SAPBEXheaderItem" xfId="368"/>
    <cellStyle name="SAPBEXheaderText" xfId="369"/>
    <cellStyle name="SAPBEXHLevel0" xfId="370"/>
    <cellStyle name="SAPBEXHLevel0 2" xfId="371"/>
    <cellStyle name="SAPBEXHLevel0_EU tab textová část SR 2016  (2)" xfId="372"/>
    <cellStyle name="SAPBEXHLevel0X" xfId="373"/>
    <cellStyle name="SAPBEXHLevel0X 2" xfId="374"/>
    <cellStyle name="SAPBEXHLevel0X_EU tab textová část SR 2016  (2)" xfId="375"/>
    <cellStyle name="SAPBEXHLevel1" xfId="376"/>
    <cellStyle name="SAPBEXHLevel1 2" xfId="377"/>
    <cellStyle name="SAPBEXHLevel1_EU tab textová část SR 2016  (2)" xfId="378"/>
    <cellStyle name="SAPBEXHLevel1X" xfId="379"/>
    <cellStyle name="SAPBEXHLevel1X 2" xfId="380"/>
    <cellStyle name="SAPBEXHLevel1X_EU tab textová část SR 2016  (2)" xfId="381"/>
    <cellStyle name="SAPBEXHLevel2" xfId="382"/>
    <cellStyle name="SAPBEXHLevel2 2" xfId="383"/>
    <cellStyle name="SAPBEXHLevel2_EU tab textová část SR 2016  (2)" xfId="384"/>
    <cellStyle name="SAPBEXHLevel2X" xfId="385"/>
    <cellStyle name="SAPBEXHLevel2X 2" xfId="386"/>
    <cellStyle name="SAPBEXHLevel2X_EU tab textová část SR 2016  (2)" xfId="387"/>
    <cellStyle name="SAPBEXHLevel3" xfId="388"/>
    <cellStyle name="SAPBEXHLevel3 2" xfId="389"/>
    <cellStyle name="SAPBEXHLevel3_EU tab textová část SR 2016  (2)" xfId="390"/>
    <cellStyle name="SAPBEXHLevel3X" xfId="391"/>
    <cellStyle name="SAPBEXHLevel3X 2" xfId="392"/>
    <cellStyle name="SAPBEXHLevel3X_EU tab textová část SR 2016  (2)" xfId="393"/>
    <cellStyle name="SAPBEXchaText" xfId="72"/>
    <cellStyle name="SAPBEXinputData" xfId="394"/>
    <cellStyle name="SAPBEXinputData 2" xfId="395"/>
    <cellStyle name="SAPBEXinputData_EU tab textová část SR 2016  (2)" xfId="396"/>
    <cellStyle name="SAPBEXItemHeader" xfId="397"/>
    <cellStyle name="SAPBEXresData" xfId="398"/>
    <cellStyle name="SAPBEXresDataEmph" xfId="399"/>
    <cellStyle name="SAPBEXresItem" xfId="400"/>
    <cellStyle name="SAPBEXresItemX" xfId="401"/>
    <cellStyle name="SAPBEXstdData" xfId="73"/>
    <cellStyle name="SAPBEXstdDataEmph" xfId="402"/>
    <cellStyle name="SAPBEXstdItem" xfId="74"/>
    <cellStyle name="SAPBEXstdItemX" xfId="403"/>
    <cellStyle name="SAPBEXtitle" xfId="404"/>
    <cellStyle name="SAPBEXunassignedItem" xfId="405"/>
    <cellStyle name="SAPBEXundefined" xfId="406"/>
    <cellStyle name="Sheet Title" xfId="407"/>
    <cellStyle name="Správně" xfId="50" builtinId="26" customBuiltin="1"/>
    <cellStyle name="Správně 2" xfId="408"/>
    <cellStyle name="Správně 3" xfId="409"/>
    <cellStyle name="Styl 1" xfId="410"/>
    <cellStyle name="Styl 1 2" xfId="411"/>
    <cellStyle name="Styl 1_EU tab textová část SR 2016  (2)" xfId="412"/>
    <cellStyle name="Styl 2" xfId="413"/>
    <cellStyle name="Styl 2 2" xfId="414"/>
    <cellStyle name="Styl 2_EU tab textová část SR 2016  (2)" xfId="415"/>
    <cellStyle name="Styl 3" xfId="416"/>
    <cellStyle name="Styl 3 2" xfId="417"/>
    <cellStyle name="Styl 3_EU tab textová část SR 2016  (2)" xfId="418"/>
    <cellStyle name="Text upozornění" xfId="51" builtinId="11" customBuiltin="1"/>
    <cellStyle name="Text upozornění 2" xfId="419"/>
    <cellStyle name="Text upozornění 3" xfId="420"/>
    <cellStyle name="Title" xfId="421"/>
    <cellStyle name="Total" xfId="52"/>
    <cellStyle name="Vstup" xfId="53" builtinId="20" customBuiltin="1"/>
    <cellStyle name="Vstup 2" xfId="422"/>
    <cellStyle name="Vstup 3" xfId="423"/>
    <cellStyle name="Výpočet" xfId="54" builtinId="22" customBuiltin="1"/>
    <cellStyle name="Výpočet 2" xfId="424"/>
    <cellStyle name="Výpočet 3" xfId="425"/>
    <cellStyle name="Výstup" xfId="55" builtinId="21" customBuiltin="1"/>
    <cellStyle name="Výstup 2" xfId="426"/>
    <cellStyle name="Výstup 3" xfId="427"/>
    <cellStyle name="Vysvětlující text" xfId="56" builtinId="53" customBuiltin="1"/>
    <cellStyle name="Vysvětlující text 2" xfId="428"/>
    <cellStyle name="Vysvětlující text 3" xfId="429"/>
    <cellStyle name="Warning Text" xfId="430"/>
    <cellStyle name="Zvýraznění 1" xfId="57" builtinId="29" customBuiltin="1"/>
    <cellStyle name="Zvýraznění 1 2" xfId="431"/>
    <cellStyle name="Zvýraznění 1 3" xfId="432"/>
    <cellStyle name="Zvýraznění 2" xfId="58" builtinId="33" customBuiltin="1"/>
    <cellStyle name="Zvýraznění 2 2" xfId="433"/>
    <cellStyle name="Zvýraznění 2 3" xfId="434"/>
    <cellStyle name="Zvýraznění 3" xfId="59" builtinId="37" customBuiltin="1"/>
    <cellStyle name="Zvýraznění 3 2" xfId="435"/>
    <cellStyle name="Zvýraznění 3 3" xfId="436"/>
    <cellStyle name="Zvýraznění 4" xfId="60" builtinId="41" customBuiltin="1"/>
    <cellStyle name="Zvýraznění 4 2" xfId="437"/>
    <cellStyle name="Zvýraznění 4 3" xfId="438"/>
    <cellStyle name="Zvýraznění 5" xfId="61" builtinId="45" customBuiltin="1"/>
    <cellStyle name="Zvýraznění 5 2" xfId="439"/>
    <cellStyle name="Zvýraznění 5 3" xfId="440"/>
    <cellStyle name="Zvýraznění 6" xfId="62" builtinId="49" customBuiltin="1"/>
    <cellStyle name="Zvýraznění 6 2" xfId="441"/>
    <cellStyle name="Zvýraznění 6 3" xfId="4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:\WINDOWS\TEMP\odd14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2006\Parlament\Schv&#225;len&#253;%20MF%2003%20SR-2006-p&#345;&#237;loha%204%20z&#225;kona(9.12)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Z&#218;%202000\I.%20&#269;tvrtlet&#237;\sestavy%205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akesk\LOCALS~1\Temp\Pril.c.4-2003%20(6.9.2002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Plocha\Z%20U\ROK%2099\III.%20Q%201999\sestavy%205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  <sheetName val="301-KPR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49-ERÚ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B27"/>
  <sheetViews>
    <sheetView tabSelected="1" zoomScaleNormal="100" workbookViewId="0">
      <selection activeCell="N9" sqref="N9"/>
    </sheetView>
  </sheetViews>
  <sheetFormatPr defaultRowHeight="12.75"/>
  <cols>
    <col min="1" max="1" width="17.33203125" style="173" customWidth="1"/>
    <col min="2" max="2" width="101.83203125" style="173" customWidth="1"/>
    <col min="3" max="8" width="9.33203125" style="168"/>
    <col min="9" max="9" width="16.83203125" style="168" customWidth="1"/>
    <col min="10" max="16384" width="9.33203125" style="168"/>
  </cols>
  <sheetData>
    <row r="7" spans="1:2" ht="21">
      <c r="A7" s="291" t="s">
        <v>110</v>
      </c>
      <c r="B7" s="291"/>
    </row>
    <row r="8" spans="1:2" ht="21">
      <c r="A8" s="169"/>
      <c r="B8" s="170"/>
    </row>
    <row r="9" spans="1:2" ht="21">
      <c r="A9" s="169"/>
      <c r="B9" s="170"/>
    </row>
    <row r="10" spans="1:2" ht="21">
      <c r="A10" s="169"/>
      <c r="B10" s="170"/>
    </row>
    <row r="11" spans="1:2" ht="15.75">
      <c r="A11" s="171"/>
      <c r="B11" s="171"/>
    </row>
    <row r="12" spans="1:2" ht="15.75">
      <c r="A12" s="171" t="s">
        <v>111</v>
      </c>
      <c r="B12" s="171" t="s">
        <v>190</v>
      </c>
    </row>
    <row r="13" spans="1:2" ht="15.75">
      <c r="A13" s="171" t="s">
        <v>136</v>
      </c>
      <c r="B13" s="171" t="s">
        <v>191</v>
      </c>
    </row>
    <row r="14" spans="1:2" ht="15.75">
      <c r="A14" s="171" t="s">
        <v>112</v>
      </c>
      <c r="B14" s="171" t="s">
        <v>192</v>
      </c>
    </row>
    <row r="15" spans="1:2" ht="15.75">
      <c r="A15" s="171" t="s">
        <v>113</v>
      </c>
      <c r="B15" s="171" t="s">
        <v>193</v>
      </c>
    </row>
    <row r="16" spans="1:2" ht="47.25">
      <c r="A16" s="290" t="s">
        <v>114</v>
      </c>
      <c r="B16" s="172" t="s">
        <v>194</v>
      </c>
    </row>
    <row r="17" spans="1:2" ht="15.75">
      <c r="A17" s="171" t="s">
        <v>105</v>
      </c>
      <c r="B17" s="171" t="s">
        <v>87</v>
      </c>
    </row>
    <row r="18" spans="1:2" ht="15.75">
      <c r="A18" s="171" t="s">
        <v>115</v>
      </c>
      <c r="B18" s="171" t="s">
        <v>152</v>
      </c>
    </row>
    <row r="19" spans="1:2" ht="15.75">
      <c r="A19" s="171" t="s">
        <v>116</v>
      </c>
      <c r="B19" s="171" t="s">
        <v>161</v>
      </c>
    </row>
    <row r="20" spans="1:2" ht="15.75">
      <c r="A20" s="171" t="s">
        <v>117</v>
      </c>
      <c r="B20" s="171" t="s">
        <v>195</v>
      </c>
    </row>
    <row r="21" spans="1:2" ht="15.75">
      <c r="A21" s="171" t="s">
        <v>127</v>
      </c>
      <c r="B21" s="171" t="s">
        <v>196</v>
      </c>
    </row>
    <row r="22" spans="1:2" ht="15.75">
      <c r="A22" s="171" t="s">
        <v>137</v>
      </c>
      <c r="B22" s="171" t="s">
        <v>162</v>
      </c>
    </row>
    <row r="23" spans="1:2" ht="18.75" customHeight="1">
      <c r="A23" s="171" t="s">
        <v>138</v>
      </c>
      <c r="B23" s="171" t="s">
        <v>197</v>
      </c>
    </row>
    <row r="24" spans="1:2" ht="15.75">
      <c r="A24" s="171" t="s">
        <v>139</v>
      </c>
      <c r="B24" s="171" t="s">
        <v>163</v>
      </c>
    </row>
    <row r="25" spans="1:2" ht="15.75">
      <c r="A25" s="171" t="s">
        <v>140</v>
      </c>
      <c r="B25" s="171" t="s">
        <v>198</v>
      </c>
    </row>
    <row r="26" spans="1:2" ht="15.75">
      <c r="A26" s="171" t="s">
        <v>141</v>
      </c>
      <c r="B26" s="171" t="s">
        <v>164</v>
      </c>
    </row>
    <row r="27" spans="1:2" ht="15.75">
      <c r="A27" s="171" t="s">
        <v>142</v>
      </c>
      <c r="B27" s="171" t="s">
        <v>199</v>
      </c>
    </row>
  </sheetData>
  <mergeCells count="1">
    <mergeCell ref="A7:B7"/>
  </mergeCells>
  <phoneticPr fontId="32" type="noConversion"/>
  <pageMargins left="0.5" right="0.55000000000000004" top="0.984251969" bottom="0.984251969" header="0.4921259845" footer="0.4921259845"/>
  <pageSetup paperSize="9" scale="86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6"/>
  <sheetViews>
    <sheetView showGridLines="0" zoomScaleNormal="100" workbookViewId="0">
      <selection activeCell="E26" sqref="E26"/>
    </sheetView>
  </sheetViews>
  <sheetFormatPr defaultColWidth="9.1640625" defaultRowHeight="12.75"/>
  <cols>
    <col min="1" max="1" width="9.1640625" style="52"/>
    <col min="2" max="2" width="80.83203125" style="52" customWidth="1"/>
    <col min="3" max="9" width="16.83203125" style="52" customWidth="1"/>
    <col min="10" max="10" width="19.1640625" style="52" customWidth="1"/>
    <col min="11" max="16384" width="9.1640625" style="52"/>
  </cols>
  <sheetData>
    <row r="1" spans="2:11">
      <c r="F1" s="53"/>
      <c r="H1" s="55"/>
      <c r="I1" s="53" t="s">
        <v>109</v>
      </c>
    </row>
    <row r="3" spans="2:11" ht="18.75">
      <c r="B3" s="315" t="s">
        <v>221</v>
      </c>
      <c r="C3" s="315"/>
      <c r="D3" s="315"/>
      <c r="E3" s="315"/>
      <c r="F3" s="315"/>
      <c r="G3" s="315"/>
      <c r="H3" s="315"/>
      <c r="I3" s="315"/>
      <c r="J3" s="56"/>
      <c r="K3" s="56"/>
    </row>
    <row r="4" spans="2:11">
      <c r="B4" s="55"/>
    </row>
    <row r="5" spans="2:11">
      <c r="B5" s="57"/>
      <c r="I5" s="53" t="s">
        <v>49</v>
      </c>
    </row>
    <row r="6" spans="2:11" ht="51" customHeight="1">
      <c r="B6" s="141" t="s">
        <v>235</v>
      </c>
      <c r="C6" s="142" t="s">
        <v>236</v>
      </c>
      <c r="D6" s="142" t="s">
        <v>165</v>
      </c>
      <c r="E6" s="142" t="s">
        <v>92</v>
      </c>
      <c r="F6" s="142" t="s">
        <v>187</v>
      </c>
      <c r="G6" s="142" t="s">
        <v>166</v>
      </c>
      <c r="H6" s="142" t="s">
        <v>167</v>
      </c>
      <c r="I6" s="143" t="s">
        <v>168</v>
      </c>
    </row>
    <row r="7" spans="2:11" ht="12.75" customHeight="1">
      <c r="B7" s="287"/>
      <c r="C7" s="288"/>
      <c r="D7" s="288"/>
      <c r="E7" s="288"/>
      <c r="F7" s="288"/>
      <c r="G7" s="288"/>
      <c r="H7" s="288"/>
      <c r="I7" s="289"/>
    </row>
    <row r="8" spans="2:11" ht="21.95" customHeight="1">
      <c r="B8" s="144" t="s">
        <v>93</v>
      </c>
      <c r="C8" s="145">
        <f>SUM(D8:I8)</f>
        <v>93494460000</v>
      </c>
      <c r="D8" s="145">
        <f t="shared" ref="D8:I8" si="0">D9+D10+D15</f>
        <v>66025000000</v>
      </c>
      <c r="E8" s="145">
        <f t="shared" si="0"/>
        <v>12467460000</v>
      </c>
      <c r="F8" s="145">
        <f t="shared" si="0"/>
        <v>1262400000</v>
      </c>
      <c r="G8" s="145">
        <f t="shared" si="0"/>
        <v>76000000</v>
      </c>
      <c r="H8" s="145">
        <f t="shared" si="0"/>
        <v>900000000</v>
      </c>
      <c r="I8" s="146">
        <f t="shared" si="0"/>
        <v>12763600000</v>
      </c>
    </row>
    <row r="9" spans="2:11" ht="21.95" customHeight="1">
      <c r="B9" s="147" t="s">
        <v>94</v>
      </c>
      <c r="C9" s="145">
        <f t="shared" ref="C9:C38" si="1">SUM(D9:I9)</f>
        <v>22345999197</v>
      </c>
      <c r="D9" s="148">
        <v>19900000000</v>
      </c>
      <c r="E9" s="148"/>
      <c r="F9" s="148">
        <v>200000000</v>
      </c>
      <c r="G9" s="148"/>
      <c r="H9" s="148"/>
      <c r="I9" s="149">
        <v>2245999197</v>
      </c>
      <c r="J9" s="58"/>
    </row>
    <row r="10" spans="2:11" ht="21.95" customHeight="1">
      <c r="B10" s="147" t="s">
        <v>95</v>
      </c>
      <c r="C10" s="145">
        <f t="shared" si="1"/>
        <v>14382300000</v>
      </c>
      <c r="D10" s="148">
        <f>D11+D13+D14</f>
        <v>13000000000</v>
      </c>
      <c r="E10" s="148">
        <v>226800000</v>
      </c>
      <c r="F10" s="148">
        <v>70000000</v>
      </c>
      <c r="G10" s="148">
        <v>38500000</v>
      </c>
      <c r="H10" s="148">
        <v>794000000</v>
      </c>
      <c r="I10" s="149">
        <f>I11+I13+I14+16000000</f>
        <v>253000000</v>
      </c>
      <c r="J10" s="58"/>
    </row>
    <row r="11" spans="2:11" ht="21.95" customHeight="1">
      <c r="B11" s="147" t="s">
        <v>96</v>
      </c>
      <c r="C11" s="145">
        <f t="shared" si="1"/>
        <v>0</v>
      </c>
      <c r="D11" s="148"/>
      <c r="E11" s="148"/>
      <c r="F11" s="148"/>
      <c r="G11" s="148"/>
      <c r="H11" s="148"/>
      <c r="I11" s="149"/>
    </row>
    <row r="12" spans="2:11" ht="21.95" hidden="1" customHeight="1">
      <c r="B12" s="234"/>
      <c r="C12" s="231"/>
      <c r="D12" s="232"/>
      <c r="E12" s="232"/>
      <c r="F12" s="232"/>
      <c r="G12" s="232"/>
      <c r="H12" s="232"/>
      <c r="I12" s="233"/>
    </row>
    <row r="13" spans="2:11" ht="21.95" customHeight="1">
      <c r="B13" s="147" t="s">
        <v>97</v>
      </c>
      <c r="C13" s="145">
        <f t="shared" si="1"/>
        <v>947000000</v>
      </c>
      <c r="D13" s="148"/>
      <c r="E13" s="148"/>
      <c r="F13" s="148"/>
      <c r="G13" s="148"/>
      <c r="H13" s="148">
        <v>710000000</v>
      </c>
      <c r="I13" s="149">
        <v>237000000</v>
      </c>
      <c r="J13" s="58"/>
    </row>
    <row r="14" spans="2:11" ht="21.95" customHeight="1">
      <c r="B14" s="147" t="s">
        <v>98</v>
      </c>
      <c r="C14" s="145">
        <f t="shared" si="1"/>
        <v>13000000000</v>
      </c>
      <c r="D14" s="148">
        <v>13000000000</v>
      </c>
      <c r="E14" s="148"/>
      <c r="F14" s="148"/>
      <c r="G14" s="148"/>
      <c r="H14" s="148"/>
      <c r="I14" s="149"/>
      <c r="J14" s="58"/>
    </row>
    <row r="15" spans="2:11" ht="21.95" customHeight="1">
      <c r="B15" s="144" t="s">
        <v>229</v>
      </c>
      <c r="C15" s="145">
        <f t="shared" si="1"/>
        <v>56766160803</v>
      </c>
      <c r="D15" s="145">
        <f t="shared" ref="D15:I15" si="2">SUM(D16:D35)</f>
        <v>33125000000</v>
      </c>
      <c r="E15" s="145">
        <f t="shared" si="2"/>
        <v>12240660000</v>
      </c>
      <c r="F15" s="145">
        <f t="shared" si="2"/>
        <v>992400000</v>
      </c>
      <c r="G15" s="145">
        <f t="shared" si="2"/>
        <v>37500000</v>
      </c>
      <c r="H15" s="145">
        <f t="shared" si="2"/>
        <v>106000000</v>
      </c>
      <c r="I15" s="146">
        <f t="shared" si="2"/>
        <v>10264600803</v>
      </c>
    </row>
    <row r="16" spans="2:11" ht="21.95" customHeight="1">
      <c r="B16" s="147" t="s">
        <v>215</v>
      </c>
      <c r="C16" s="145">
        <f t="shared" si="1"/>
        <v>10190439000</v>
      </c>
      <c r="D16" s="148"/>
      <c r="E16" s="148">
        <v>10190439000</v>
      </c>
      <c r="F16" s="148"/>
      <c r="G16" s="148"/>
      <c r="H16" s="148"/>
      <c r="I16" s="149"/>
    </row>
    <row r="17" spans="2:10" ht="21.95" customHeight="1">
      <c r="B17" s="147" t="s">
        <v>225</v>
      </c>
      <c r="C17" s="145">
        <f t="shared" si="1"/>
        <v>221000</v>
      </c>
      <c r="D17" s="148"/>
      <c r="E17" s="148">
        <v>221000</v>
      </c>
      <c r="F17" s="148"/>
      <c r="G17" s="148"/>
      <c r="H17" s="148"/>
      <c r="I17" s="149"/>
    </row>
    <row r="18" spans="2:10" ht="21.95" customHeight="1">
      <c r="B18" s="150" t="s">
        <v>121</v>
      </c>
      <c r="C18" s="145">
        <f t="shared" si="1"/>
        <v>0</v>
      </c>
      <c r="D18" s="148"/>
      <c r="E18" s="148"/>
      <c r="F18" s="148"/>
      <c r="G18" s="148"/>
      <c r="H18" s="148"/>
      <c r="I18" s="149"/>
      <c r="J18" s="58"/>
    </row>
    <row r="19" spans="2:10" ht="21.95" hidden="1" customHeight="1">
      <c r="B19" s="230" t="s">
        <v>149</v>
      </c>
      <c r="C19" s="231">
        <f t="shared" si="1"/>
        <v>0</v>
      </c>
      <c r="D19" s="232"/>
      <c r="E19" s="232"/>
      <c r="F19" s="232"/>
      <c r="G19" s="232"/>
      <c r="H19" s="232"/>
      <c r="I19" s="233"/>
      <c r="J19" s="58"/>
    </row>
    <row r="20" spans="2:10" ht="21.95" hidden="1" customHeight="1">
      <c r="B20" s="230" t="s">
        <v>169</v>
      </c>
      <c r="C20" s="231">
        <f t="shared" si="1"/>
        <v>0</v>
      </c>
      <c r="D20" s="232"/>
      <c r="E20" s="232"/>
      <c r="F20" s="232"/>
      <c r="G20" s="232"/>
      <c r="H20" s="232"/>
      <c r="I20" s="233"/>
      <c r="J20" s="58"/>
    </row>
    <row r="21" spans="2:10" ht="21.95" customHeight="1">
      <c r="B21" s="150" t="s">
        <v>170</v>
      </c>
      <c r="C21" s="145">
        <f t="shared" si="1"/>
        <v>3000803</v>
      </c>
      <c r="D21" s="148"/>
      <c r="E21" s="148"/>
      <c r="F21" s="148"/>
      <c r="G21" s="148"/>
      <c r="H21" s="148"/>
      <c r="I21" s="149">
        <v>3000803</v>
      </c>
      <c r="J21" s="58"/>
    </row>
    <row r="22" spans="2:10" ht="21.95" hidden="1" customHeight="1">
      <c r="B22" s="230" t="s">
        <v>154</v>
      </c>
      <c r="C22" s="231">
        <f t="shared" si="1"/>
        <v>0</v>
      </c>
      <c r="D22" s="232"/>
      <c r="E22" s="232"/>
      <c r="F22" s="232"/>
      <c r="G22" s="232"/>
      <c r="H22" s="232"/>
      <c r="I22" s="233"/>
      <c r="J22" s="58"/>
    </row>
    <row r="23" spans="2:10" ht="21.95" hidden="1" customHeight="1">
      <c r="B23" s="230" t="s">
        <v>171</v>
      </c>
      <c r="C23" s="231">
        <f t="shared" si="1"/>
        <v>0</v>
      </c>
      <c r="D23" s="232"/>
      <c r="E23" s="232"/>
      <c r="F23" s="232"/>
      <c r="G23" s="232"/>
      <c r="H23" s="232"/>
      <c r="I23" s="233"/>
      <c r="J23" s="58"/>
    </row>
    <row r="24" spans="2:10" ht="21.95" customHeight="1">
      <c r="B24" s="150" t="s">
        <v>172</v>
      </c>
      <c r="C24" s="145">
        <f t="shared" si="1"/>
        <v>260000000</v>
      </c>
      <c r="D24" s="148"/>
      <c r="E24" s="148"/>
      <c r="F24" s="148"/>
      <c r="G24" s="148"/>
      <c r="H24" s="148"/>
      <c r="I24" s="149">
        <v>260000000</v>
      </c>
    </row>
    <row r="25" spans="2:10" ht="21.95" customHeight="1">
      <c r="B25" s="150" t="s">
        <v>173</v>
      </c>
      <c r="C25" s="145">
        <f t="shared" si="1"/>
        <v>0</v>
      </c>
      <c r="D25" s="148"/>
      <c r="E25" s="148"/>
      <c r="F25" s="148"/>
      <c r="G25" s="148"/>
      <c r="H25" s="148"/>
      <c r="I25" s="149"/>
    </row>
    <row r="26" spans="2:10" ht="21.95" customHeight="1">
      <c r="B26" s="150" t="s">
        <v>233</v>
      </c>
      <c r="C26" s="145">
        <f t="shared" si="1"/>
        <v>10000000000</v>
      </c>
      <c r="D26" s="148"/>
      <c r="E26" s="148"/>
      <c r="F26" s="148"/>
      <c r="G26" s="148"/>
      <c r="H26" s="148"/>
      <c r="I26" s="149">
        <v>10000000000</v>
      </c>
    </row>
    <row r="27" spans="2:10" ht="21.95" customHeight="1">
      <c r="B27" s="150" t="s">
        <v>107</v>
      </c>
      <c r="C27" s="145">
        <f t="shared" si="1"/>
        <v>106000000</v>
      </c>
      <c r="D27" s="148"/>
      <c r="E27" s="148"/>
      <c r="F27" s="148"/>
      <c r="G27" s="148"/>
      <c r="H27" s="148">
        <v>106000000</v>
      </c>
      <c r="I27" s="149"/>
      <c r="J27" s="58"/>
    </row>
    <row r="28" spans="2:10" ht="21.95" customHeight="1">
      <c r="B28" s="150" t="s">
        <v>133</v>
      </c>
      <c r="C28" s="145">
        <f t="shared" si="1"/>
        <v>994900000</v>
      </c>
      <c r="D28" s="148"/>
      <c r="E28" s="148"/>
      <c r="F28" s="148">
        <v>992400000</v>
      </c>
      <c r="G28" s="148">
        <v>2500000</v>
      </c>
      <c r="H28" s="148"/>
      <c r="I28" s="149"/>
      <c r="J28" s="58"/>
    </row>
    <row r="29" spans="2:10" ht="21.95" customHeight="1">
      <c r="B29" s="147" t="s">
        <v>155</v>
      </c>
      <c r="C29" s="145">
        <f t="shared" si="1"/>
        <v>35000000</v>
      </c>
      <c r="D29" s="148"/>
      <c r="E29" s="148"/>
      <c r="F29" s="148"/>
      <c r="G29" s="148">
        <v>35000000</v>
      </c>
      <c r="H29" s="148"/>
      <c r="I29" s="149"/>
    </row>
    <row r="30" spans="2:10" ht="21.95" customHeight="1">
      <c r="B30" s="147" t="s">
        <v>216</v>
      </c>
      <c r="C30" s="145">
        <f t="shared" si="1"/>
        <v>0</v>
      </c>
      <c r="D30" s="148"/>
      <c r="E30" s="148"/>
      <c r="F30" s="148"/>
      <c r="G30" s="148"/>
      <c r="H30" s="148"/>
      <c r="I30" s="149"/>
    </row>
    <row r="31" spans="2:10" ht="21.95" customHeight="1">
      <c r="B31" s="147" t="s">
        <v>174</v>
      </c>
      <c r="C31" s="145">
        <f t="shared" si="1"/>
        <v>2050000000</v>
      </c>
      <c r="D31" s="145"/>
      <c r="E31" s="148">
        <v>2050000000</v>
      </c>
      <c r="F31" s="148"/>
      <c r="G31" s="148"/>
      <c r="H31" s="148"/>
      <c r="I31" s="149"/>
    </row>
    <row r="32" spans="2:10" ht="21.95" hidden="1" customHeight="1">
      <c r="B32" s="234" t="s">
        <v>189</v>
      </c>
      <c r="C32" s="231">
        <f t="shared" si="1"/>
        <v>0</v>
      </c>
      <c r="D32" s="231"/>
      <c r="E32" s="232"/>
      <c r="F32" s="232"/>
      <c r="G32" s="232"/>
      <c r="H32" s="232"/>
      <c r="I32" s="233"/>
    </row>
    <row r="33" spans="2:10" ht="21.95" hidden="1" customHeight="1">
      <c r="B33" s="234" t="s">
        <v>211</v>
      </c>
      <c r="C33" s="231">
        <f t="shared" si="1"/>
        <v>0</v>
      </c>
      <c r="D33" s="231"/>
      <c r="E33" s="232"/>
      <c r="F33" s="232"/>
      <c r="G33" s="232"/>
      <c r="H33" s="232"/>
      <c r="I33" s="233"/>
    </row>
    <row r="34" spans="2:10" ht="21.95" customHeight="1">
      <c r="B34" s="147" t="s">
        <v>217</v>
      </c>
      <c r="C34" s="145">
        <f t="shared" si="1"/>
        <v>1600000</v>
      </c>
      <c r="D34" s="145"/>
      <c r="E34" s="148"/>
      <c r="F34" s="148"/>
      <c r="G34" s="148"/>
      <c r="H34" s="148"/>
      <c r="I34" s="149">
        <v>1600000</v>
      </c>
    </row>
    <row r="35" spans="2:10" ht="21.95" customHeight="1">
      <c r="B35" s="147" t="s">
        <v>175</v>
      </c>
      <c r="C35" s="145">
        <f t="shared" si="1"/>
        <v>33125000000</v>
      </c>
      <c r="D35" s="148">
        <f>32474666000+650334000</f>
        <v>33125000000</v>
      </c>
      <c r="E35" s="148"/>
      <c r="F35" s="148"/>
      <c r="G35" s="148"/>
      <c r="H35" s="148"/>
      <c r="I35" s="149"/>
    </row>
    <row r="36" spans="2:10" ht="21.95" customHeight="1">
      <c r="B36" s="151" t="s">
        <v>99</v>
      </c>
      <c r="C36" s="145">
        <f t="shared" si="1"/>
        <v>98840640000</v>
      </c>
      <c r="D36" s="145">
        <v>66025000000</v>
      </c>
      <c r="E36" s="145">
        <f>12467239000+221000</f>
        <v>12467460000</v>
      </c>
      <c r="F36" s="145">
        <v>1262400000</v>
      </c>
      <c r="G36" s="145">
        <v>45580000</v>
      </c>
      <c r="H36" s="145">
        <v>1535000000</v>
      </c>
      <c r="I36" s="146">
        <v>17505200000</v>
      </c>
      <c r="J36" s="58"/>
    </row>
    <row r="37" spans="2:10" ht="21.95" customHeight="1">
      <c r="B37" s="147" t="s">
        <v>100</v>
      </c>
      <c r="C37" s="145">
        <f t="shared" si="1"/>
        <v>1050000000</v>
      </c>
      <c r="D37" s="145"/>
      <c r="E37" s="148"/>
      <c r="F37" s="148"/>
      <c r="G37" s="148"/>
      <c r="H37" s="148">
        <v>800000000</v>
      </c>
      <c r="I37" s="149">
        <v>250000000</v>
      </c>
    </row>
    <row r="38" spans="2:10" ht="23.25" customHeight="1">
      <c r="B38" s="152" t="s">
        <v>101</v>
      </c>
      <c r="C38" s="153">
        <f t="shared" si="1"/>
        <v>-5346180000</v>
      </c>
      <c r="D38" s="153">
        <f t="shared" ref="D38:I38" si="3">D8-D36</f>
        <v>0</v>
      </c>
      <c r="E38" s="153">
        <f t="shared" si="3"/>
        <v>0</v>
      </c>
      <c r="F38" s="153">
        <f t="shared" si="3"/>
        <v>0</v>
      </c>
      <c r="G38" s="153">
        <f t="shared" si="3"/>
        <v>30420000</v>
      </c>
      <c r="H38" s="153">
        <f t="shared" si="3"/>
        <v>-635000000</v>
      </c>
      <c r="I38" s="154">
        <f t="shared" si="3"/>
        <v>-4741600000</v>
      </c>
    </row>
    <row r="39" spans="2:10">
      <c r="D39" s="58"/>
      <c r="E39" s="58"/>
      <c r="F39" s="58"/>
      <c r="G39" s="58"/>
      <c r="H39" s="58"/>
      <c r="I39" s="58"/>
    </row>
    <row r="40" spans="2:10">
      <c r="B40" s="52" t="s">
        <v>231</v>
      </c>
      <c r="D40" s="58"/>
      <c r="I40" s="58"/>
    </row>
    <row r="41" spans="2:10">
      <c r="D41" s="58"/>
      <c r="F41" s="58"/>
      <c r="H41" s="58"/>
    </row>
    <row r="42" spans="2:10">
      <c r="D42" s="58"/>
    </row>
    <row r="43" spans="2:10">
      <c r="D43" s="58"/>
    </row>
    <row r="44" spans="2:10">
      <c r="D44" s="58"/>
    </row>
    <row r="46" spans="2:10">
      <c r="D46" s="58"/>
    </row>
  </sheetData>
  <mergeCells count="1">
    <mergeCell ref="B3:I3"/>
  </mergeCells>
  <pageMargins left="0.7" right="0.7" top="0.78740157499999996" bottom="0.78740157499999996" header="0.3" footer="0.3"/>
  <pageSetup paperSize="9" scale="70" orientation="landscape" r:id="rId1"/>
  <ignoredErrors>
    <ignoredError sqref="F15:I1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B1:N71"/>
  <sheetViews>
    <sheetView topLeftCell="A13" zoomScaleNormal="100" workbookViewId="0">
      <selection activeCell="M6" sqref="M6"/>
    </sheetView>
  </sheetViews>
  <sheetFormatPr defaultColWidth="8.1640625" defaultRowHeight="12.75"/>
  <cols>
    <col min="1" max="1" width="7.5" style="196" customWidth="1"/>
    <col min="2" max="2" width="9.1640625" style="196" bestFit="1" customWidth="1"/>
    <col min="3" max="3" width="43.83203125" style="196" customWidth="1"/>
    <col min="4" max="4" width="18.6640625" style="196" hidden="1" customWidth="1"/>
    <col min="5" max="7" width="18.6640625" style="196" bestFit="1" customWidth="1"/>
    <col min="8" max="8" width="18.6640625" style="196" customWidth="1"/>
    <col min="9" max="14" width="18.6640625" style="196" bestFit="1" customWidth="1"/>
    <col min="15" max="16384" width="8.1640625" style="196"/>
  </cols>
  <sheetData>
    <row r="1" spans="2:14">
      <c r="N1" s="197" t="s">
        <v>86</v>
      </c>
    </row>
    <row r="3" spans="2:14" ht="14.25" customHeight="1">
      <c r="B3" s="292" t="s">
        <v>208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</row>
    <row r="5" spans="2:14">
      <c r="N5" s="197" t="s">
        <v>49</v>
      </c>
    </row>
    <row r="6" spans="2:14" ht="30" customHeight="1">
      <c r="B6" s="214" t="s">
        <v>45</v>
      </c>
      <c r="C6" s="215" t="s">
        <v>234</v>
      </c>
      <c r="D6" s="247" t="s">
        <v>179</v>
      </c>
      <c r="E6" s="216" t="s">
        <v>180</v>
      </c>
      <c r="F6" s="216" t="s">
        <v>181</v>
      </c>
      <c r="G6" s="216" t="s">
        <v>182</v>
      </c>
      <c r="H6" s="216" t="s">
        <v>206</v>
      </c>
      <c r="I6" s="215" t="s">
        <v>185</v>
      </c>
      <c r="J6" s="216" t="s">
        <v>186</v>
      </c>
      <c r="K6" s="216" t="s">
        <v>202</v>
      </c>
      <c r="L6" s="216" t="s">
        <v>207</v>
      </c>
      <c r="M6" s="216" t="s">
        <v>203</v>
      </c>
      <c r="N6" s="217" t="s">
        <v>204</v>
      </c>
    </row>
    <row r="7" spans="2:14" ht="12.75" customHeight="1">
      <c r="B7" s="273"/>
      <c r="C7" s="274"/>
      <c r="D7" s="275"/>
      <c r="E7" s="275"/>
      <c r="F7" s="275"/>
      <c r="G7" s="275"/>
      <c r="H7" s="275"/>
      <c r="I7" s="274"/>
      <c r="J7" s="275"/>
      <c r="K7" s="275"/>
      <c r="L7" s="275"/>
      <c r="M7" s="275"/>
      <c r="N7" s="276"/>
    </row>
    <row r="8" spans="2:14" ht="12.75" customHeight="1">
      <c r="B8" s="198">
        <v>301</v>
      </c>
      <c r="C8" s="199" t="s">
        <v>0</v>
      </c>
      <c r="D8" s="248">
        <v>153109.9</v>
      </c>
      <c r="E8" s="200">
        <v>181329.06</v>
      </c>
      <c r="F8" s="200">
        <v>93689.75</v>
      </c>
      <c r="G8" s="200">
        <v>111212.59</v>
      </c>
      <c r="H8" s="200">
        <v>127209.60000000001</v>
      </c>
      <c r="I8" s="200">
        <v>3550853</v>
      </c>
      <c r="J8" s="200">
        <v>60000</v>
      </c>
      <c r="K8" s="200">
        <v>836855</v>
      </c>
      <c r="L8" s="200">
        <v>60000</v>
      </c>
      <c r="M8" s="200">
        <v>60000</v>
      </c>
      <c r="N8" s="201">
        <v>60000</v>
      </c>
    </row>
    <row r="9" spans="2:14">
      <c r="B9" s="198">
        <v>302</v>
      </c>
      <c r="C9" s="199" t="s">
        <v>1</v>
      </c>
      <c r="D9" s="248">
        <v>17447724.300000001</v>
      </c>
      <c r="E9" s="200">
        <v>17313179.52</v>
      </c>
      <c r="F9" s="200">
        <v>18508606.670000002</v>
      </c>
      <c r="G9" s="200">
        <v>19151151.760000002</v>
      </c>
      <c r="H9" s="200">
        <v>15626977.91</v>
      </c>
      <c r="I9" s="200">
        <v>16000000</v>
      </c>
      <c r="J9" s="200">
        <v>16000000</v>
      </c>
      <c r="K9" s="200">
        <v>15600000</v>
      </c>
      <c r="L9" s="200">
        <v>15600000</v>
      </c>
      <c r="M9" s="200">
        <v>16000000</v>
      </c>
      <c r="N9" s="201">
        <v>16000000</v>
      </c>
    </row>
    <row r="10" spans="2:14">
      <c r="B10" s="198">
        <v>303</v>
      </c>
      <c r="C10" s="199" t="s">
        <v>2</v>
      </c>
      <c r="D10" s="248">
        <v>4747152.03</v>
      </c>
      <c r="E10" s="200">
        <v>4009183.44</v>
      </c>
      <c r="F10" s="200">
        <v>4268193.71</v>
      </c>
      <c r="G10" s="200">
        <v>4129703.12</v>
      </c>
      <c r="H10" s="200">
        <v>3393948.06</v>
      </c>
      <c r="I10" s="200">
        <v>2900000</v>
      </c>
      <c r="J10" s="200">
        <v>2900000</v>
      </c>
      <c r="K10" s="200">
        <v>2900000</v>
      </c>
      <c r="L10" s="200">
        <v>2900000</v>
      </c>
      <c r="M10" s="200">
        <v>2900000</v>
      </c>
      <c r="N10" s="201">
        <v>2900000</v>
      </c>
    </row>
    <row r="11" spans="2:14">
      <c r="B11" s="198">
        <v>304</v>
      </c>
      <c r="C11" s="199" t="s">
        <v>38</v>
      </c>
      <c r="D11" s="248">
        <v>2600477.21</v>
      </c>
      <c r="E11" s="200">
        <v>2931454.64</v>
      </c>
      <c r="F11" s="200">
        <v>2453711.9</v>
      </c>
      <c r="G11" s="200">
        <v>5720920.1100000003</v>
      </c>
      <c r="H11" s="200">
        <v>1553726.63</v>
      </c>
      <c r="I11" s="200">
        <v>14037558</v>
      </c>
      <c r="J11" s="200">
        <v>1500000</v>
      </c>
      <c r="K11" s="200">
        <v>11801242</v>
      </c>
      <c r="L11" s="200">
        <v>1500000</v>
      </c>
      <c r="M11" s="200">
        <v>1500000</v>
      </c>
      <c r="N11" s="201">
        <v>1500000</v>
      </c>
    </row>
    <row r="12" spans="2:14">
      <c r="B12" s="198">
        <v>305</v>
      </c>
      <c r="C12" s="199" t="s">
        <v>3</v>
      </c>
      <c r="D12" s="248">
        <v>162196625.03999999</v>
      </c>
      <c r="E12" s="200">
        <v>174252461.81</v>
      </c>
      <c r="F12" s="200">
        <v>202265407.84999999</v>
      </c>
      <c r="G12" s="200">
        <v>247773299.40000001</v>
      </c>
      <c r="H12" s="200">
        <v>254573349.83000001</v>
      </c>
      <c r="I12" s="200">
        <v>250000000</v>
      </c>
      <c r="J12" s="200">
        <v>250000000</v>
      </c>
      <c r="K12" s="200">
        <v>250000000</v>
      </c>
      <c r="L12" s="200">
        <v>250000000</v>
      </c>
      <c r="M12" s="200">
        <v>250000000</v>
      </c>
      <c r="N12" s="201">
        <v>250000000</v>
      </c>
    </row>
    <row r="13" spans="2:14">
      <c r="B13" s="198">
        <v>306</v>
      </c>
      <c r="C13" s="199" t="s">
        <v>4</v>
      </c>
      <c r="D13" s="248">
        <v>676021680.65999997</v>
      </c>
      <c r="E13" s="200">
        <v>860883871.46000004</v>
      </c>
      <c r="F13" s="200">
        <v>918393931.75</v>
      </c>
      <c r="G13" s="200">
        <v>1071162096.5599999</v>
      </c>
      <c r="H13" s="200">
        <v>550720456.00999999</v>
      </c>
      <c r="I13" s="200">
        <v>495202172</v>
      </c>
      <c r="J13" s="200">
        <v>470000000</v>
      </c>
      <c r="K13" s="200">
        <v>1099792700</v>
      </c>
      <c r="L13" s="200">
        <v>777000000</v>
      </c>
      <c r="M13" s="200">
        <v>950000000</v>
      </c>
      <c r="N13" s="201">
        <v>960000000</v>
      </c>
    </row>
    <row r="14" spans="2:14">
      <c r="B14" s="198">
        <v>307</v>
      </c>
      <c r="C14" s="199" t="s">
        <v>5</v>
      </c>
      <c r="D14" s="248">
        <v>5237884976.1599998</v>
      </c>
      <c r="E14" s="200">
        <v>5082451566.6099997</v>
      </c>
      <c r="F14" s="200">
        <v>5289683938.0500002</v>
      </c>
      <c r="G14" s="200">
        <v>5592364332.7399998</v>
      </c>
      <c r="H14" s="200">
        <v>5669472920.3000002</v>
      </c>
      <c r="I14" s="200">
        <v>5453513144</v>
      </c>
      <c r="J14" s="200">
        <v>5409605661</v>
      </c>
      <c r="K14" s="200">
        <v>6249129565</v>
      </c>
      <c r="L14" s="200">
        <v>5538388709</v>
      </c>
      <c r="M14" s="200">
        <v>5749648089</v>
      </c>
      <c r="N14" s="201">
        <v>5861206914</v>
      </c>
    </row>
    <row r="15" spans="2:14">
      <c r="B15" s="198">
        <v>308</v>
      </c>
      <c r="C15" s="199" t="s">
        <v>6</v>
      </c>
      <c r="D15" s="248">
        <v>1304455.1599999999</v>
      </c>
      <c r="E15" s="200">
        <v>1134353.8400000001</v>
      </c>
      <c r="F15" s="200">
        <v>2234907.9500000002</v>
      </c>
      <c r="G15" s="200">
        <v>1091889.8899999999</v>
      </c>
      <c r="H15" s="200">
        <v>799019.82</v>
      </c>
      <c r="I15" s="200">
        <v>800000</v>
      </c>
      <c r="J15" s="200">
        <v>800000</v>
      </c>
      <c r="K15" s="200">
        <v>850000</v>
      </c>
      <c r="L15" s="200">
        <v>850000</v>
      </c>
      <c r="M15" s="200">
        <v>850000</v>
      </c>
      <c r="N15" s="201">
        <v>850000</v>
      </c>
    </row>
    <row r="16" spans="2:14">
      <c r="B16" s="198">
        <v>309</v>
      </c>
      <c r="C16" s="199" t="s">
        <v>7</v>
      </c>
      <c r="D16" s="248">
        <v>399348.25</v>
      </c>
      <c r="E16" s="200">
        <v>446328.83</v>
      </c>
      <c r="F16" s="200">
        <v>610171.56999999995</v>
      </c>
      <c r="G16" s="200">
        <v>357837.2</v>
      </c>
      <c r="H16" s="200">
        <v>111547.76</v>
      </c>
      <c r="I16" s="200">
        <v>9821000</v>
      </c>
      <c r="J16" s="200">
        <v>250000</v>
      </c>
      <c r="K16" s="200">
        <v>8073485</v>
      </c>
      <c r="L16" s="200">
        <v>250000</v>
      </c>
      <c r="M16" s="200">
        <v>250000</v>
      </c>
      <c r="N16" s="201">
        <v>250000</v>
      </c>
    </row>
    <row r="17" spans="2:14">
      <c r="B17" s="198">
        <v>312</v>
      </c>
      <c r="C17" s="199" t="s">
        <v>8</v>
      </c>
      <c r="D17" s="248">
        <v>7208518511.8999996</v>
      </c>
      <c r="E17" s="200">
        <v>4986624523.5799999</v>
      </c>
      <c r="F17" s="200">
        <v>7847267812.9200001</v>
      </c>
      <c r="G17" s="200">
        <v>6499311187.2700005</v>
      </c>
      <c r="H17" s="200">
        <v>5445500660.8699999</v>
      </c>
      <c r="I17" s="200">
        <v>5547852048</v>
      </c>
      <c r="J17" s="200">
        <v>5365148093</v>
      </c>
      <c r="K17" s="200">
        <v>5996763688</v>
      </c>
      <c r="L17" s="200">
        <v>5852417343</v>
      </c>
      <c r="M17" s="200">
        <v>4850697093</v>
      </c>
      <c r="N17" s="201">
        <v>4932231243</v>
      </c>
    </row>
    <row r="18" spans="2:14">
      <c r="B18" s="198">
        <v>313</v>
      </c>
      <c r="C18" s="199" t="s">
        <v>9</v>
      </c>
      <c r="D18" s="248">
        <v>418889085399.69</v>
      </c>
      <c r="E18" s="200">
        <v>455796295569.59998</v>
      </c>
      <c r="F18" s="200">
        <v>500910980398.14001</v>
      </c>
      <c r="G18" s="200">
        <v>538703631429.84003</v>
      </c>
      <c r="H18" s="200">
        <v>526673891245.95001</v>
      </c>
      <c r="I18" s="200">
        <v>552035818549</v>
      </c>
      <c r="J18" s="200">
        <v>546967292707</v>
      </c>
      <c r="K18" s="200">
        <v>579185449580</v>
      </c>
      <c r="L18" s="200">
        <v>572823645176</v>
      </c>
      <c r="M18" s="200">
        <v>596189423920</v>
      </c>
      <c r="N18" s="201">
        <v>621134855274</v>
      </c>
    </row>
    <row r="19" spans="2:14">
      <c r="B19" s="198">
        <v>314</v>
      </c>
      <c r="C19" s="199" t="s">
        <v>10</v>
      </c>
      <c r="D19" s="248">
        <v>8222109786.1899996</v>
      </c>
      <c r="E19" s="200">
        <v>8651365311.2199993</v>
      </c>
      <c r="F19" s="200">
        <v>10092816249.030001</v>
      </c>
      <c r="G19" s="200">
        <v>10440500449.5</v>
      </c>
      <c r="H19" s="200">
        <v>11401273012.360001</v>
      </c>
      <c r="I19" s="200">
        <v>11025233599</v>
      </c>
      <c r="J19" s="200">
        <v>9747682269</v>
      </c>
      <c r="K19" s="200">
        <v>15715882952</v>
      </c>
      <c r="L19" s="200">
        <v>10242898734</v>
      </c>
      <c r="M19" s="200">
        <v>10242898734</v>
      </c>
      <c r="N19" s="201">
        <v>10242898734</v>
      </c>
    </row>
    <row r="20" spans="2:14">
      <c r="B20" s="198">
        <v>315</v>
      </c>
      <c r="C20" s="199" t="s">
        <v>11</v>
      </c>
      <c r="D20" s="248">
        <v>3308087185.8899999</v>
      </c>
      <c r="E20" s="200">
        <v>5332335564.9899998</v>
      </c>
      <c r="F20" s="200">
        <v>15055166685.530001</v>
      </c>
      <c r="G20" s="200">
        <v>16192935438.120001</v>
      </c>
      <c r="H20" s="200">
        <v>19020689441.5</v>
      </c>
      <c r="I20" s="200">
        <v>20975786275</v>
      </c>
      <c r="J20" s="200">
        <v>14916067095</v>
      </c>
      <c r="K20" s="200">
        <v>38694409849</v>
      </c>
      <c r="L20" s="200">
        <v>20031997582</v>
      </c>
      <c r="M20" s="200">
        <v>20031988056</v>
      </c>
      <c r="N20" s="201">
        <v>20031988056</v>
      </c>
    </row>
    <row r="21" spans="2:14">
      <c r="B21" s="198">
        <v>317</v>
      </c>
      <c r="C21" s="199" t="s">
        <v>12</v>
      </c>
      <c r="D21" s="248">
        <v>74593420.75</v>
      </c>
      <c r="E21" s="200">
        <v>73085182.099999994</v>
      </c>
      <c r="F21" s="200">
        <v>76880368.400000006</v>
      </c>
      <c r="G21" s="200">
        <v>69083940.450000003</v>
      </c>
      <c r="H21" s="200">
        <v>83702155.459999993</v>
      </c>
      <c r="I21" s="200">
        <v>25596717660</v>
      </c>
      <c r="J21" s="200">
        <v>61500000</v>
      </c>
      <c r="K21" s="200">
        <v>26361322058</v>
      </c>
      <c r="L21" s="200">
        <v>66700000</v>
      </c>
      <c r="M21" s="200">
        <v>66700000</v>
      </c>
      <c r="N21" s="201">
        <v>66700000</v>
      </c>
    </row>
    <row r="22" spans="2:14">
      <c r="B22" s="198">
        <v>321</v>
      </c>
      <c r="C22" s="199" t="s">
        <v>39</v>
      </c>
      <c r="D22" s="248">
        <v>1008130.59</v>
      </c>
      <c r="E22" s="200">
        <v>453603.87</v>
      </c>
      <c r="F22" s="200">
        <v>5839950.0199999996</v>
      </c>
      <c r="G22" s="200">
        <v>7005536.4100000001</v>
      </c>
      <c r="H22" s="200">
        <v>5422873.1799999997</v>
      </c>
      <c r="I22" s="200">
        <v>0</v>
      </c>
      <c r="J22" s="200">
        <v>0</v>
      </c>
      <c r="K22" s="200">
        <v>0</v>
      </c>
      <c r="L22" s="200">
        <v>0</v>
      </c>
      <c r="M22" s="200">
        <v>0</v>
      </c>
      <c r="N22" s="201">
        <v>0</v>
      </c>
    </row>
    <row r="23" spans="2:14">
      <c r="B23" s="198">
        <v>322</v>
      </c>
      <c r="C23" s="199" t="s">
        <v>13</v>
      </c>
      <c r="D23" s="248">
        <v>1054413601.25</v>
      </c>
      <c r="E23" s="200">
        <v>820659976.34000003</v>
      </c>
      <c r="F23" s="200">
        <v>1338586581.54</v>
      </c>
      <c r="G23" s="200">
        <v>3105969027.9000001</v>
      </c>
      <c r="H23" s="200">
        <v>3656414407.4699998</v>
      </c>
      <c r="I23" s="200">
        <v>13618777493</v>
      </c>
      <c r="J23" s="200">
        <v>3607719383</v>
      </c>
      <c r="K23" s="200">
        <v>32303304077</v>
      </c>
      <c r="L23" s="200">
        <v>4591332333</v>
      </c>
      <c r="M23" s="200">
        <v>4642310106</v>
      </c>
      <c r="N23" s="201">
        <v>4644310106</v>
      </c>
    </row>
    <row r="24" spans="2:14">
      <c r="B24" s="198">
        <v>327</v>
      </c>
      <c r="C24" s="199" t="s">
        <v>14</v>
      </c>
      <c r="D24" s="248">
        <v>442816612.70999998</v>
      </c>
      <c r="E24" s="200">
        <v>451511582.33999997</v>
      </c>
      <c r="F24" s="200">
        <v>473819915.02999997</v>
      </c>
      <c r="G24" s="200">
        <v>455483040.82999998</v>
      </c>
      <c r="H24" s="200">
        <v>634764921.65999997</v>
      </c>
      <c r="I24" s="200">
        <v>39927022814</v>
      </c>
      <c r="J24" s="200">
        <v>224000000</v>
      </c>
      <c r="K24" s="200">
        <v>48755701913</v>
      </c>
      <c r="L24" s="200">
        <v>223900000</v>
      </c>
      <c r="M24" s="200">
        <v>367000000</v>
      </c>
      <c r="N24" s="201">
        <v>367000000</v>
      </c>
    </row>
    <row r="25" spans="2:14">
      <c r="B25" s="198">
        <v>328</v>
      </c>
      <c r="C25" s="199" t="s">
        <v>15</v>
      </c>
      <c r="D25" s="248">
        <v>4370164244.4099998</v>
      </c>
      <c r="E25" s="200">
        <v>2117934758.98</v>
      </c>
      <c r="F25" s="200">
        <v>1065770319.27</v>
      </c>
      <c r="G25" s="200">
        <v>856328896.17999995</v>
      </c>
      <c r="H25" s="200">
        <v>862801049.66999996</v>
      </c>
      <c r="I25" s="200">
        <v>6434440000</v>
      </c>
      <c r="J25" s="200">
        <v>6434440000</v>
      </c>
      <c r="K25" s="200">
        <v>956080000</v>
      </c>
      <c r="L25" s="200">
        <v>956080000</v>
      </c>
      <c r="M25" s="200">
        <v>1065230000</v>
      </c>
      <c r="N25" s="201">
        <v>1065230000</v>
      </c>
    </row>
    <row r="26" spans="2:14">
      <c r="B26" s="198">
        <v>329</v>
      </c>
      <c r="C26" s="199" t="s">
        <v>16</v>
      </c>
      <c r="D26" s="248">
        <v>7788740675.9399996</v>
      </c>
      <c r="E26" s="200">
        <v>5154675333.4799995</v>
      </c>
      <c r="F26" s="200">
        <v>5110076172</v>
      </c>
      <c r="G26" s="200">
        <v>2303368218.21</v>
      </c>
      <c r="H26" s="200">
        <v>2248725586</v>
      </c>
      <c r="I26" s="200">
        <v>32655513194</v>
      </c>
      <c r="J26" s="200">
        <v>2431300000</v>
      </c>
      <c r="K26" s="200">
        <v>39407150412</v>
      </c>
      <c r="L26" s="200">
        <v>2634300000</v>
      </c>
      <c r="M26" s="200">
        <v>2634300000</v>
      </c>
      <c r="N26" s="201">
        <v>2634300000</v>
      </c>
    </row>
    <row r="27" spans="2:14">
      <c r="B27" s="198">
        <v>333</v>
      </c>
      <c r="C27" s="199" t="s">
        <v>17</v>
      </c>
      <c r="D27" s="248">
        <v>164272379.27000001</v>
      </c>
      <c r="E27" s="200">
        <v>129205801.14</v>
      </c>
      <c r="F27" s="200">
        <v>125170035.86</v>
      </c>
      <c r="G27" s="200">
        <v>161329554.97999999</v>
      </c>
      <c r="H27" s="200">
        <v>155265551.62</v>
      </c>
      <c r="I27" s="200">
        <v>13289120099</v>
      </c>
      <c r="J27" s="200">
        <v>94898600</v>
      </c>
      <c r="K27" s="200">
        <v>12936718836</v>
      </c>
      <c r="L27" s="200">
        <v>114898600</v>
      </c>
      <c r="M27" s="200">
        <v>114898600</v>
      </c>
      <c r="N27" s="201">
        <v>114898600</v>
      </c>
    </row>
    <row r="28" spans="2:14">
      <c r="B28" s="198">
        <v>334</v>
      </c>
      <c r="C28" s="199" t="s">
        <v>18</v>
      </c>
      <c r="D28" s="248">
        <v>121227417.88</v>
      </c>
      <c r="E28" s="200">
        <v>405267130.36000001</v>
      </c>
      <c r="F28" s="200">
        <v>404875091.82999998</v>
      </c>
      <c r="G28" s="200">
        <v>109929963.69</v>
      </c>
      <c r="H28" s="200">
        <v>132160331.45</v>
      </c>
      <c r="I28" s="200">
        <v>438947206</v>
      </c>
      <c r="J28" s="200">
        <v>180415111</v>
      </c>
      <c r="K28" s="200">
        <v>1487869815</v>
      </c>
      <c r="L28" s="200">
        <v>180415111</v>
      </c>
      <c r="M28" s="200">
        <v>180415111</v>
      </c>
      <c r="N28" s="201">
        <v>180415111</v>
      </c>
    </row>
    <row r="29" spans="2:14">
      <c r="B29" s="198">
        <v>335</v>
      </c>
      <c r="C29" s="199" t="s">
        <v>19</v>
      </c>
      <c r="D29" s="248">
        <v>1048802081.38</v>
      </c>
      <c r="E29" s="200">
        <v>560363730.13999999</v>
      </c>
      <c r="F29" s="200">
        <v>526590029.92000002</v>
      </c>
      <c r="G29" s="200">
        <v>561398151.53999996</v>
      </c>
      <c r="H29" s="200">
        <v>609202423.79999995</v>
      </c>
      <c r="I29" s="200">
        <v>6859800000</v>
      </c>
      <c r="J29" s="200">
        <v>5259800000</v>
      </c>
      <c r="K29" s="200">
        <v>17350800000</v>
      </c>
      <c r="L29" s="200">
        <v>10480000000</v>
      </c>
      <c r="M29" s="200">
        <v>80000000</v>
      </c>
      <c r="N29" s="201">
        <v>80000000</v>
      </c>
    </row>
    <row r="30" spans="2:14">
      <c r="B30" s="198">
        <v>336</v>
      </c>
      <c r="C30" s="199" t="s">
        <v>20</v>
      </c>
      <c r="D30" s="248">
        <v>2976807530.0900002</v>
      </c>
      <c r="E30" s="200">
        <v>3157709468.3400002</v>
      </c>
      <c r="F30" s="200">
        <v>3467949659.4099998</v>
      </c>
      <c r="G30" s="200">
        <v>3813325332.7800002</v>
      </c>
      <c r="H30" s="200">
        <v>3665937565.0799999</v>
      </c>
      <c r="I30" s="200">
        <v>3490783029</v>
      </c>
      <c r="J30" s="200">
        <v>3402156250</v>
      </c>
      <c r="K30" s="200">
        <v>3890423537</v>
      </c>
      <c r="L30" s="200">
        <v>3642195426</v>
      </c>
      <c r="M30" s="200">
        <v>4072195426</v>
      </c>
      <c r="N30" s="201">
        <v>4072195426</v>
      </c>
    </row>
    <row r="31" spans="2:14">
      <c r="B31" s="198">
        <v>343</v>
      </c>
      <c r="C31" s="199" t="s">
        <v>21</v>
      </c>
      <c r="D31" s="248">
        <v>6475907.7599999998</v>
      </c>
      <c r="E31" s="200">
        <v>1394272.9</v>
      </c>
      <c r="F31" s="200">
        <v>3056889.22</v>
      </c>
      <c r="G31" s="200">
        <v>2398534.7599999998</v>
      </c>
      <c r="H31" s="200">
        <v>7280154.7300000004</v>
      </c>
      <c r="I31" s="200"/>
      <c r="J31" s="200"/>
      <c r="K31" s="200">
        <v>1000000</v>
      </c>
      <c r="L31" s="200">
        <v>1000000</v>
      </c>
      <c r="M31" s="200">
        <v>1000000</v>
      </c>
      <c r="N31" s="201">
        <v>1000000</v>
      </c>
    </row>
    <row r="32" spans="2:14">
      <c r="B32" s="198">
        <v>344</v>
      </c>
      <c r="C32" s="199" t="s">
        <v>22</v>
      </c>
      <c r="D32" s="248">
        <v>280828984.76999998</v>
      </c>
      <c r="E32" s="200">
        <v>275027104.51999998</v>
      </c>
      <c r="F32" s="200">
        <v>278341432.87</v>
      </c>
      <c r="G32" s="200">
        <v>284865750.73000002</v>
      </c>
      <c r="H32" s="200">
        <v>288177176.55000001</v>
      </c>
      <c r="I32" s="200">
        <v>242400000</v>
      </c>
      <c r="J32" s="200">
        <v>236000000</v>
      </c>
      <c r="K32" s="200">
        <v>241670000</v>
      </c>
      <c r="L32" s="200">
        <v>236000000</v>
      </c>
      <c r="M32" s="200">
        <v>236000000</v>
      </c>
      <c r="N32" s="201">
        <v>236000000</v>
      </c>
    </row>
    <row r="33" spans="2:14">
      <c r="B33" s="198">
        <v>345</v>
      </c>
      <c r="C33" s="199" t="s">
        <v>23</v>
      </c>
      <c r="D33" s="248">
        <v>8116981.5499999998</v>
      </c>
      <c r="E33" s="200">
        <v>4518121.76</v>
      </c>
      <c r="F33" s="200">
        <v>3996399.42</v>
      </c>
      <c r="G33" s="200">
        <v>4810776.45</v>
      </c>
      <c r="H33" s="200">
        <v>3043159.9</v>
      </c>
      <c r="I33" s="200">
        <v>23316833</v>
      </c>
      <c r="J33" s="200">
        <v>1000000</v>
      </c>
      <c r="K33" s="200">
        <v>100667580</v>
      </c>
      <c r="L33" s="200">
        <v>1000000</v>
      </c>
      <c r="M33" s="200">
        <v>1000000</v>
      </c>
      <c r="N33" s="201">
        <v>1000000</v>
      </c>
    </row>
    <row r="34" spans="2:14">
      <c r="B34" s="198">
        <v>346</v>
      </c>
      <c r="C34" s="199" t="s">
        <v>24</v>
      </c>
      <c r="D34" s="248">
        <v>890399749.58000004</v>
      </c>
      <c r="E34" s="200">
        <v>889325132.99000001</v>
      </c>
      <c r="F34" s="200">
        <v>849376094.38</v>
      </c>
      <c r="G34" s="200">
        <v>871437827.38999999</v>
      </c>
      <c r="H34" s="200">
        <v>1436128932.8699999</v>
      </c>
      <c r="I34" s="200">
        <v>1320000000</v>
      </c>
      <c r="J34" s="200">
        <v>1320000000</v>
      </c>
      <c r="K34" s="200">
        <v>1484872297</v>
      </c>
      <c r="L34" s="200">
        <v>1420000000</v>
      </c>
      <c r="M34" s="200">
        <v>1420000000</v>
      </c>
      <c r="N34" s="201">
        <v>1420000000</v>
      </c>
    </row>
    <row r="35" spans="2:14">
      <c r="B35" s="198">
        <v>348</v>
      </c>
      <c r="C35" s="199" t="s">
        <v>25</v>
      </c>
      <c r="D35" s="248">
        <v>2583837.16</v>
      </c>
      <c r="E35" s="200">
        <v>56319812.869999997</v>
      </c>
      <c r="F35" s="200">
        <v>430053461.80000001</v>
      </c>
      <c r="G35" s="200">
        <v>371008701.57999998</v>
      </c>
      <c r="H35" s="200">
        <v>302483297.20999998</v>
      </c>
      <c r="I35" s="200">
        <v>282713567</v>
      </c>
      <c r="J35" s="200">
        <v>282713567</v>
      </c>
      <c r="K35" s="200">
        <v>262366000</v>
      </c>
      <c r="L35" s="200">
        <v>262366000</v>
      </c>
      <c r="M35" s="200">
        <v>262318371</v>
      </c>
      <c r="N35" s="201">
        <v>262318371</v>
      </c>
    </row>
    <row r="36" spans="2:14">
      <c r="B36" s="198">
        <v>349</v>
      </c>
      <c r="C36" s="199" t="s">
        <v>26</v>
      </c>
      <c r="D36" s="248">
        <v>293471608.62</v>
      </c>
      <c r="E36" s="200">
        <v>297672582.70999998</v>
      </c>
      <c r="F36" s="200">
        <v>311324134.19999999</v>
      </c>
      <c r="G36" s="200">
        <v>312920988.05000001</v>
      </c>
      <c r="H36" s="200">
        <v>311074319.36000001</v>
      </c>
      <c r="I36" s="200">
        <v>318848000</v>
      </c>
      <c r="J36" s="200">
        <v>318848000</v>
      </c>
      <c r="K36" s="200">
        <v>323017900</v>
      </c>
      <c r="L36" s="200">
        <v>323017900</v>
      </c>
      <c r="M36" s="200">
        <v>323017900</v>
      </c>
      <c r="N36" s="201">
        <v>323017900</v>
      </c>
    </row>
    <row r="37" spans="2:14">
      <c r="B37" s="198">
        <v>353</v>
      </c>
      <c r="C37" s="199" t="s">
        <v>27</v>
      </c>
      <c r="D37" s="248">
        <v>20017294.5</v>
      </c>
      <c r="E37" s="200">
        <v>19010581.84</v>
      </c>
      <c r="F37" s="200">
        <v>21675955.109999999</v>
      </c>
      <c r="G37" s="200">
        <v>19823674.809999999</v>
      </c>
      <c r="H37" s="200">
        <v>26859708.530000001</v>
      </c>
      <c r="I37" s="200">
        <v>5500000</v>
      </c>
      <c r="J37" s="200">
        <v>5500000</v>
      </c>
      <c r="K37" s="200">
        <v>8800000</v>
      </c>
      <c r="L37" s="200">
        <v>8800000</v>
      </c>
      <c r="M37" s="200">
        <v>8800000</v>
      </c>
      <c r="N37" s="201">
        <v>8800000</v>
      </c>
    </row>
    <row r="38" spans="2:14">
      <c r="B38" s="198">
        <v>355</v>
      </c>
      <c r="C38" s="199" t="s">
        <v>36</v>
      </c>
      <c r="D38" s="248">
        <v>1017261.08</v>
      </c>
      <c r="E38" s="200">
        <v>1732102.36</v>
      </c>
      <c r="F38" s="200">
        <v>1318550.8700000001</v>
      </c>
      <c r="G38" s="200">
        <v>959962.52</v>
      </c>
      <c r="H38" s="200">
        <v>2503428.0699999998</v>
      </c>
      <c r="I38" s="200">
        <v>0</v>
      </c>
      <c r="J38" s="200">
        <v>0</v>
      </c>
      <c r="K38" s="200">
        <v>0</v>
      </c>
      <c r="L38" s="200">
        <v>0</v>
      </c>
      <c r="M38" s="200">
        <v>0</v>
      </c>
      <c r="N38" s="201">
        <v>0</v>
      </c>
    </row>
    <row r="39" spans="2:14">
      <c r="B39" s="198">
        <v>358</v>
      </c>
      <c r="C39" s="199" t="s">
        <v>28</v>
      </c>
      <c r="D39" s="248">
        <v>497831.3</v>
      </c>
      <c r="E39" s="200">
        <v>725407.17</v>
      </c>
      <c r="F39" s="200">
        <v>2407517</v>
      </c>
      <c r="G39" s="200">
        <v>2980240.84</v>
      </c>
      <c r="H39" s="200">
        <v>216093.87</v>
      </c>
      <c r="I39" s="200">
        <v>0</v>
      </c>
      <c r="J39" s="200">
        <v>0</v>
      </c>
      <c r="K39" s="200">
        <v>0</v>
      </c>
      <c r="L39" s="200">
        <v>0</v>
      </c>
      <c r="M39" s="200">
        <v>0</v>
      </c>
      <c r="N39" s="201">
        <v>0</v>
      </c>
    </row>
    <row r="40" spans="2:14">
      <c r="B40" s="198">
        <v>359</v>
      </c>
      <c r="C40" s="199" t="s">
        <v>129</v>
      </c>
      <c r="D40" s="248">
        <v>0</v>
      </c>
      <c r="E40" s="200">
        <v>0</v>
      </c>
      <c r="F40" s="200">
        <v>0</v>
      </c>
      <c r="G40" s="200">
        <v>14681.58</v>
      </c>
      <c r="H40" s="200">
        <v>17482.740000000002</v>
      </c>
      <c r="I40" s="200">
        <v>0</v>
      </c>
      <c r="J40" s="200">
        <v>0</v>
      </c>
      <c r="K40" s="200">
        <v>0</v>
      </c>
      <c r="L40" s="200">
        <v>0</v>
      </c>
      <c r="M40" s="200">
        <v>0</v>
      </c>
      <c r="N40" s="201">
        <v>0</v>
      </c>
    </row>
    <row r="41" spans="2:14">
      <c r="B41" s="198">
        <v>361</v>
      </c>
      <c r="C41" s="199" t="s">
        <v>40</v>
      </c>
      <c r="D41" s="248">
        <v>6053551.5199999996</v>
      </c>
      <c r="E41" s="200">
        <v>1241321.27</v>
      </c>
      <c r="F41" s="200">
        <v>89128.77</v>
      </c>
      <c r="G41" s="200">
        <v>84513</v>
      </c>
      <c r="H41" s="200">
        <v>70379</v>
      </c>
      <c r="I41" s="200">
        <v>209950</v>
      </c>
      <c r="J41" s="200">
        <v>0</v>
      </c>
      <c r="K41" s="200">
        <v>0</v>
      </c>
      <c r="L41" s="200">
        <v>0</v>
      </c>
      <c r="M41" s="200">
        <v>0</v>
      </c>
      <c r="N41" s="201">
        <v>0</v>
      </c>
    </row>
    <row r="42" spans="2:14">
      <c r="B42" s="198">
        <v>362</v>
      </c>
      <c r="C42" s="199" t="s">
        <v>153</v>
      </c>
      <c r="D42" s="248">
        <v>0</v>
      </c>
      <c r="E42" s="200">
        <v>0</v>
      </c>
      <c r="F42" s="200">
        <v>0</v>
      </c>
      <c r="G42" s="200">
        <v>0</v>
      </c>
      <c r="H42" s="200">
        <v>0</v>
      </c>
      <c r="I42" s="200">
        <v>0</v>
      </c>
      <c r="J42" s="200">
        <v>0</v>
      </c>
      <c r="K42" s="200">
        <v>0</v>
      </c>
      <c r="L42" s="200">
        <v>0</v>
      </c>
      <c r="M42" s="200">
        <v>0</v>
      </c>
      <c r="N42" s="201">
        <v>0</v>
      </c>
    </row>
    <row r="43" spans="2:14">
      <c r="B43" s="198">
        <v>363</v>
      </c>
      <c r="C43" s="199" t="s">
        <v>223</v>
      </c>
      <c r="D43" s="248">
        <v>0</v>
      </c>
      <c r="E43" s="200">
        <v>0</v>
      </c>
      <c r="F43" s="200">
        <v>0</v>
      </c>
      <c r="G43" s="200">
        <v>0</v>
      </c>
      <c r="H43" s="200">
        <v>0</v>
      </c>
      <c r="I43" s="200">
        <v>0</v>
      </c>
      <c r="J43" s="200">
        <v>0</v>
      </c>
      <c r="K43" s="200">
        <v>0</v>
      </c>
      <c r="L43" s="200">
        <v>0</v>
      </c>
      <c r="M43" s="200">
        <v>0</v>
      </c>
      <c r="N43" s="201">
        <v>0</v>
      </c>
    </row>
    <row r="44" spans="2:14" ht="25.5">
      <c r="B44" s="198">
        <v>371</v>
      </c>
      <c r="C44" s="202" t="s">
        <v>122</v>
      </c>
      <c r="D44" s="248">
        <v>0</v>
      </c>
      <c r="E44" s="200">
        <v>6000</v>
      </c>
      <c r="F44" s="200">
        <v>65324.01</v>
      </c>
      <c r="G44" s="200">
        <v>131884.01999999999</v>
      </c>
      <c r="H44" s="200">
        <v>21187.91</v>
      </c>
      <c r="I44" s="200">
        <v>0</v>
      </c>
      <c r="J44" s="200">
        <v>0</v>
      </c>
      <c r="K44" s="200">
        <v>0</v>
      </c>
      <c r="L44" s="200">
        <v>0</v>
      </c>
      <c r="M44" s="200">
        <v>0</v>
      </c>
      <c r="N44" s="201">
        <v>0</v>
      </c>
    </row>
    <row r="45" spans="2:14">
      <c r="B45" s="198">
        <v>372</v>
      </c>
      <c r="C45" s="199" t="s">
        <v>29</v>
      </c>
      <c r="D45" s="248">
        <v>7003186.2999999998</v>
      </c>
      <c r="E45" s="200">
        <v>6771161</v>
      </c>
      <c r="F45" s="200">
        <v>8446072.8900000006</v>
      </c>
      <c r="G45" s="200">
        <v>5755413</v>
      </c>
      <c r="H45" s="200">
        <v>7356106.2599999998</v>
      </c>
      <c r="I45" s="200">
        <v>5950000</v>
      </c>
      <c r="J45" s="200">
        <v>5950000</v>
      </c>
      <c r="K45" s="200">
        <v>5500000</v>
      </c>
      <c r="L45" s="200">
        <v>5500000</v>
      </c>
      <c r="M45" s="200">
        <v>5950000</v>
      </c>
      <c r="N45" s="201">
        <v>5950000</v>
      </c>
    </row>
    <row r="46" spans="2:14">
      <c r="B46" s="198">
        <v>373</v>
      </c>
      <c r="C46" s="199" t="s">
        <v>123</v>
      </c>
      <c r="D46" s="248"/>
      <c r="E46" s="200">
        <v>2000</v>
      </c>
      <c r="F46" s="200">
        <v>236086.02</v>
      </c>
      <c r="G46" s="200">
        <v>94676.85</v>
      </c>
      <c r="H46" s="200">
        <v>69376.28</v>
      </c>
      <c r="I46" s="200">
        <v>0</v>
      </c>
      <c r="J46" s="200">
        <v>0</v>
      </c>
      <c r="K46" s="200">
        <v>0</v>
      </c>
      <c r="L46" s="200">
        <v>0</v>
      </c>
      <c r="M46" s="200">
        <v>0</v>
      </c>
      <c r="N46" s="201">
        <v>0</v>
      </c>
    </row>
    <row r="47" spans="2:14">
      <c r="B47" s="198">
        <v>374</v>
      </c>
      <c r="C47" s="199" t="s">
        <v>30</v>
      </c>
      <c r="D47" s="248">
        <v>106463897.62</v>
      </c>
      <c r="E47" s="200">
        <v>91851798.930000007</v>
      </c>
      <c r="F47" s="200">
        <v>82391108.540000007</v>
      </c>
      <c r="G47" s="200">
        <v>75355637.099999994</v>
      </c>
      <c r="H47" s="200">
        <v>63361181.189999998</v>
      </c>
      <c r="I47" s="200">
        <v>40000000</v>
      </c>
      <c r="J47" s="200">
        <v>40000000</v>
      </c>
      <c r="K47" s="200">
        <v>45000000</v>
      </c>
      <c r="L47" s="200">
        <v>45000000</v>
      </c>
      <c r="M47" s="200">
        <v>40000000</v>
      </c>
      <c r="N47" s="201">
        <v>40000000</v>
      </c>
    </row>
    <row r="48" spans="2:14">
      <c r="B48" s="198">
        <v>375</v>
      </c>
      <c r="C48" s="199" t="s">
        <v>31</v>
      </c>
      <c r="D48" s="248">
        <v>180244029.94</v>
      </c>
      <c r="E48" s="200">
        <v>184899730.90000001</v>
      </c>
      <c r="F48" s="200">
        <v>185696959.34999999</v>
      </c>
      <c r="G48" s="200">
        <v>174616494.94999999</v>
      </c>
      <c r="H48" s="200">
        <v>211660112.63999999</v>
      </c>
      <c r="I48" s="200">
        <v>235361000</v>
      </c>
      <c r="J48" s="200">
        <v>235361000</v>
      </c>
      <c r="K48" s="200">
        <v>235361000</v>
      </c>
      <c r="L48" s="200">
        <v>235361000</v>
      </c>
      <c r="M48" s="200">
        <v>235361000</v>
      </c>
      <c r="N48" s="201">
        <v>235361000</v>
      </c>
    </row>
    <row r="49" spans="2:14">
      <c r="B49" s="198">
        <v>376</v>
      </c>
      <c r="C49" s="199" t="s">
        <v>48</v>
      </c>
      <c r="D49" s="248">
        <v>44834476.549999997</v>
      </c>
      <c r="E49" s="200">
        <v>58390391.609999999</v>
      </c>
      <c r="F49" s="200">
        <v>65924669.600000001</v>
      </c>
      <c r="G49" s="200">
        <v>68481461.120000005</v>
      </c>
      <c r="H49" s="200">
        <v>70101533.819999993</v>
      </c>
      <c r="I49" s="200">
        <v>71599998</v>
      </c>
      <c r="J49" s="200">
        <v>71599998</v>
      </c>
      <c r="K49" s="200">
        <v>71809998</v>
      </c>
      <c r="L49" s="200">
        <v>71809998</v>
      </c>
      <c r="M49" s="200">
        <v>71809998</v>
      </c>
      <c r="N49" s="201">
        <v>71809998</v>
      </c>
    </row>
    <row r="50" spans="2:14">
      <c r="B50" s="198">
        <v>377</v>
      </c>
      <c r="C50" s="199" t="s">
        <v>41</v>
      </c>
      <c r="D50" s="248">
        <v>1927430.46</v>
      </c>
      <c r="E50" s="200">
        <v>5125296.04</v>
      </c>
      <c r="F50" s="200">
        <v>8280136.3099999996</v>
      </c>
      <c r="G50" s="200">
        <v>10623340.85</v>
      </c>
      <c r="H50" s="200">
        <v>11494903.699999999</v>
      </c>
      <c r="I50" s="200">
        <v>244097432</v>
      </c>
      <c r="J50" s="200">
        <v>0</v>
      </c>
      <c r="K50" s="200">
        <v>667972614</v>
      </c>
      <c r="L50" s="200">
        <v>0</v>
      </c>
      <c r="M50" s="200">
        <v>0</v>
      </c>
      <c r="N50" s="201">
        <v>0</v>
      </c>
    </row>
    <row r="51" spans="2:14" ht="25.5">
      <c r="B51" s="198">
        <v>378</v>
      </c>
      <c r="C51" s="202" t="s">
        <v>130</v>
      </c>
      <c r="D51" s="248">
        <v>0</v>
      </c>
      <c r="E51" s="200">
        <v>48.02</v>
      </c>
      <c r="F51" s="200">
        <v>133077.69</v>
      </c>
      <c r="G51" s="200">
        <v>216548.38</v>
      </c>
      <c r="H51" s="200">
        <v>196312.85</v>
      </c>
      <c r="I51" s="200">
        <v>400000</v>
      </c>
      <c r="J51" s="200">
        <v>400000</v>
      </c>
      <c r="K51" s="200">
        <v>400000</v>
      </c>
      <c r="L51" s="200">
        <v>400000</v>
      </c>
      <c r="M51" s="200">
        <v>400000</v>
      </c>
      <c r="N51" s="201">
        <v>400000</v>
      </c>
    </row>
    <row r="52" spans="2:14">
      <c r="B52" s="198">
        <v>381</v>
      </c>
      <c r="C52" s="199" t="s">
        <v>32</v>
      </c>
      <c r="D52" s="248">
        <v>1230773.17</v>
      </c>
      <c r="E52" s="200">
        <v>1567398.58</v>
      </c>
      <c r="F52" s="200">
        <v>1977822.55</v>
      </c>
      <c r="G52" s="200">
        <v>1808472.89</v>
      </c>
      <c r="H52" s="200">
        <v>709423.66</v>
      </c>
      <c r="I52" s="200">
        <v>625517</v>
      </c>
      <c r="J52" s="200">
        <v>625517</v>
      </c>
      <c r="K52" s="200">
        <v>625517</v>
      </c>
      <c r="L52" s="200">
        <v>625517</v>
      </c>
      <c r="M52" s="200">
        <v>625517</v>
      </c>
      <c r="N52" s="201">
        <v>625517</v>
      </c>
    </row>
    <row r="53" spans="2:14">
      <c r="B53" s="198">
        <v>396</v>
      </c>
      <c r="C53" s="199" t="s">
        <v>33</v>
      </c>
      <c r="D53" s="248">
        <v>210713.8</v>
      </c>
      <c r="E53" s="200">
        <v>383911168.64999998</v>
      </c>
      <c r="F53" s="200">
        <v>76220.44</v>
      </c>
      <c r="G53" s="200">
        <v>0</v>
      </c>
      <c r="H53" s="200">
        <v>0</v>
      </c>
      <c r="I53" s="200">
        <v>0</v>
      </c>
      <c r="J53" s="200">
        <v>0</v>
      </c>
      <c r="K53" s="200">
        <v>0</v>
      </c>
      <c r="L53" s="200">
        <v>0</v>
      </c>
      <c r="M53" s="200">
        <v>0</v>
      </c>
      <c r="N53" s="201">
        <v>0</v>
      </c>
    </row>
    <row r="54" spans="2:14">
      <c r="B54" s="198">
        <v>397</v>
      </c>
      <c r="C54" s="199" t="s">
        <v>34</v>
      </c>
      <c r="D54" s="248">
        <v>1727016746.04</v>
      </c>
      <c r="E54" s="200">
        <v>2634502274.5799999</v>
      </c>
      <c r="F54" s="200">
        <v>2277661632.73</v>
      </c>
      <c r="G54" s="200">
        <v>22548799240.450001</v>
      </c>
      <c r="H54" s="200">
        <v>18726893025.27</v>
      </c>
      <c r="I54" s="200">
        <v>2331500000</v>
      </c>
      <c r="J54" s="200">
        <v>2331500000</v>
      </c>
      <c r="K54" s="200">
        <v>2421500000</v>
      </c>
      <c r="L54" s="200">
        <v>2421500000</v>
      </c>
      <c r="M54" s="200">
        <v>2461500000</v>
      </c>
      <c r="N54" s="201">
        <v>2511500000</v>
      </c>
    </row>
    <row r="55" spans="2:14">
      <c r="B55" s="198">
        <v>398</v>
      </c>
      <c r="C55" s="199" t="s">
        <v>35</v>
      </c>
      <c r="D55" s="248">
        <v>657282642146.17004</v>
      </c>
      <c r="E55" s="200">
        <v>697803050392.44995</v>
      </c>
      <c r="F55" s="200">
        <v>726534403016.35999</v>
      </c>
      <c r="G55" s="200">
        <v>781426513387.77002</v>
      </c>
      <c r="H55" s="200">
        <v>734929821264.67004</v>
      </c>
      <c r="I55" s="200">
        <v>642348870800</v>
      </c>
      <c r="J55" s="200">
        <v>642348870800</v>
      </c>
      <c r="K55" s="200">
        <v>714524500800</v>
      </c>
      <c r="L55" s="200">
        <v>714524500800</v>
      </c>
      <c r="M55" s="200">
        <v>755009660800</v>
      </c>
      <c r="N55" s="201">
        <v>784171800800</v>
      </c>
    </row>
    <row r="56" spans="2:14">
      <c r="B56" s="203"/>
      <c r="C56" s="199"/>
      <c r="D56" s="248"/>
      <c r="E56" s="200"/>
      <c r="F56" s="200"/>
      <c r="G56" s="200"/>
      <c r="H56" s="200"/>
      <c r="I56" s="200"/>
      <c r="J56" s="200"/>
      <c r="K56" s="200"/>
      <c r="L56" s="200"/>
      <c r="M56" s="200"/>
      <c r="N56" s="201"/>
    </row>
    <row r="57" spans="2:14">
      <c r="B57" s="203"/>
      <c r="C57" s="199"/>
      <c r="D57" s="248"/>
      <c r="E57" s="200"/>
      <c r="F57" s="200"/>
      <c r="G57" s="200"/>
      <c r="H57" s="200"/>
      <c r="I57" s="200"/>
      <c r="J57" s="200"/>
      <c r="K57" s="200"/>
      <c r="L57" s="200"/>
      <c r="M57" s="200"/>
      <c r="N57" s="201"/>
    </row>
    <row r="58" spans="2:14" ht="17.25" customHeight="1">
      <c r="B58" s="204"/>
      <c r="C58" s="205" t="s">
        <v>236</v>
      </c>
      <c r="D58" s="249">
        <f t="shared" ref="D58:J58" si="0">SUM(D8:D57)</f>
        <v>1122634438934.54</v>
      </c>
      <c r="E58" s="205">
        <f t="shared" si="0"/>
        <v>1196498135366.8401</v>
      </c>
      <c r="F58" s="205">
        <f t="shared" si="0"/>
        <v>1284007233518.23</v>
      </c>
      <c r="G58" s="205">
        <f t="shared" si="0"/>
        <v>1396405164820.1597</v>
      </c>
      <c r="H58" s="205">
        <f t="shared" si="0"/>
        <v>1337491668943.0698</v>
      </c>
      <c r="I58" s="205">
        <f t="shared" si="0"/>
        <v>1385613029790</v>
      </c>
      <c r="J58" s="205">
        <f t="shared" si="0"/>
        <v>1252041904051</v>
      </c>
      <c r="K58" s="205">
        <f t="shared" ref="K58:N58" si="1">SUM(K8:K57)</f>
        <v>1551075924270</v>
      </c>
      <c r="L58" s="205">
        <f t="shared" si="1"/>
        <v>1357984210229</v>
      </c>
      <c r="M58" s="205">
        <f t="shared" si="1"/>
        <v>1411586708721</v>
      </c>
      <c r="N58" s="206">
        <f t="shared" si="1"/>
        <v>1465949373050</v>
      </c>
    </row>
    <row r="60" spans="2:14">
      <c r="B60" s="207" t="s">
        <v>263</v>
      </c>
    </row>
    <row r="61" spans="2:14">
      <c r="G61" s="208"/>
      <c r="H61" s="208"/>
    </row>
    <row r="62" spans="2:14" hidden="1">
      <c r="C62" s="209" t="s">
        <v>119</v>
      </c>
      <c r="D62" s="211">
        <f>8264375000+950000000</f>
        <v>9214375000</v>
      </c>
      <c r="E62" s="211"/>
      <c r="F62" s="211"/>
      <c r="G62" s="211"/>
      <c r="H62" s="211"/>
      <c r="I62" s="211">
        <v>4467407000</v>
      </c>
      <c r="J62" s="211">
        <v>4328500000</v>
      </c>
      <c r="K62" s="211">
        <v>4328500000</v>
      </c>
      <c r="L62" s="211"/>
      <c r="M62" s="211">
        <v>4328500000</v>
      </c>
    </row>
    <row r="63" spans="2:14" hidden="1">
      <c r="C63" s="209" t="s">
        <v>118</v>
      </c>
      <c r="D63" s="210">
        <v>950000000</v>
      </c>
      <c r="E63" s="210"/>
      <c r="F63" s="210">
        <v>0</v>
      </c>
      <c r="G63" s="210"/>
      <c r="H63" s="210"/>
      <c r="I63" s="210">
        <v>0</v>
      </c>
      <c r="J63" s="210">
        <v>0</v>
      </c>
      <c r="K63" s="210">
        <v>0</v>
      </c>
      <c r="L63" s="210"/>
      <c r="M63" s="210">
        <v>0</v>
      </c>
    </row>
    <row r="64" spans="2:14" hidden="1">
      <c r="C64" s="212" t="s">
        <v>120</v>
      </c>
      <c r="D64" s="213">
        <f t="shared" ref="D64:J64" si="2">D62-D63</f>
        <v>8264375000</v>
      </c>
      <c r="E64" s="213"/>
      <c r="F64" s="213">
        <f t="shared" si="2"/>
        <v>0</v>
      </c>
      <c r="G64" s="213"/>
      <c r="H64" s="213"/>
      <c r="I64" s="213">
        <f t="shared" si="2"/>
        <v>4467407000</v>
      </c>
      <c r="J64" s="213">
        <f t="shared" si="2"/>
        <v>4328500000</v>
      </c>
      <c r="K64" s="213">
        <f t="shared" ref="K64:M64" si="3">K62-K63</f>
        <v>4328500000</v>
      </c>
      <c r="L64" s="213"/>
      <c r="M64" s="213">
        <f t="shared" si="3"/>
        <v>4328500000</v>
      </c>
    </row>
    <row r="65" spans="4:13" hidden="1"/>
    <row r="66" spans="4:13" hidden="1">
      <c r="D66" s="208">
        <f t="shared" ref="D66:J66" si="4">D26-D62</f>
        <v>-1425634324.0600004</v>
      </c>
      <c r="E66" s="208"/>
      <c r="F66" s="208"/>
      <c r="G66" s="208"/>
      <c r="H66" s="208"/>
      <c r="I66" s="208">
        <f t="shared" si="4"/>
        <v>28188106194</v>
      </c>
      <c r="J66" s="208">
        <f t="shared" si="4"/>
        <v>-1897200000</v>
      </c>
      <c r="K66" s="208">
        <f t="shared" ref="K66:M66" si="5">K26-K62</f>
        <v>35078650412</v>
      </c>
      <c r="L66" s="208"/>
      <c r="M66" s="208">
        <f t="shared" si="5"/>
        <v>-1694200000</v>
      </c>
    </row>
    <row r="67" spans="4:13">
      <c r="G67" s="218"/>
      <c r="H67" s="229"/>
    </row>
    <row r="68" spans="4:13">
      <c r="G68" s="218"/>
      <c r="H68" s="229"/>
    </row>
    <row r="69" spans="4:13">
      <c r="G69" s="218"/>
      <c r="H69" s="229"/>
    </row>
    <row r="70" spans="4:13">
      <c r="G70" s="218"/>
      <c r="H70" s="225"/>
    </row>
    <row r="71" spans="4:13">
      <c r="G71" s="218"/>
      <c r="H71" s="218"/>
    </row>
  </sheetData>
  <mergeCells count="1">
    <mergeCell ref="B3:N3"/>
  </mergeCells>
  <phoneticPr fontId="5" type="noConversion"/>
  <printOptions horizontalCentered="1"/>
  <pageMargins left="0.72" right="0.69" top="0.76" bottom="0.47" header="0.51181102362204722" footer="0.32"/>
  <pageSetup paperSize="9" scale="61" orientation="landscape" useFirstPageNumber="1" r:id="rId1"/>
  <headerFooter alignWithMargins="0"/>
  <ignoredErrors>
    <ignoredError sqref="I58:J58 K58:N5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B1:Q69"/>
  <sheetViews>
    <sheetView zoomScaleNormal="100" workbookViewId="0">
      <selection activeCell="B63" sqref="B63"/>
    </sheetView>
  </sheetViews>
  <sheetFormatPr defaultRowHeight="12.75"/>
  <cols>
    <col min="1" max="1" width="9.33203125" style="196"/>
    <col min="2" max="2" width="9.6640625" style="196" bestFit="1" customWidth="1"/>
    <col min="3" max="3" width="42.6640625" style="196" customWidth="1"/>
    <col min="4" max="4" width="18.6640625" style="196" hidden="1" customWidth="1"/>
    <col min="5" max="9" width="18.6640625" style="196" bestFit="1" customWidth="1"/>
    <col min="10" max="10" width="18.6640625" style="196" customWidth="1"/>
    <col min="11" max="14" width="18.6640625" style="196" bestFit="1" customWidth="1"/>
    <col min="15" max="16" width="9.33203125" style="196"/>
    <col min="17" max="17" width="13.83203125" style="196" hidden="1" customWidth="1"/>
    <col min="18" max="16384" width="9.33203125" style="196"/>
  </cols>
  <sheetData>
    <row r="1" spans="2:17">
      <c r="F1" s="208"/>
      <c r="G1" s="208"/>
      <c r="H1" s="208"/>
      <c r="I1" s="208"/>
      <c r="J1" s="208"/>
      <c r="N1" s="197" t="s">
        <v>108</v>
      </c>
    </row>
    <row r="3" spans="2:17" ht="14.25" customHeight="1">
      <c r="B3" s="292" t="s">
        <v>212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</row>
    <row r="4" spans="2:17">
      <c r="F4" s="208"/>
      <c r="G4" s="208"/>
      <c r="H4" s="208"/>
      <c r="K4" s="208"/>
      <c r="L4" s="208"/>
      <c r="M4" s="208"/>
      <c r="N4" s="208"/>
    </row>
    <row r="5" spans="2:17">
      <c r="N5" s="197" t="s">
        <v>49</v>
      </c>
    </row>
    <row r="6" spans="2:17" ht="31.5" customHeight="1">
      <c r="B6" s="214" t="s">
        <v>45</v>
      </c>
      <c r="C6" s="215" t="s">
        <v>234</v>
      </c>
      <c r="D6" s="250" t="s">
        <v>183</v>
      </c>
      <c r="E6" s="216" t="s">
        <v>180</v>
      </c>
      <c r="F6" s="216" t="s">
        <v>181</v>
      </c>
      <c r="G6" s="216" t="s">
        <v>184</v>
      </c>
      <c r="H6" s="216" t="s">
        <v>214</v>
      </c>
      <c r="I6" s="215" t="s">
        <v>185</v>
      </c>
      <c r="J6" s="216" t="s">
        <v>186</v>
      </c>
      <c r="K6" s="216" t="s">
        <v>202</v>
      </c>
      <c r="L6" s="216" t="s">
        <v>207</v>
      </c>
      <c r="M6" s="216" t="s">
        <v>203</v>
      </c>
      <c r="N6" s="217" t="s">
        <v>204</v>
      </c>
    </row>
    <row r="7" spans="2:17" ht="12.75" customHeight="1">
      <c r="B7" s="273"/>
      <c r="C7" s="274"/>
      <c r="D7" s="277"/>
      <c r="E7" s="275"/>
      <c r="F7" s="275"/>
      <c r="G7" s="275"/>
      <c r="H7" s="275"/>
      <c r="I7" s="274"/>
      <c r="J7" s="275"/>
      <c r="K7" s="275"/>
      <c r="L7" s="275"/>
      <c r="M7" s="275"/>
      <c r="N7" s="276"/>
    </row>
    <row r="8" spans="2:17">
      <c r="B8" s="198">
        <v>301</v>
      </c>
      <c r="C8" s="199" t="s">
        <v>0</v>
      </c>
      <c r="D8" s="248">
        <v>388769709.41000003</v>
      </c>
      <c r="E8" s="200">
        <v>436321922.81</v>
      </c>
      <c r="F8" s="200">
        <v>509534983.51999998</v>
      </c>
      <c r="G8" s="200">
        <v>441190489.55000001</v>
      </c>
      <c r="H8" s="200">
        <v>654417059.98000002</v>
      </c>
      <c r="I8" s="200">
        <v>422814860</v>
      </c>
      <c r="J8" s="200">
        <v>419324007</v>
      </c>
      <c r="K8" s="200">
        <v>420100862</v>
      </c>
      <c r="L8" s="200">
        <v>419324007</v>
      </c>
      <c r="M8" s="200">
        <v>420224007</v>
      </c>
      <c r="N8" s="201">
        <v>420524007</v>
      </c>
      <c r="Q8" s="208" t="e">
        <f>#REF!-H8</f>
        <v>#REF!</v>
      </c>
    </row>
    <row r="9" spans="2:17">
      <c r="B9" s="198">
        <v>302</v>
      </c>
      <c r="C9" s="199" t="s">
        <v>1</v>
      </c>
      <c r="D9" s="248">
        <v>1165430303.6199999</v>
      </c>
      <c r="E9" s="200">
        <v>1214983290.5</v>
      </c>
      <c r="F9" s="200">
        <v>1309316580.4300001</v>
      </c>
      <c r="G9" s="200">
        <v>1353885285.6900001</v>
      </c>
      <c r="H9" s="200">
        <v>1345130703.5599999</v>
      </c>
      <c r="I9" s="200">
        <v>1438595893</v>
      </c>
      <c r="J9" s="200">
        <v>1438595893</v>
      </c>
      <c r="K9" s="200">
        <v>1501854982</v>
      </c>
      <c r="L9" s="200">
        <v>1501854982</v>
      </c>
      <c r="M9" s="200">
        <v>1449284982</v>
      </c>
      <c r="N9" s="201">
        <v>1462864982</v>
      </c>
      <c r="Q9" s="208" t="e">
        <f>#REF!-H9</f>
        <v>#REF!</v>
      </c>
    </row>
    <row r="10" spans="2:17">
      <c r="B10" s="198">
        <v>303</v>
      </c>
      <c r="C10" s="199" t="s">
        <v>2</v>
      </c>
      <c r="D10" s="248">
        <v>522198946.25</v>
      </c>
      <c r="E10" s="200">
        <v>532293121.04000002</v>
      </c>
      <c r="F10" s="200">
        <v>548649566.39999998</v>
      </c>
      <c r="G10" s="200">
        <v>611049284.44000006</v>
      </c>
      <c r="H10" s="200">
        <v>615883533.99000001</v>
      </c>
      <c r="I10" s="200">
        <v>635793524</v>
      </c>
      <c r="J10" s="200">
        <v>635793524</v>
      </c>
      <c r="K10" s="200">
        <v>653224364</v>
      </c>
      <c r="L10" s="200">
        <v>653224364</v>
      </c>
      <c r="M10" s="200">
        <v>638683364</v>
      </c>
      <c r="N10" s="201">
        <v>638683364</v>
      </c>
      <c r="Q10" s="208" t="e">
        <f>#REF!-H10</f>
        <v>#REF!</v>
      </c>
    </row>
    <row r="11" spans="2:17">
      <c r="B11" s="198">
        <v>304</v>
      </c>
      <c r="C11" s="199" t="s">
        <v>38</v>
      </c>
      <c r="D11" s="248">
        <v>819027589.50999999</v>
      </c>
      <c r="E11" s="200">
        <v>888689057.38999999</v>
      </c>
      <c r="F11" s="200">
        <v>1011715662.86</v>
      </c>
      <c r="G11" s="200">
        <v>1094907885.29</v>
      </c>
      <c r="H11" s="200">
        <v>1013324391.72</v>
      </c>
      <c r="I11" s="200">
        <v>1047452030</v>
      </c>
      <c r="J11" s="200">
        <v>1034914472</v>
      </c>
      <c r="K11" s="200">
        <v>1458790801</v>
      </c>
      <c r="L11" s="200">
        <v>1448489559</v>
      </c>
      <c r="M11" s="200">
        <v>1051476178</v>
      </c>
      <c r="N11" s="201">
        <v>1019442901</v>
      </c>
      <c r="Q11" s="208" t="e">
        <f>#REF!-H11</f>
        <v>#REF!</v>
      </c>
    </row>
    <row r="12" spans="2:17">
      <c r="B12" s="198">
        <v>305</v>
      </c>
      <c r="C12" s="199" t="s">
        <v>3</v>
      </c>
      <c r="D12" s="248">
        <v>1426427407.28</v>
      </c>
      <c r="E12" s="200">
        <v>1370904518</v>
      </c>
      <c r="F12" s="200">
        <v>1649972943.9200001</v>
      </c>
      <c r="G12" s="200">
        <v>2029210825.48</v>
      </c>
      <c r="H12" s="200">
        <v>2208003606.6500001</v>
      </c>
      <c r="I12" s="200">
        <v>2297315000</v>
      </c>
      <c r="J12" s="200">
        <v>2297315000</v>
      </c>
      <c r="K12" s="200">
        <v>2177000000</v>
      </c>
      <c r="L12" s="200">
        <v>2177000000</v>
      </c>
      <c r="M12" s="200">
        <v>2064000000</v>
      </c>
      <c r="N12" s="201">
        <v>2114000000</v>
      </c>
      <c r="Q12" s="208" t="e">
        <f>#REF!-H12</f>
        <v>#REF!</v>
      </c>
    </row>
    <row r="13" spans="2:17">
      <c r="B13" s="198">
        <v>306</v>
      </c>
      <c r="C13" s="199" t="s">
        <v>4</v>
      </c>
      <c r="D13" s="248">
        <v>7073737698.2299995</v>
      </c>
      <c r="E13" s="200">
        <v>7414698420.21</v>
      </c>
      <c r="F13" s="200">
        <v>7807628172.0200005</v>
      </c>
      <c r="G13" s="200">
        <v>7978091818.6599998</v>
      </c>
      <c r="H13" s="200">
        <v>8305146255.8199997</v>
      </c>
      <c r="I13" s="200">
        <v>8422642916</v>
      </c>
      <c r="J13" s="200">
        <v>8397440744</v>
      </c>
      <c r="K13" s="200">
        <v>8988428652</v>
      </c>
      <c r="L13" s="200">
        <v>8665635952</v>
      </c>
      <c r="M13" s="200">
        <v>8407728510</v>
      </c>
      <c r="N13" s="201">
        <v>8166578906</v>
      </c>
      <c r="Q13" s="208" t="e">
        <f>#REF!-H13</f>
        <v>#REF!</v>
      </c>
    </row>
    <row r="14" spans="2:17">
      <c r="B14" s="198">
        <v>307</v>
      </c>
      <c r="C14" s="199" t="s">
        <v>5</v>
      </c>
      <c r="D14" s="248">
        <v>45668193656.400002</v>
      </c>
      <c r="E14" s="200">
        <v>52902649941.650002</v>
      </c>
      <c r="F14" s="200">
        <v>59781600228.339996</v>
      </c>
      <c r="G14" s="200">
        <v>68295004971.449997</v>
      </c>
      <c r="H14" s="200">
        <v>74280024653.729996</v>
      </c>
      <c r="I14" s="200">
        <v>75359896857</v>
      </c>
      <c r="J14" s="200">
        <v>75315989374</v>
      </c>
      <c r="K14" s="200">
        <v>93544944795</v>
      </c>
      <c r="L14" s="200">
        <v>92834203939</v>
      </c>
      <c r="M14" s="200">
        <v>99983257531</v>
      </c>
      <c r="N14" s="201">
        <v>109499257531</v>
      </c>
      <c r="Q14" s="208" t="e">
        <f>#REF!-H14</f>
        <v>#REF!</v>
      </c>
    </row>
    <row r="15" spans="2:17">
      <c r="B15" s="198">
        <v>308</v>
      </c>
      <c r="C15" s="199" t="s">
        <v>6</v>
      </c>
      <c r="D15" s="248">
        <v>371137401.38999999</v>
      </c>
      <c r="E15" s="200">
        <v>345704862.56999999</v>
      </c>
      <c r="F15" s="200">
        <v>277098751.27999997</v>
      </c>
      <c r="G15" s="200">
        <v>288830929.83999997</v>
      </c>
      <c r="H15" s="200">
        <v>291191677.44</v>
      </c>
      <c r="I15" s="200">
        <v>293406347</v>
      </c>
      <c r="J15" s="200">
        <v>293406347</v>
      </c>
      <c r="K15" s="200">
        <v>306363099</v>
      </c>
      <c r="L15" s="200">
        <v>306363099</v>
      </c>
      <c r="M15" s="200">
        <v>326711259</v>
      </c>
      <c r="N15" s="201">
        <v>326711259</v>
      </c>
      <c r="Q15" s="208" t="e">
        <f>#REF!-H15</f>
        <v>#REF!</v>
      </c>
    </row>
    <row r="16" spans="2:17">
      <c r="B16" s="198">
        <v>309</v>
      </c>
      <c r="C16" s="199" t="s">
        <v>7</v>
      </c>
      <c r="D16" s="248">
        <v>111283855.20999999</v>
      </c>
      <c r="E16" s="200">
        <v>121163103.84</v>
      </c>
      <c r="F16" s="200">
        <v>179650400.53</v>
      </c>
      <c r="G16" s="200">
        <v>162533302.03999999</v>
      </c>
      <c r="H16" s="200">
        <v>152087651.16</v>
      </c>
      <c r="I16" s="200">
        <v>169138006</v>
      </c>
      <c r="J16" s="200">
        <v>159567006</v>
      </c>
      <c r="K16" s="200">
        <v>162544491</v>
      </c>
      <c r="L16" s="200">
        <v>154721006</v>
      </c>
      <c r="M16" s="200">
        <v>155221006</v>
      </c>
      <c r="N16" s="201">
        <v>155221006</v>
      </c>
      <c r="Q16" s="208" t="e">
        <f>#REF!-H16</f>
        <v>#REF!</v>
      </c>
    </row>
    <row r="17" spans="2:17">
      <c r="B17" s="198">
        <v>312</v>
      </c>
      <c r="C17" s="199" t="s">
        <v>8</v>
      </c>
      <c r="D17" s="248">
        <v>19793711921.169998</v>
      </c>
      <c r="E17" s="200">
        <v>20967592264.669998</v>
      </c>
      <c r="F17" s="200">
        <v>21939509531.880001</v>
      </c>
      <c r="G17" s="200">
        <v>22813342485.509998</v>
      </c>
      <c r="H17" s="200">
        <v>25356880507.73</v>
      </c>
      <c r="I17" s="200">
        <v>23776770998</v>
      </c>
      <c r="J17" s="200">
        <v>23594067043</v>
      </c>
      <c r="K17" s="200">
        <v>23818723816</v>
      </c>
      <c r="L17" s="200">
        <v>23674377471</v>
      </c>
      <c r="M17" s="200">
        <v>23463805393</v>
      </c>
      <c r="N17" s="201">
        <v>23631005127</v>
      </c>
      <c r="Q17" s="208" t="e">
        <f>#REF!-H17</f>
        <v>#REF!</v>
      </c>
    </row>
    <row r="18" spans="2:17">
      <c r="B18" s="198">
        <v>313</v>
      </c>
      <c r="C18" s="199" t="s">
        <v>9</v>
      </c>
      <c r="D18" s="248">
        <v>530704513240.34998</v>
      </c>
      <c r="E18" s="200">
        <v>551801301446.17004</v>
      </c>
      <c r="F18" s="200">
        <v>583523509393.87</v>
      </c>
      <c r="G18" s="200">
        <v>630547372527.85999</v>
      </c>
      <c r="H18" s="200">
        <v>740737240956.37</v>
      </c>
      <c r="I18" s="200">
        <v>714435496869</v>
      </c>
      <c r="J18" s="200">
        <v>709366971027</v>
      </c>
      <c r="K18" s="200">
        <v>740564536979</v>
      </c>
      <c r="L18" s="200">
        <v>734202732575</v>
      </c>
      <c r="M18" s="200">
        <v>800747301089</v>
      </c>
      <c r="N18" s="201">
        <v>816657153654</v>
      </c>
      <c r="Q18" s="208" t="e">
        <f>#REF!-H18</f>
        <v>#REF!</v>
      </c>
    </row>
    <row r="19" spans="2:17">
      <c r="B19" s="198">
        <v>314</v>
      </c>
      <c r="C19" s="199" t="s">
        <v>10</v>
      </c>
      <c r="D19" s="248">
        <v>60333900673.580002</v>
      </c>
      <c r="E19" s="200">
        <v>65765353856.540001</v>
      </c>
      <c r="F19" s="200">
        <v>73419098678.029999</v>
      </c>
      <c r="G19" s="200">
        <v>78998915917.699997</v>
      </c>
      <c r="H19" s="200">
        <v>91660877159.320007</v>
      </c>
      <c r="I19" s="200">
        <v>85897415182</v>
      </c>
      <c r="J19" s="200">
        <v>84619863852</v>
      </c>
      <c r="K19" s="200">
        <v>93923522429</v>
      </c>
      <c r="L19" s="200">
        <v>88450538211</v>
      </c>
      <c r="M19" s="200">
        <v>88004285810</v>
      </c>
      <c r="N19" s="201">
        <v>87907245652</v>
      </c>
      <c r="Q19" s="208" t="e">
        <f>#REF!-H19</f>
        <v>#REF!</v>
      </c>
    </row>
    <row r="20" spans="2:17">
      <c r="B20" s="198">
        <v>315</v>
      </c>
      <c r="C20" s="199" t="s">
        <v>11</v>
      </c>
      <c r="D20" s="248">
        <v>4339451369.0500002</v>
      </c>
      <c r="E20" s="200">
        <v>5123914430.2200003</v>
      </c>
      <c r="F20" s="200">
        <v>5394020588.9300003</v>
      </c>
      <c r="G20" s="200">
        <v>5943280999.1000004</v>
      </c>
      <c r="H20" s="200">
        <v>7492382351.1800003</v>
      </c>
      <c r="I20" s="200">
        <v>11350123915</v>
      </c>
      <c r="J20" s="200">
        <v>5290404735</v>
      </c>
      <c r="K20" s="200">
        <v>23385154233</v>
      </c>
      <c r="L20" s="200">
        <v>4722741966</v>
      </c>
      <c r="M20" s="200">
        <v>4711651160</v>
      </c>
      <c r="N20" s="201">
        <v>4711651160</v>
      </c>
      <c r="Q20" s="208" t="e">
        <f>#REF!-H20</f>
        <v>#REF!</v>
      </c>
    </row>
    <row r="21" spans="2:17">
      <c r="B21" s="198">
        <v>317</v>
      </c>
      <c r="C21" s="199" t="s">
        <v>12</v>
      </c>
      <c r="D21" s="248">
        <v>3324441846.3299999</v>
      </c>
      <c r="E21" s="200">
        <v>3272958269.3800001</v>
      </c>
      <c r="F21" s="200">
        <v>4018259704.6999998</v>
      </c>
      <c r="G21" s="200">
        <v>4646839124.5299997</v>
      </c>
      <c r="H21" s="200">
        <v>8291462693</v>
      </c>
      <c r="I21" s="200">
        <v>29481409227</v>
      </c>
      <c r="J21" s="200">
        <v>3946191567</v>
      </c>
      <c r="K21" s="200">
        <v>28869819842</v>
      </c>
      <c r="L21" s="200">
        <v>2575197784</v>
      </c>
      <c r="M21" s="200">
        <v>2572590424</v>
      </c>
      <c r="N21" s="201">
        <v>2571938584</v>
      </c>
      <c r="Q21" s="208" t="e">
        <f>#REF!-H21</f>
        <v>#REF!</v>
      </c>
    </row>
    <row r="22" spans="2:17">
      <c r="B22" s="198">
        <v>321</v>
      </c>
      <c r="C22" s="199" t="s">
        <v>39</v>
      </c>
      <c r="D22" s="248">
        <v>3927443927.96</v>
      </c>
      <c r="E22" s="200">
        <v>4107793016.3400002</v>
      </c>
      <c r="F22" s="200">
        <v>4048479235.7199998</v>
      </c>
      <c r="G22" s="200">
        <v>4343275649.75</v>
      </c>
      <c r="H22" s="200">
        <v>4486949780.8500004</v>
      </c>
      <c r="I22" s="200">
        <v>4380546000</v>
      </c>
      <c r="J22" s="200">
        <v>4380546000</v>
      </c>
      <c r="K22" s="200">
        <v>4675711386</v>
      </c>
      <c r="L22" s="200">
        <v>4675711386</v>
      </c>
      <c r="M22" s="200">
        <v>4675711386</v>
      </c>
      <c r="N22" s="201">
        <v>4675711386</v>
      </c>
      <c r="Q22" s="208" t="e">
        <f>#REF!-H22</f>
        <v>#REF!</v>
      </c>
    </row>
    <row r="23" spans="2:17">
      <c r="B23" s="198">
        <v>322</v>
      </c>
      <c r="C23" s="199" t="s">
        <v>13</v>
      </c>
      <c r="D23" s="248">
        <v>26151403185.43</v>
      </c>
      <c r="E23" s="200">
        <v>32747558625.07</v>
      </c>
      <c r="F23" s="200">
        <v>32832178604.049999</v>
      </c>
      <c r="G23" s="200">
        <v>36330266189.57</v>
      </c>
      <c r="H23" s="200">
        <v>42510816052.309998</v>
      </c>
      <c r="I23" s="200">
        <v>51576114012</v>
      </c>
      <c r="J23" s="200">
        <v>41565055902</v>
      </c>
      <c r="K23" s="200">
        <v>63268469225</v>
      </c>
      <c r="L23" s="200">
        <v>35556497481</v>
      </c>
      <c r="M23" s="200">
        <v>32997690674</v>
      </c>
      <c r="N23" s="201">
        <v>31011458074</v>
      </c>
      <c r="Q23" s="208" t="e">
        <f>#REF!-H23</f>
        <v>#REF!</v>
      </c>
    </row>
    <row r="24" spans="2:17">
      <c r="B24" s="198">
        <v>327</v>
      </c>
      <c r="C24" s="199" t="s">
        <v>14</v>
      </c>
      <c r="D24" s="248">
        <v>37026538801.510002</v>
      </c>
      <c r="E24" s="200">
        <v>39512443255.529999</v>
      </c>
      <c r="F24" s="200">
        <v>37724866774.18</v>
      </c>
      <c r="G24" s="200">
        <v>57483194336.160004</v>
      </c>
      <c r="H24" s="200">
        <v>81069421525.550003</v>
      </c>
      <c r="I24" s="200">
        <v>115997437890</v>
      </c>
      <c r="J24" s="200">
        <v>76294415076</v>
      </c>
      <c r="K24" s="200">
        <v>116313942578</v>
      </c>
      <c r="L24" s="200">
        <v>67782140665</v>
      </c>
      <c r="M24" s="200">
        <v>52340834210</v>
      </c>
      <c r="N24" s="201">
        <v>51768880756</v>
      </c>
      <c r="Q24" s="208" t="e">
        <f>#REF!-H24</f>
        <v>#REF!</v>
      </c>
    </row>
    <row r="25" spans="2:17">
      <c r="B25" s="198">
        <v>328</v>
      </c>
      <c r="C25" s="199" t="s">
        <v>15</v>
      </c>
      <c r="D25" s="248">
        <v>709322003.51999998</v>
      </c>
      <c r="E25" s="200">
        <v>643823529.23000002</v>
      </c>
      <c r="F25" s="200">
        <v>2488500877.6900001</v>
      </c>
      <c r="G25" s="200">
        <v>1168760102.04</v>
      </c>
      <c r="H25" s="200">
        <v>967222568.85000002</v>
      </c>
      <c r="I25" s="200">
        <v>2236424562</v>
      </c>
      <c r="J25" s="200">
        <v>2236424562</v>
      </c>
      <c r="K25" s="200">
        <v>2256121112</v>
      </c>
      <c r="L25" s="200">
        <v>2256121112</v>
      </c>
      <c r="M25" s="200">
        <v>2214492612</v>
      </c>
      <c r="N25" s="201">
        <v>2214492612</v>
      </c>
      <c r="Q25" s="208" t="e">
        <f>#REF!-H25</f>
        <v>#REF!</v>
      </c>
    </row>
    <row r="26" spans="2:17">
      <c r="B26" s="198">
        <v>329</v>
      </c>
      <c r="C26" s="199" t="s">
        <v>16</v>
      </c>
      <c r="D26" s="248">
        <f>22442018153.41-151237555</f>
        <v>22290780598.41</v>
      </c>
      <c r="E26" s="200">
        <v>24165592121.779999</v>
      </c>
      <c r="F26" s="200">
        <v>26948323255</v>
      </c>
      <c r="G26" s="200">
        <v>29861826553.09</v>
      </c>
      <c r="H26" s="200">
        <v>36162344816.919998</v>
      </c>
      <c r="I26" s="200">
        <v>55354336170</v>
      </c>
      <c r="J26" s="200">
        <v>25130122976</v>
      </c>
      <c r="K26" s="200">
        <v>62082502214</v>
      </c>
      <c r="L26" s="200">
        <v>25309651802</v>
      </c>
      <c r="M26" s="200">
        <v>24904414842</v>
      </c>
      <c r="N26" s="201">
        <v>24859437082</v>
      </c>
      <c r="Q26" s="208" t="e">
        <f>#REF!-H26</f>
        <v>#REF!</v>
      </c>
    </row>
    <row r="27" spans="2:17">
      <c r="B27" s="198">
        <v>333</v>
      </c>
      <c r="C27" s="199" t="s">
        <v>17</v>
      </c>
      <c r="D27" s="248">
        <v>136799301352.91</v>
      </c>
      <c r="E27" s="200">
        <v>149246611965.97</v>
      </c>
      <c r="F27" s="200">
        <v>170088678723.62</v>
      </c>
      <c r="G27" s="200">
        <v>194081671109.51001</v>
      </c>
      <c r="H27" s="200">
        <v>214778350829.76001</v>
      </c>
      <c r="I27" s="200">
        <v>239655319850</v>
      </c>
      <c r="J27" s="200">
        <v>226461098351</v>
      </c>
      <c r="K27" s="200">
        <v>254713494463</v>
      </c>
      <c r="L27" s="200">
        <v>241891674227</v>
      </c>
      <c r="M27" s="200">
        <v>241853015027</v>
      </c>
      <c r="N27" s="201">
        <v>241252363187</v>
      </c>
      <c r="Q27" s="208" t="e">
        <f>#REF!-H27</f>
        <v>#REF!</v>
      </c>
    </row>
    <row r="28" spans="2:17">
      <c r="B28" s="198">
        <v>334</v>
      </c>
      <c r="C28" s="199" t="s">
        <v>18</v>
      </c>
      <c r="D28" s="248">
        <v>11670513722.74</v>
      </c>
      <c r="E28" s="200">
        <v>12065951144.26</v>
      </c>
      <c r="F28" s="200">
        <v>13915783493.9</v>
      </c>
      <c r="G28" s="200">
        <v>14877986113.690001</v>
      </c>
      <c r="H28" s="200">
        <v>15340834093.200001</v>
      </c>
      <c r="I28" s="200">
        <v>15848911330</v>
      </c>
      <c r="J28" s="200">
        <v>15590379235</v>
      </c>
      <c r="K28" s="200">
        <v>16139446801</v>
      </c>
      <c r="L28" s="200">
        <v>14831992097</v>
      </c>
      <c r="M28" s="200">
        <v>14366299714</v>
      </c>
      <c r="N28" s="201">
        <v>14600866987</v>
      </c>
      <c r="Q28" s="208" t="e">
        <f>#REF!-H28</f>
        <v>#REF!</v>
      </c>
    </row>
    <row r="29" spans="2:17">
      <c r="B29" s="198">
        <v>335</v>
      </c>
      <c r="C29" s="199" t="s">
        <v>19</v>
      </c>
      <c r="D29" s="248">
        <v>7172746650.5600004</v>
      </c>
      <c r="E29" s="200">
        <v>7511046624.2200003</v>
      </c>
      <c r="F29" s="200">
        <v>7518930417.5</v>
      </c>
      <c r="G29" s="200">
        <v>7583175555.9899998</v>
      </c>
      <c r="H29" s="200">
        <v>30527623681.82</v>
      </c>
      <c r="I29" s="200">
        <v>18038349373</v>
      </c>
      <c r="J29" s="200">
        <v>16438349373</v>
      </c>
      <c r="K29" s="200">
        <v>23781413155</v>
      </c>
      <c r="L29" s="200">
        <v>16910613155</v>
      </c>
      <c r="M29" s="200">
        <v>9078577724</v>
      </c>
      <c r="N29" s="201">
        <v>8077925884</v>
      </c>
      <c r="Q29" s="208" t="e">
        <f>#REF!-H29</f>
        <v>#REF!</v>
      </c>
    </row>
    <row r="30" spans="2:17">
      <c r="B30" s="198">
        <v>336</v>
      </c>
      <c r="C30" s="199" t="s">
        <v>20</v>
      </c>
      <c r="D30" s="248">
        <v>24403690729.02</v>
      </c>
      <c r="E30" s="200">
        <v>26116136595.09</v>
      </c>
      <c r="F30" s="200">
        <v>28218975237.290001</v>
      </c>
      <c r="G30" s="200">
        <v>30695601329.040001</v>
      </c>
      <c r="H30" s="200">
        <v>32060083301.240002</v>
      </c>
      <c r="I30" s="200">
        <v>31945115445</v>
      </c>
      <c r="J30" s="200">
        <v>31856488666</v>
      </c>
      <c r="K30" s="200">
        <v>33766644863</v>
      </c>
      <c r="L30" s="200">
        <v>33518416752</v>
      </c>
      <c r="M30" s="200">
        <v>34297888512</v>
      </c>
      <c r="N30" s="201">
        <v>33902784832</v>
      </c>
      <c r="Q30" s="208" t="e">
        <f>#REF!-H30</f>
        <v>#REF!</v>
      </c>
    </row>
    <row r="31" spans="2:17">
      <c r="B31" s="198">
        <v>343</v>
      </c>
      <c r="C31" s="199" t="s">
        <v>21</v>
      </c>
      <c r="D31" s="248">
        <v>144376480.27000001</v>
      </c>
      <c r="E31" s="200">
        <v>153794880.28999999</v>
      </c>
      <c r="F31" s="200">
        <v>158534197.59</v>
      </c>
      <c r="G31" s="200">
        <v>169618882.53999999</v>
      </c>
      <c r="H31" s="200">
        <v>179617661.59999999</v>
      </c>
      <c r="I31" s="200">
        <v>168776819</v>
      </c>
      <c r="J31" s="200">
        <v>168776819</v>
      </c>
      <c r="K31" s="200">
        <v>169176395</v>
      </c>
      <c r="L31" s="200">
        <v>169176395</v>
      </c>
      <c r="M31" s="200">
        <v>167177809</v>
      </c>
      <c r="N31" s="201">
        <v>165798808</v>
      </c>
      <c r="Q31" s="208" t="e">
        <f>#REF!-H31</f>
        <v>#REF!</v>
      </c>
    </row>
    <row r="32" spans="2:17">
      <c r="B32" s="198">
        <v>344</v>
      </c>
      <c r="C32" s="199" t="s">
        <v>22</v>
      </c>
      <c r="D32" s="248">
        <v>166793195.62</v>
      </c>
      <c r="E32" s="200">
        <v>194483329.56</v>
      </c>
      <c r="F32" s="200">
        <v>191307496.63999999</v>
      </c>
      <c r="G32" s="200">
        <v>189748980.13999999</v>
      </c>
      <c r="H32" s="200">
        <v>202016676.31999999</v>
      </c>
      <c r="I32" s="200">
        <v>209137712</v>
      </c>
      <c r="J32" s="200">
        <v>202737712</v>
      </c>
      <c r="K32" s="200">
        <v>210829783</v>
      </c>
      <c r="L32" s="200">
        <v>205159783</v>
      </c>
      <c r="M32" s="200">
        <v>204507943</v>
      </c>
      <c r="N32" s="201">
        <v>204507943</v>
      </c>
      <c r="Q32" s="208" t="e">
        <f>#REF!-H32</f>
        <v>#REF!</v>
      </c>
    </row>
    <row r="33" spans="2:17">
      <c r="B33" s="198">
        <v>345</v>
      </c>
      <c r="C33" s="199" t="s">
        <v>23</v>
      </c>
      <c r="D33" s="248">
        <v>936769775.86000001</v>
      </c>
      <c r="E33" s="200">
        <v>1068603297.6</v>
      </c>
      <c r="F33" s="200">
        <v>1159122867.3</v>
      </c>
      <c r="G33" s="200">
        <v>1358090967</v>
      </c>
      <c r="H33" s="200">
        <v>1776654319.74</v>
      </c>
      <c r="I33" s="200">
        <v>1929632196</v>
      </c>
      <c r="J33" s="200">
        <v>1907315363</v>
      </c>
      <c r="K33" s="200">
        <v>1310452146</v>
      </c>
      <c r="L33" s="200">
        <v>1210784566</v>
      </c>
      <c r="M33" s="200">
        <v>1194870242</v>
      </c>
      <c r="N33" s="201">
        <v>1164870242</v>
      </c>
      <c r="Q33" s="208" t="e">
        <f>#REF!-H33</f>
        <v>#REF!</v>
      </c>
    </row>
    <row r="34" spans="2:17">
      <c r="B34" s="198">
        <v>346</v>
      </c>
      <c r="C34" s="199" t="s">
        <v>24</v>
      </c>
      <c r="D34" s="248">
        <v>2981464536.0599999</v>
      </c>
      <c r="E34" s="200">
        <v>3108287922.3699999</v>
      </c>
      <c r="F34" s="200">
        <v>3317655304.54</v>
      </c>
      <c r="G34" s="200">
        <v>3523710778.27</v>
      </c>
      <c r="H34" s="200">
        <v>3589049607.5100002</v>
      </c>
      <c r="I34" s="200">
        <v>3589692079</v>
      </c>
      <c r="J34" s="200">
        <v>3589692079</v>
      </c>
      <c r="K34" s="200">
        <v>3767404895</v>
      </c>
      <c r="L34" s="200">
        <v>3702532598</v>
      </c>
      <c r="M34" s="200">
        <v>3701648145</v>
      </c>
      <c r="N34" s="201">
        <v>3695848145</v>
      </c>
      <c r="Q34" s="208" t="e">
        <f>#REF!-H34</f>
        <v>#REF!</v>
      </c>
    </row>
    <row r="35" spans="2:17">
      <c r="B35" s="198">
        <v>348</v>
      </c>
      <c r="C35" s="199" t="s">
        <v>25</v>
      </c>
      <c r="D35" s="248">
        <v>154347121.03999999</v>
      </c>
      <c r="E35" s="200">
        <v>152178041.63</v>
      </c>
      <c r="F35" s="200">
        <v>159732313.28999999</v>
      </c>
      <c r="G35" s="200">
        <v>185212031.83000001</v>
      </c>
      <c r="H35" s="200">
        <v>190713624.44</v>
      </c>
      <c r="I35" s="200">
        <v>169797761</v>
      </c>
      <c r="J35" s="200">
        <v>169797761</v>
      </c>
      <c r="K35" s="200">
        <v>173293668</v>
      </c>
      <c r="L35" s="200">
        <v>173293668</v>
      </c>
      <c r="M35" s="200">
        <v>174382501</v>
      </c>
      <c r="N35" s="201">
        <v>169628578</v>
      </c>
      <c r="Q35" s="208" t="e">
        <f>#REF!-H35</f>
        <v>#REF!</v>
      </c>
    </row>
    <row r="36" spans="2:17">
      <c r="B36" s="198">
        <v>349</v>
      </c>
      <c r="C36" s="199" t="s">
        <v>26</v>
      </c>
      <c r="D36" s="248">
        <v>226432618.90000001</v>
      </c>
      <c r="E36" s="200">
        <v>286379477.62</v>
      </c>
      <c r="F36" s="200">
        <v>294476529.86000001</v>
      </c>
      <c r="G36" s="200">
        <v>312466225.38</v>
      </c>
      <c r="H36" s="200">
        <v>292261685.31999999</v>
      </c>
      <c r="I36" s="200">
        <v>292164728</v>
      </c>
      <c r="J36" s="200">
        <v>292164728</v>
      </c>
      <c r="K36" s="200">
        <v>301830729</v>
      </c>
      <c r="L36" s="200">
        <v>301830729</v>
      </c>
      <c r="M36" s="200">
        <v>301830729</v>
      </c>
      <c r="N36" s="201">
        <v>301830729</v>
      </c>
      <c r="Q36" s="208" t="e">
        <f>#REF!-H36</f>
        <v>#REF!</v>
      </c>
    </row>
    <row r="37" spans="2:17">
      <c r="B37" s="198">
        <v>353</v>
      </c>
      <c r="C37" s="199" t="s">
        <v>27</v>
      </c>
      <c r="D37" s="248">
        <v>203474896.02000001</v>
      </c>
      <c r="E37" s="200">
        <v>218708564.05000001</v>
      </c>
      <c r="F37" s="200">
        <v>241891557.33000001</v>
      </c>
      <c r="G37" s="200">
        <v>269368613.63</v>
      </c>
      <c r="H37" s="200">
        <v>265147825.88</v>
      </c>
      <c r="I37" s="200">
        <v>253982795</v>
      </c>
      <c r="J37" s="200">
        <v>253982795</v>
      </c>
      <c r="K37" s="200">
        <v>257975281</v>
      </c>
      <c r="L37" s="200">
        <v>257975281</v>
      </c>
      <c r="M37" s="200">
        <v>257323441</v>
      </c>
      <c r="N37" s="201">
        <v>257323441</v>
      </c>
      <c r="Q37" s="208" t="e">
        <f>#REF!-H37</f>
        <v>#REF!</v>
      </c>
    </row>
    <row r="38" spans="2:17">
      <c r="B38" s="198">
        <v>355</v>
      </c>
      <c r="C38" s="199" t="s">
        <v>36</v>
      </c>
      <c r="D38" s="248">
        <v>173011126.91999999</v>
      </c>
      <c r="E38" s="200">
        <v>176143149.30000001</v>
      </c>
      <c r="F38" s="200">
        <v>243374743.66</v>
      </c>
      <c r="G38" s="200">
        <v>199871060.44999999</v>
      </c>
      <c r="H38" s="200">
        <v>207345790.03</v>
      </c>
      <c r="I38" s="200">
        <v>182870322</v>
      </c>
      <c r="J38" s="200">
        <v>182870322</v>
      </c>
      <c r="K38" s="200">
        <v>193853289</v>
      </c>
      <c r="L38" s="200">
        <v>193853289</v>
      </c>
      <c r="M38" s="200">
        <v>187853289</v>
      </c>
      <c r="N38" s="201">
        <v>187853289</v>
      </c>
      <c r="Q38" s="208" t="e">
        <f>#REF!-H38</f>
        <v>#REF!</v>
      </c>
    </row>
    <row r="39" spans="2:17">
      <c r="B39" s="198">
        <v>358</v>
      </c>
      <c r="C39" s="199" t="s">
        <v>28</v>
      </c>
      <c r="D39" s="248">
        <v>172050755.53999999</v>
      </c>
      <c r="E39" s="200">
        <v>238379249.5</v>
      </c>
      <c r="F39" s="200">
        <v>314596850.56999999</v>
      </c>
      <c r="G39" s="200">
        <v>214508803.74000001</v>
      </c>
      <c r="H39" s="200">
        <v>238791520.03999999</v>
      </c>
      <c r="I39" s="200">
        <v>236988895</v>
      </c>
      <c r="J39" s="200">
        <v>236988895</v>
      </c>
      <c r="K39" s="200">
        <v>236988895</v>
      </c>
      <c r="L39" s="200">
        <v>236988895</v>
      </c>
      <c r="M39" s="200">
        <v>222217595</v>
      </c>
      <c r="N39" s="201">
        <v>208191095</v>
      </c>
      <c r="Q39" s="208" t="e">
        <f>#REF!-H39</f>
        <v>#REF!</v>
      </c>
    </row>
    <row r="40" spans="2:17">
      <c r="B40" s="198">
        <v>359</v>
      </c>
      <c r="C40" s="199" t="s">
        <v>129</v>
      </c>
      <c r="D40" s="248">
        <v>0</v>
      </c>
      <c r="E40" s="200">
        <v>0</v>
      </c>
      <c r="F40" s="200">
        <v>16726699.529999999</v>
      </c>
      <c r="G40" s="200">
        <v>23210191.5</v>
      </c>
      <c r="H40" s="200">
        <v>22404323.309999999</v>
      </c>
      <c r="I40" s="200">
        <v>25075531</v>
      </c>
      <c r="J40" s="200">
        <v>25075531</v>
      </c>
      <c r="K40" s="200">
        <v>23775531</v>
      </c>
      <c r="L40" s="200">
        <v>23775531</v>
      </c>
      <c r="M40" s="200">
        <v>25508531</v>
      </c>
      <c r="N40" s="201">
        <v>25530531</v>
      </c>
      <c r="Q40" s="208" t="e">
        <f>#REF!-H40</f>
        <v>#REF!</v>
      </c>
    </row>
    <row r="41" spans="2:17">
      <c r="B41" s="198">
        <v>361</v>
      </c>
      <c r="C41" s="199" t="s">
        <v>40</v>
      </c>
      <c r="D41" s="248">
        <v>4777930160.1700001</v>
      </c>
      <c r="E41" s="200">
        <v>5231659778.6999998</v>
      </c>
      <c r="F41" s="200">
        <v>5619720168.2399998</v>
      </c>
      <c r="G41" s="200">
        <v>6093427633.9300003</v>
      </c>
      <c r="H41" s="200">
        <v>6667259771.1499996</v>
      </c>
      <c r="I41" s="200">
        <v>6789651580</v>
      </c>
      <c r="J41" s="200">
        <v>6789441630</v>
      </c>
      <c r="K41" s="200">
        <v>7002087138</v>
      </c>
      <c r="L41" s="200">
        <v>7002087138</v>
      </c>
      <c r="M41" s="200">
        <v>7002087138</v>
      </c>
      <c r="N41" s="201">
        <v>7002087138</v>
      </c>
      <c r="Q41" s="208" t="e">
        <f>#REF!-H41</f>
        <v>#REF!</v>
      </c>
    </row>
    <row r="42" spans="2:17">
      <c r="B42" s="198">
        <v>362</v>
      </c>
      <c r="C42" s="199" t="s">
        <v>153</v>
      </c>
      <c r="D42" s="248">
        <v>0</v>
      </c>
      <c r="E42" s="200">
        <v>0</v>
      </c>
      <c r="F42" s="200">
        <v>0</v>
      </c>
      <c r="G42" s="200">
        <v>8069760.8099999996</v>
      </c>
      <c r="H42" s="200">
        <v>216009063.05000001</v>
      </c>
      <c r="I42" s="200">
        <v>6981874656</v>
      </c>
      <c r="J42" s="200">
        <v>6981874656</v>
      </c>
      <c r="K42" s="200">
        <v>5923794724</v>
      </c>
      <c r="L42" s="200">
        <v>5923794724</v>
      </c>
      <c r="M42" s="200">
        <v>5923794724</v>
      </c>
      <c r="N42" s="201">
        <v>5923794724</v>
      </c>
      <c r="Q42" s="208"/>
    </row>
    <row r="43" spans="2:17">
      <c r="B43" s="198">
        <v>363</v>
      </c>
      <c r="C43" s="199" t="s">
        <v>223</v>
      </c>
      <c r="D43" s="248">
        <v>0</v>
      </c>
      <c r="E43" s="200">
        <v>0</v>
      </c>
      <c r="F43" s="200">
        <v>0</v>
      </c>
      <c r="G43" s="200">
        <v>0</v>
      </c>
      <c r="H43" s="200">
        <v>0</v>
      </c>
      <c r="I43" s="200">
        <v>0</v>
      </c>
      <c r="J43" s="200">
        <v>0</v>
      </c>
      <c r="K43" s="200">
        <v>0</v>
      </c>
      <c r="L43" s="200">
        <v>0</v>
      </c>
      <c r="M43" s="200">
        <v>0</v>
      </c>
      <c r="N43" s="201">
        <v>0</v>
      </c>
      <c r="Q43" s="208"/>
    </row>
    <row r="44" spans="2:17" ht="25.5">
      <c r="B44" s="198">
        <v>371</v>
      </c>
      <c r="C44" s="202" t="s">
        <v>122</v>
      </c>
      <c r="D44" s="248">
        <v>0</v>
      </c>
      <c r="E44" s="200">
        <v>15542666.23</v>
      </c>
      <c r="F44" s="200">
        <v>26676552.649999999</v>
      </c>
      <c r="G44" s="200">
        <v>28158022.280000001</v>
      </c>
      <c r="H44" s="200">
        <v>23783650.109999999</v>
      </c>
      <c r="I44" s="200">
        <v>32521772</v>
      </c>
      <c r="J44" s="200">
        <v>32521772</v>
      </c>
      <c r="K44" s="200">
        <v>33084850</v>
      </c>
      <c r="L44" s="200">
        <v>33084850</v>
      </c>
      <c r="M44" s="200">
        <v>33084850</v>
      </c>
      <c r="N44" s="201">
        <v>33084850</v>
      </c>
      <c r="Q44" s="208" t="e">
        <f>#REF!-H44</f>
        <v>#REF!</v>
      </c>
    </row>
    <row r="45" spans="2:17">
      <c r="B45" s="198">
        <v>372</v>
      </c>
      <c r="C45" s="199" t="s">
        <v>29</v>
      </c>
      <c r="D45" s="248">
        <v>57544526.359999999</v>
      </c>
      <c r="E45" s="200">
        <v>59531405.600000001</v>
      </c>
      <c r="F45" s="200">
        <v>62964815.869999997</v>
      </c>
      <c r="G45" s="200">
        <v>63894839.829999998</v>
      </c>
      <c r="H45" s="200">
        <v>67713206.209999993</v>
      </c>
      <c r="I45" s="200">
        <v>68215095</v>
      </c>
      <c r="J45" s="200">
        <v>68215095</v>
      </c>
      <c r="K45" s="200">
        <v>69596478</v>
      </c>
      <c r="L45" s="200">
        <v>69596478</v>
      </c>
      <c r="M45" s="200">
        <v>69596478</v>
      </c>
      <c r="N45" s="201">
        <v>69596478</v>
      </c>
      <c r="Q45" s="208" t="e">
        <f>#REF!-H45</f>
        <v>#REF!</v>
      </c>
    </row>
    <row r="46" spans="2:17">
      <c r="B46" s="198">
        <v>373</v>
      </c>
      <c r="C46" s="199" t="s">
        <v>123</v>
      </c>
      <c r="D46" s="248"/>
      <c r="E46" s="200">
        <v>9696961.4900000002</v>
      </c>
      <c r="F46" s="200">
        <v>15920333.16</v>
      </c>
      <c r="G46" s="200">
        <v>22849747.399999999</v>
      </c>
      <c r="H46" s="200">
        <v>21688206.550000001</v>
      </c>
      <c r="I46" s="200">
        <v>22311260</v>
      </c>
      <c r="J46" s="200">
        <v>22311260</v>
      </c>
      <c r="K46" s="200">
        <v>22713300</v>
      </c>
      <c r="L46" s="200">
        <v>22713300</v>
      </c>
      <c r="M46" s="200">
        <v>22713300</v>
      </c>
      <c r="N46" s="201">
        <v>22713300</v>
      </c>
      <c r="Q46" s="208" t="e">
        <f>#REF!-H46</f>
        <v>#REF!</v>
      </c>
    </row>
    <row r="47" spans="2:17">
      <c r="B47" s="198">
        <v>374</v>
      </c>
      <c r="C47" s="199" t="s">
        <v>30</v>
      </c>
      <c r="D47" s="248">
        <v>2208089470.5</v>
      </c>
      <c r="E47" s="200">
        <v>2586792388.2399998</v>
      </c>
      <c r="F47" s="200">
        <v>2475661775.5700002</v>
      </c>
      <c r="G47" s="200">
        <v>2630476559.4499998</v>
      </c>
      <c r="H47" s="200">
        <v>3727451658.4499998</v>
      </c>
      <c r="I47" s="200">
        <v>2751977074</v>
      </c>
      <c r="J47" s="200">
        <v>2751977074</v>
      </c>
      <c r="K47" s="200">
        <v>2764036056</v>
      </c>
      <c r="L47" s="200">
        <v>2764036056</v>
      </c>
      <c r="M47" s="200">
        <v>2759036056</v>
      </c>
      <c r="N47" s="201">
        <v>2759036056</v>
      </c>
      <c r="Q47" s="208" t="e">
        <f>#REF!-H47</f>
        <v>#REF!</v>
      </c>
    </row>
    <row r="48" spans="2:17">
      <c r="B48" s="198">
        <v>375</v>
      </c>
      <c r="C48" s="199" t="s">
        <v>31</v>
      </c>
      <c r="D48" s="248">
        <v>351653936.99000001</v>
      </c>
      <c r="E48" s="200">
        <v>402120891.70999998</v>
      </c>
      <c r="F48" s="200">
        <v>394982587.52999997</v>
      </c>
      <c r="G48" s="200">
        <v>422401123.64999998</v>
      </c>
      <c r="H48" s="200">
        <v>432373045.83999997</v>
      </c>
      <c r="I48" s="200">
        <v>472914172</v>
      </c>
      <c r="J48" s="200">
        <v>472914172</v>
      </c>
      <c r="K48" s="200">
        <v>474094730</v>
      </c>
      <c r="L48" s="200">
        <v>474094730</v>
      </c>
      <c r="M48" s="200">
        <v>472194730</v>
      </c>
      <c r="N48" s="201">
        <v>472194730</v>
      </c>
      <c r="Q48" s="208" t="e">
        <f>#REF!-H48</f>
        <v>#REF!</v>
      </c>
    </row>
    <row r="49" spans="2:17">
      <c r="B49" s="198">
        <v>376</v>
      </c>
      <c r="C49" s="199" t="s">
        <v>48</v>
      </c>
      <c r="D49" s="248">
        <v>282522693.76999998</v>
      </c>
      <c r="E49" s="200">
        <v>374944522.54000002</v>
      </c>
      <c r="F49" s="200">
        <v>406274928.60000002</v>
      </c>
      <c r="G49" s="200">
        <v>426578528.52999997</v>
      </c>
      <c r="H49" s="200">
        <v>447988422.81999999</v>
      </c>
      <c r="I49" s="200">
        <v>469757283</v>
      </c>
      <c r="J49" s="200">
        <v>469757283</v>
      </c>
      <c r="K49" s="200">
        <v>489901259</v>
      </c>
      <c r="L49" s="200">
        <v>489901259</v>
      </c>
      <c r="M49" s="200">
        <v>501346303</v>
      </c>
      <c r="N49" s="201">
        <v>513742487</v>
      </c>
      <c r="Q49" s="208" t="e">
        <f>#REF!-H49</f>
        <v>#REF!</v>
      </c>
    </row>
    <row r="50" spans="2:17">
      <c r="B50" s="198">
        <v>377</v>
      </c>
      <c r="C50" s="199" t="s">
        <v>41</v>
      </c>
      <c r="D50" s="248">
        <v>2822666474.8600001</v>
      </c>
      <c r="E50" s="200">
        <v>2911528277.3899999</v>
      </c>
      <c r="F50" s="200">
        <v>2858977209.5300002</v>
      </c>
      <c r="G50" s="200">
        <v>4315737934.5500002</v>
      </c>
      <c r="H50" s="200">
        <v>5050391619.5699997</v>
      </c>
      <c r="I50" s="200">
        <v>5316456032</v>
      </c>
      <c r="J50" s="200">
        <v>5072358600</v>
      </c>
      <c r="K50" s="200">
        <v>6076654829</v>
      </c>
      <c r="L50" s="200">
        <v>5408682215</v>
      </c>
      <c r="M50" s="200">
        <v>5408682215</v>
      </c>
      <c r="N50" s="201">
        <v>5408682215</v>
      </c>
      <c r="Q50" s="208" t="e">
        <f>#REF!-H50</f>
        <v>#REF!</v>
      </c>
    </row>
    <row r="51" spans="2:17" ht="25.5">
      <c r="B51" s="198">
        <v>378</v>
      </c>
      <c r="C51" s="202" t="s">
        <v>130</v>
      </c>
      <c r="D51" s="248">
        <v>0</v>
      </c>
      <c r="E51" s="200">
        <v>90170026.379999995</v>
      </c>
      <c r="F51" s="200">
        <v>295241316.62</v>
      </c>
      <c r="G51" s="200">
        <v>423486278.95999998</v>
      </c>
      <c r="H51" s="200">
        <v>369388000.49000001</v>
      </c>
      <c r="I51" s="200">
        <v>427932108</v>
      </c>
      <c r="J51" s="200">
        <v>427932108</v>
      </c>
      <c r="K51" s="200">
        <v>557496798</v>
      </c>
      <c r="L51" s="200">
        <v>557496798</v>
      </c>
      <c r="M51" s="200">
        <v>542183755</v>
      </c>
      <c r="N51" s="201">
        <v>837247688</v>
      </c>
      <c r="Q51" s="208" t="e">
        <f>#REF!-H51</f>
        <v>#REF!</v>
      </c>
    </row>
    <row r="52" spans="2:17">
      <c r="B52" s="198">
        <v>381</v>
      </c>
      <c r="C52" s="199" t="s">
        <v>32</v>
      </c>
      <c r="D52" s="248">
        <v>496107041.56999999</v>
      </c>
      <c r="E52" s="200">
        <v>503990908.29000002</v>
      </c>
      <c r="F52" s="200">
        <v>575273789.92999995</v>
      </c>
      <c r="G52" s="200">
        <v>587108469.37</v>
      </c>
      <c r="H52" s="200">
        <v>623587131.48000002</v>
      </c>
      <c r="I52" s="200">
        <v>853603711</v>
      </c>
      <c r="J52" s="200">
        <v>853603711</v>
      </c>
      <c r="K52" s="200">
        <v>808940731</v>
      </c>
      <c r="L52" s="200">
        <v>808940731</v>
      </c>
      <c r="M52" s="200">
        <v>603315311</v>
      </c>
      <c r="N52" s="201">
        <v>603315311</v>
      </c>
      <c r="Q52" s="208" t="e">
        <f>#REF!-H52</f>
        <v>#REF!</v>
      </c>
    </row>
    <row r="53" spans="2:17">
      <c r="B53" s="198">
        <v>396</v>
      </c>
      <c r="C53" s="199" t="s">
        <v>33</v>
      </c>
      <c r="D53" s="248">
        <v>40653886070.459999</v>
      </c>
      <c r="E53" s="200">
        <v>40151165292.209999</v>
      </c>
      <c r="F53" s="200">
        <v>40729364082.040001</v>
      </c>
      <c r="G53" s="200">
        <v>39551407852.580002</v>
      </c>
      <c r="H53" s="200">
        <v>40145474011.32</v>
      </c>
      <c r="I53" s="200">
        <v>52853880286</v>
      </c>
      <c r="J53" s="200">
        <v>52853880286</v>
      </c>
      <c r="K53" s="200">
        <v>44966880286</v>
      </c>
      <c r="L53" s="200">
        <v>44966880286</v>
      </c>
      <c r="M53" s="200">
        <v>49966880286</v>
      </c>
      <c r="N53" s="201">
        <v>56966880286</v>
      </c>
      <c r="Q53" s="208" t="e">
        <f>#REF!-H53</f>
        <v>#REF!</v>
      </c>
    </row>
    <row r="54" spans="2:17">
      <c r="B54" s="198">
        <v>397</v>
      </c>
      <c r="C54" s="199" t="s">
        <v>34</v>
      </c>
      <c r="D54" s="248">
        <v>336496799.50999999</v>
      </c>
      <c r="E54" s="200">
        <v>65022217.329999998</v>
      </c>
      <c r="F54" s="200">
        <v>2737023.12</v>
      </c>
      <c r="G54" s="200">
        <v>2083791.98</v>
      </c>
      <c r="H54" s="200">
        <v>2267494.41</v>
      </c>
      <c r="I54" s="200">
        <v>20445000000</v>
      </c>
      <c r="J54" s="200">
        <v>20445000000</v>
      </c>
      <c r="K54" s="200">
        <v>19155000000</v>
      </c>
      <c r="L54" s="200">
        <v>19155000000</v>
      </c>
      <c r="M54" s="200">
        <v>400000000</v>
      </c>
      <c r="N54" s="201">
        <v>215000000</v>
      </c>
      <c r="Q54" s="208" t="e">
        <f>#REF!-H54</f>
        <v>#REF!</v>
      </c>
    </row>
    <row r="55" spans="2:17">
      <c r="B55" s="198">
        <v>398</v>
      </c>
      <c r="C55" s="199" t="s">
        <v>35</v>
      </c>
      <c r="D55" s="248">
        <v>132727218108.7</v>
      </c>
      <c r="E55" s="200">
        <v>130654060967.17</v>
      </c>
      <c r="F55" s="200">
        <v>142545374142.10999</v>
      </c>
      <c r="G55" s="200">
        <v>163041125846.72</v>
      </c>
      <c r="H55" s="200">
        <v>218131478677.09</v>
      </c>
      <c r="I55" s="200">
        <v>291007989667</v>
      </c>
      <c r="J55" s="200">
        <v>291007989667</v>
      </c>
      <c r="K55" s="200">
        <v>235913307337</v>
      </c>
      <c r="L55" s="200">
        <v>235913307337</v>
      </c>
      <c r="M55" s="200">
        <v>242719327936</v>
      </c>
      <c r="N55" s="201">
        <v>250094416053</v>
      </c>
      <c r="Q55" s="208" t="e">
        <f>#REF!-H55</f>
        <v>#REF!</v>
      </c>
    </row>
    <row r="56" spans="2:17">
      <c r="B56" s="203"/>
      <c r="C56" s="199"/>
      <c r="D56" s="248"/>
      <c r="E56" s="200"/>
      <c r="F56" s="200"/>
      <c r="G56" s="200"/>
      <c r="H56" s="200"/>
      <c r="I56" s="200"/>
      <c r="J56" s="200"/>
      <c r="K56" s="200"/>
      <c r="L56" s="200"/>
      <c r="M56" s="200"/>
      <c r="N56" s="201"/>
      <c r="Q56" s="208" t="e">
        <f>#REF!-H56</f>
        <v>#REF!</v>
      </c>
    </row>
    <row r="57" spans="2:17">
      <c r="B57" s="203"/>
      <c r="C57" s="199"/>
      <c r="D57" s="248"/>
      <c r="E57" s="200"/>
      <c r="F57" s="200"/>
      <c r="G57" s="200"/>
      <c r="H57" s="200"/>
      <c r="I57" s="200"/>
      <c r="J57" s="200"/>
      <c r="K57" s="200"/>
      <c r="L57" s="200"/>
      <c r="M57" s="200"/>
      <c r="N57" s="201"/>
      <c r="Q57" s="208" t="e">
        <f>#REF!-H57</f>
        <v>#REF!</v>
      </c>
    </row>
    <row r="58" spans="2:17" ht="17.25" customHeight="1">
      <c r="B58" s="204"/>
      <c r="C58" s="205" t="s">
        <v>236</v>
      </c>
      <c r="D58" s="249">
        <f t="shared" ref="D58" si="0">SUM(D8:D57)</f>
        <v>1136066802378.9602</v>
      </c>
      <c r="E58" s="205">
        <v>1196928669597.6799</v>
      </c>
      <c r="F58" s="205">
        <v>1287260869090.9404</v>
      </c>
      <c r="G58" s="205">
        <v>1425692825710.4995</v>
      </c>
      <c r="H58" s="205">
        <v>1703198556844.8806</v>
      </c>
      <c r="I58" s="205">
        <v>1885613029790</v>
      </c>
      <c r="J58" s="205">
        <v>1752041904051</v>
      </c>
      <c r="K58" s="205">
        <v>1927675924270</v>
      </c>
      <c r="L58" s="205">
        <v>1734584210229</v>
      </c>
      <c r="M58" s="205">
        <v>1773586708721</v>
      </c>
      <c r="N58" s="206">
        <v>1808949373050</v>
      </c>
      <c r="O58" s="218"/>
      <c r="Q58" s="208" t="e">
        <f>#REF!-H58</f>
        <v>#REF!</v>
      </c>
    </row>
    <row r="59" spans="2:17">
      <c r="B59" s="219"/>
      <c r="C59" s="219"/>
      <c r="D59" s="251"/>
      <c r="E59" s="219"/>
      <c r="F59" s="219"/>
      <c r="G59" s="219"/>
      <c r="H59" s="219"/>
      <c r="I59" s="219"/>
      <c r="J59" s="219"/>
      <c r="K59" s="219"/>
      <c r="L59" s="219"/>
      <c r="M59" s="219"/>
      <c r="N59" s="219"/>
    </row>
    <row r="60" spans="2:17" ht="25.5">
      <c r="B60" s="220"/>
      <c r="C60" s="221" t="s">
        <v>132</v>
      </c>
      <c r="D60" s="252">
        <f>'T-1 příjmy '!D58-'T-2 výdaje '!D58</f>
        <v>-13432363444.420166</v>
      </c>
      <c r="E60" s="222">
        <f>'T-1 příjmy '!E58-'T-2 výdaje '!E58</f>
        <v>-430534230.83984375</v>
      </c>
      <c r="F60" s="222">
        <f>'T-1 příjmy '!F58-'T-2 výdaje '!F58</f>
        <v>-3253635572.7104492</v>
      </c>
      <c r="G60" s="222">
        <f>'T-1 příjmy '!G58-'T-2 výdaje '!G58</f>
        <v>-29287660890.339844</v>
      </c>
      <c r="H60" s="222">
        <f>'T-1 příjmy '!H58-'T-2 výdaje '!H58</f>
        <v>-365706887901.81079</v>
      </c>
      <c r="I60" s="222">
        <f>'T-1 příjmy '!I58-'T-2 výdaje '!I58</f>
        <v>-500000000000</v>
      </c>
      <c r="J60" s="222">
        <f>'T-1 příjmy '!J58-'T-2 výdaje '!J58</f>
        <v>-500000000000</v>
      </c>
      <c r="K60" s="222">
        <f>'T-1 příjmy '!K58-'T-2 výdaje '!K58</f>
        <v>-376600000000</v>
      </c>
      <c r="L60" s="222">
        <f>'T-1 příjmy '!L58-'T-2 výdaje '!L58</f>
        <v>-376600000000</v>
      </c>
      <c r="M60" s="222">
        <f>'T-1 příjmy '!M58-'T-2 výdaje '!M58</f>
        <v>-362000000000</v>
      </c>
      <c r="N60" s="223">
        <f>'T-1 příjmy '!N58-'T-2 výdaje '!N58</f>
        <v>-343000000000</v>
      </c>
      <c r="O60" s="218"/>
    </row>
    <row r="61" spans="2:17">
      <c r="B61" s="218"/>
    </row>
    <row r="62" spans="2:17">
      <c r="B62" s="207" t="s">
        <v>263</v>
      </c>
    </row>
    <row r="64" spans="2:17" ht="15.75" customHeight="1"/>
    <row r="65" spans="3:14" hidden="1">
      <c r="C65" s="209" t="s">
        <v>119</v>
      </c>
      <c r="D65" s="211">
        <f>18760794319+950000000</f>
        <v>19710794319</v>
      </c>
      <c r="E65" s="211"/>
      <c r="F65" s="211"/>
      <c r="G65" s="224"/>
      <c r="I65" s="211">
        <v>18387159195</v>
      </c>
      <c r="J65" s="211"/>
      <c r="K65" s="211">
        <v>18420652700</v>
      </c>
      <c r="L65" s="211"/>
      <c r="M65" s="211"/>
      <c r="N65" s="211"/>
    </row>
    <row r="66" spans="3:14" hidden="1">
      <c r="C66" s="209" t="s">
        <v>118</v>
      </c>
      <c r="D66" s="210">
        <v>950000000</v>
      </c>
      <c r="E66" s="210"/>
      <c r="F66" s="210">
        <v>0</v>
      </c>
      <c r="G66" s="225"/>
      <c r="I66" s="210">
        <v>0</v>
      </c>
      <c r="J66" s="210"/>
      <c r="K66" s="210">
        <v>0</v>
      </c>
      <c r="L66" s="210"/>
      <c r="M66" s="210"/>
      <c r="N66" s="210"/>
    </row>
    <row r="67" spans="3:14" hidden="1">
      <c r="C67" s="226" t="s">
        <v>120</v>
      </c>
      <c r="D67" s="227">
        <f t="shared" ref="D67:K67" si="1">D65-D66</f>
        <v>18760794319</v>
      </c>
      <c r="E67" s="227"/>
      <c r="F67" s="227">
        <f t="shared" si="1"/>
        <v>0</v>
      </c>
      <c r="G67" s="228"/>
      <c r="I67" s="227">
        <f t="shared" si="1"/>
        <v>18387159195</v>
      </c>
      <c r="J67" s="227"/>
      <c r="K67" s="227">
        <f t="shared" si="1"/>
        <v>18420652700</v>
      </c>
      <c r="L67" s="227"/>
      <c r="M67" s="227"/>
      <c r="N67" s="227"/>
    </row>
    <row r="68" spans="3:14" hidden="1"/>
    <row r="69" spans="3:14" hidden="1">
      <c r="D69" s="208">
        <f t="shared" ref="D69:K69" si="2">D26-D65</f>
        <v>2579986279.4099998</v>
      </c>
      <c r="E69" s="208"/>
      <c r="F69" s="208"/>
      <c r="G69" s="208"/>
      <c r="I69" s="208">
        <f t="shared" si="2"/>
        <v>36967176975</v>
      </c>
      <c r="J69" s="208"/>
      <c r="K69" s="208">
        <f t="shared" si="2"/>
        <v>43661849514</v>
      </c>
      <c r="L69" s="208"/>
      <c r="M69" s="208"/>
      <c r="N69" s="208"/>
    </row>
  </sheetData>
  <mergeCells count="1">
    <mergeCell ref="B3:N3"/>
  </mergeCells>
  <phoneticPr fontId="5" type="noConversion"/>
  <printOptions horizontalCentered="1"/>
  <pageMargins left="0.59055118110236227" right="0.35433070866141736" top="0.62992125984251968" bottom="0.59055118110236227" header="0.51181102362204722" footer="0.31496062992125984"/>
  <pageSetup paperSize="9" scale="5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0"/>
  <sheetViews>
    <sheetView zoomScaleNormal="100" workbookViewId="0">
      <selection activeCell="E9" sqref="E9"/>
    </sheetView>
  </sheetViews>
  <sheetFormatPr defaultRowHeight="12.75"/>
  <cols>
    <col min="1" max="1" width="9.33203125" style="175"/>
    <col min="2" max="2" width="9.83203125" style="175" customWidth="1"/>
    <col min="3" max="3" width="52" style="175" customWidth="1"/>
    <col min="4" max="4" width="14.5" style="175" hidden="1" customWidth="1"/>
    <col min="5" max="8" width="15.83203125" style="175" customWidth="1"/>
    <col min="9" max="12" width="15.1640625" style="175" customWidth="1"/>
    <col min="13" max="13" width="12" style="175" customWidth="1"/>
    <col min="14" max="14" width="13.33203125" style="175" customWidth="1"/>
    <col min="15" max="16384" width="9.33203125" style="175"/>
  </cols>
  <sheetData>
    <row r="1" spans="2:14">
      <c r="J1" s="176"/>
      <c r="K1" s="177"/>
      <c r="L1" s="178" t="s">
        <v>37</v>
      </c>
    </row>
    <row r="2" spans="2:14">
      <c r="J2" s="176" t="s">
        <v>47</v>
      </c>
    </row>
    <row r="3" spans="2:14" ht="12.75" customHeight="1">
      <c r="B3" s="295" t="s">
        <v>205</v>
      </c>
      <c r="C3" s="295"/>
      <c r="D3" s="295"/>
      <c r="E3" s="295"/>
      <c r="F3" s="295"/>
      <c r="G3" s="295"/>
      <c r="H3" s="295"/>
      <c r="I3" s="295"/>
      <c r="J3" s="295"/>
      <c r="K3" s="295"/>
      <c r="L3" s="295"/>
    </row>
    <row r="5" spans="2:14" ht="15" customHeight="1">
      <c r="K5" s="176"/>
      <c r="L5" s="178" t="s">
        <v>49</v>
      </c>
    </row>
    <row r="6" spans="2:14" ht="24" customHeight="1">
      <c r="B6" s="86" t="s">
        <v>46</v>
      </c>
      <c r="C6" s="87" t="s">
        <v>234</v>
      </c>
      <c r="D6" s="243" t="s">
        <v>131</v>
      </c>
      <c r="E6" s="88" t="s">
        <v>147</v>
      </c>
      <c r="F6" s="88" t="s">
        <v>151</v>
      </c>
      <c r="G6" s="88" t="s">
        <v>159</v>
      </c>
      <c r="H6" s="88" t="s">
        <v>201</v>
      </c>
      <c r="I6" s="87" t="s">
        <v>185</v>
      </c>
      <c r="J6" s="87" t="s">
        <v>202</v>
      </c>
      <c r="K6" s="87" t="s">
        <v>203</v>
      </c>
      <c r="L6" s="89" t="s">
        <v>204</v>
      </c>
    </row>
    <row r="7" spans="2:14" ht="12.75" customHeight="1">
      <c r="B7" s="278"/>
      <c r="C7" s="279"/>
      <c r="D7" s="280"/>
      <c r="E7" s="280"/>
      <c r="F7" s="280"/>
      <c r="G7" s="280"/>
      <c r="H7" s="280"/>
      <c r="I7" s="279"/>
      <c r="J7" s="279"/>
      <c r="K7" s="279"/>
      <c r="L7" s="281"/>
    </row>
    <row r="8" spans="2:14" ht="15" customHeight="1">
      <c r="B8" s="179">
        <v>306</v>
      </c>
      <c r="C8" s="180" t="s">
        <v>4</v>
      </c>
      <c r="D8" s="244">
        <f t="shared" ref="D8" si="0">SUM(D10:D13)</f>
        <v>737129551</v>
      </c>
      <c r="E8" s="181">
        <f t="shared" ref="E8:L8" si="1">SUM(E10:E13)</f>
        <v>786998284.83000004</v>
      </c>
      <c r="F8" s="181">
        <f t="shared" si="1"/>
        <v>786557391</v>
      </c>
      <c r="G8" s="181">
        <f t="shared" si="1"/>
        <v>928633943.66999996</v>
      </c>
      <c r="H8" s="181">
        <f t="shared" si="1"/>
        <v>973688735</v>
      </c>
      <c r="I8" s="181">
        <f t="shared" si="1"/>
        <v>772166000</v>
      </c>
      <c r="J8" s="181">
        <f t="shared" si="1"/>
        <v>872166000</v>
      </c>
      <c r="K8" s="181">
        <f t="shared" si="1"/>
        <v>872166000</v>
      </c>
      <c r="L8" s="182">
        <f t="shared" si="1"/>
        <v>872166000</v>
      </c>
    </row>
    <row r="9" spans="2:14" ht="15" customHeight="1">
      <c r="B9" s="179"/>
      <c r="C9" s="183" t="s">
        <v>42</v>
      </c>
      <c r="D9" s="245"/>
      <c r="E9" s="184"/>
      <c r="F9" s="184"/>
      <c r="G9" s="184"/>
      <c r="H9" s="184"/>
      <c r="I9" s="184"/>
      <c r="J9" s="184"/>
      <c r="K9" s="184"/>
      <c r="L9" s="185"/>
    </row>
    <row r="10" spans="2:14" ht="15" customHeight="1">
      <c r="B10" s="179"/>
      <c r="C10" s="183" t="s">
        <v>103</v>
      </c>
      <c r="D10" s="245">
        <v>577941664</v>
      </c>
      <c r="E10" s="184">
        <v>594492558.76999998</v>
      </c>
      <c r="F10" s="184">
        <v>542174462</v>
      </c>
      <c r="G10" s="184">
        <v>634967821</v>
      </c>
      <c r="H10" s="184">
        <v>675177304</v>
      </c>
      <c r="I10" s="184">
        <v>582166000</v>
      </c>
      <c r="J10" s="184">
        <v>607166000</v>
      </c>
      <c r="K10" s="184">
        <v>607166000</v>
      </c>
      <c r="L10" s="185">
        <v>607166000</v>
      </c>
      <c r="N10" s="186"/>
    </row>
    <row r="11" spans="2:14" ht="15" customHeight="1">
      <c r="B11" s="179"/>
      <c r="C11" s="183" t="s">
        <v>43</v>
      </c>
      <c r="D11" s="245">
        <v>59583426</v>
      </c>
      <c r="E11" s="184">
        <v>60688346.439999998</v>
      </c>
      <c r="F11" s="184">
        <v>63087817</v>
      </c>
      <c r="G11" s="184">
        <v>78023920.629999995</v>
      </c>
      <c r="H11" s="184">
        <v>86664969</v>
      </c>
      <c r="I11" s="184">
        <v>70000000</v>
      </c>
      <c r="J11" s="184">
        <v>65000000</v>
      </c>
      <c r="K11" s="184">
        <v>65000000</v>
      </c>
      <c r="L11" s="185">
        <v>65000000</v>
      </c>
      <c r="N11" s="186"/>
    </row>
    <row r="12" spans="2:14" ht="15" customHeight="1">
      <c r="B12" s="179"/>
      <c r="C12" s="183" t="s">
        <v>44</v>
      </c>
      <c r="D12" s="245">
        <v>99604461</v>
      </c>
      <c r="E12" s="184">
        <v>131817379.62</v>
      </c>
      <c r="F12" s="184">
        <v>181295112</v>
      </c>
      <c r="G12" s="184">
        <v>215642202.03999999</v>
      </c>
      <c r="H12" s="184">
        <v>211846462</v>
      </c>
      <c r="I12" s="184">
        <v>120000000</v>
      </c>
      <c r="J12" s="184">
        <v>200000000</v>
      </c>
      <c r="K12" s="184">
        <v>200000000</v>
      </c>
      <c r="L12" s="185">
        <v>200000000</v>
      </c>
      <c r="N12" s="186"/>
    </row>
    <row r="13" spans="2:14" ht="15" customHeight="1">
      <c r="B13" s="179"/>
      <c r="C13" s="183"/>
      <c r="D13" s="245"/>
      <c r="E13" s="184"/>
      <c r="F13" s="184"/>
      <c r="G13" s="184"/>
      <c r="H13" s="184"/>
      <c r="I13" s="184"/>
      <c r="J13" s="184"/>
      <c r="K13" s="184"/>
      <c r="L13" s="185"/>
      <c r="N13" s="186"/>
    </row>
    <row r="14" spans="2:14" ht="15" customHeight="1">
      <c r="B14" s="179">
        <v>312</v>
      </c>
      <c r="C14" s="180" t="s">
        <v>8</v>
      </c>
      <c r="D14" s="244">
        <v>1451863</v>
      </c>
      <c r="E14" s="181">
        <v>1652735.2</v>
      </c>
      <c r="F14" s="181">
        <v>3042645</v>
      </c>
      <c r="G14" s="181">
        <v>3638844</v>
      </c>
      <c r="H14" s="181">
        <v>0</v>
      </c>
      <c r="I14" s="181">
        <v>0</v>
      </c>
      <c r="J14" s="181">
        <v>0</v>
      </c>
      <c r="K14" s="181">
        <v>0</v>
      </c>
      <c r="L14" s="182">
        <v>0</v>
      </c>
      <c r="N14" s="186"/>
    </row>
    <row r="15" spans="2:14" ht="15" customHeight="1">
      <c r="B15" s="179">
        <v>313</v>
      </c>
      <c r="C15" s="180" t="s">
        <v>9</v>
      </c>
      <c r="D15" s="244"/>
      <c r="E15" s="181">
        <v>1443055</v>
      </c>
      <c r="F15" s="181">
        <v>3280749</v>
      </c>
      <c r="G15" s="181">
        <v>24976</v>
      </c>
      <c r="H15" s="181">
        <v>0</v>
      </c>
      <c r="I15" s="181">
        <v>0</v>
      </c>
      <c r="J15" s="181">
        <v>0</v>
      </c>
      <c r="K15" s="181">
        <v>0</v>
      </c>
      <c r="L15" s="182">
        <v>0</v>
      </c>
      <c r="N15" s="186"/>
    </row>
    <row r="16" spans="2:14" ht="15" customHeight="1">
      <c r="B16" s="179">
        <v>314</v>
      </c>
      <c r="C16" s="180" t="s">
        <v>10</v>
      </c>
      <c r="D16" s="244">
        <v>9788976</v>
      </c>
      <c r="E16" s="181">
        <v>7680535.7800000003</v>
      </c>
      <c r="F16" s="181">
        <v>6753049</v>
      </c>
      <c r="G16" s="181">
        <v>6848340</v>
      </c>
      <c r="H16" s="181">
        <v>4446443.29</v>
      </c>
      <c r="I16" s="181">
        <v>0</v>
      </c>
      <c r="J16" s="181">
        <v>0</v>
      </c>
      <c r="K16" s="181">
        <v>0</v>
      </c>
      <c r="L16" s="182">
        <v>0</v>
      </c>
      <c r="N16" s="186"/>
    </row>
    <row r="17" spans="2:14" ht="15" customHeight="1">
      <c r="B17" s="179">
        <v>315</v>
      </c>
      <c r="C17" s="180" t="s">
        <v>11</v>
      </c>
      <c r="D17" s="244">
        <v>6823119</v>
      </c>
      <c r="E17" s="181">
        <v>6861057.5499999998</v>
      </c>
      <c r="F17" s="181">
        <v>3067204</v>
      </c>
      <c r="G17" s="181">
        <v>4641122</v>
      </c>
      <c r="H17" s="181">
        <v>8780546.3399999999</v>
      </c>
      <c r="I17" s="181">
        <v>0</v>
      </c>
      <c r="J17" s="181">
        <v>0</v>
      </c>
      <c r="K17" s="181">
        <v>0</v>
      </c>
      <c r="L17" s="182">
        <v>0</v>
      </c>
      <c r="N17" s="186"/>
    </row>
    <row r="18" spans="2:14" ht="15" customHeight="1">
      <c r="B18" s="179">
        <v>322</v>
      </c>
      <c r="C18" s="180" t="s">
        <v>13</v>
      </c>
      <c r="D18" s="244">
        <v>12960215</v>
      </c>
      <c r="E18" s="181">
        <v>11373736.92</v>
      </c>
      <c r="F18" s="181">
        <v>12870404</v>
      </c>
      <c r="G18" s="181">
        <v>20311212</v>
      </c>
      <c r="H18" s="181">
        <v>5631012.9000000004</v>
      </c>
      <c r="I18" s="181">
        <v>0</v>
      </c>
      <c r="J18" s="181">
        <v>0</v>
      </c>
      <c r="K18" s="181">
        <v>0</v>
      </c>
      <c r="L18" s="182">
        <v>0</v>
      </c>
      <c r="N18" s="186"/>
    </row>
    <row r="19" spans="2:14" ht="15" customHeight="1">
      <c r="B19" s="179">
        <v>329</v>
      </c>
      <c r="C19" s="180" t="s">
        <v>16</v>
      </c>
      <c r="D19" s="244">
        <v>14996267</v>
      </c>
      <c r="E19" s="181">
        <v>19064912.16</v>
      </c>
      <c r="F19" s="181">
        <v>23324991</v>
      </c>
      <c r="G19" s="181">
        <v>16588199</v>
      </c>
      <c r="H19" s="181">
        <v>4634104.24</v>
      </c>
      <c r="I19" s="181">
        <v>0</v>
      </c>
      <c r="J19" s="181">
        <v>0</v>
      </c>
      <c r="K19" s="181">
        <v>0</v>
      </c>
      <c r="L19" s="182">
        <v>0</v>
      </c>
      <c r="N19" s="186"/>
    </row>
    <row r="20" spans="2:14" ht="15" customHeight="1">
      <c r="B20" s="179">
        <v>333</v>
      </c>
      <c r="C20" s="180" t="s">
        <v>17</v>
      </c>
      <c r="D20" s="244">
        <v>109860053</v>
      </c>
      <c r="E20" s="181">
        <v>115277516.40000001</v>
      </c>
      <c r="F20" s="181">
        <v>107902002</v>
      </c>
      <c r="G20" s="181">
        <v>122051561</v>
      </c>
      <c r="H20" s="181">
        <v>103637934</v>
      </c>
      <c r="I20" s="181">
        <v>112000000</v>
      </c>
      <c r="J20" s="181">
        <v>112000000</v>
      </c>
      <c r="K20" s="181">
        <v>112000000</v>
      </c>
      <c r="L20" s="182">
        <v>112000000</v>
      </c>
      <c r="N20" s="186"/>
    </row>
    <row r="21" spans="2:14" ht="15" customHeight="1">
      <c r="B21" s="179">
        <v>335</v>
      </c>
      <c r="C21" s="180" t="s">
        <v>19</v>
      </c>
      <c r="D21" s="244">
        <v>1392322</v>
      </c>
      <c r="E21" s="181">
        <v>1425676</v>
      </c>
      <c r="F21" s="181">
        <v>1547591</v>
      </c>
      <c r="G21" s="181">
        <v>3378773</v>
      </c>
      <c r="H21" s="181">
        <v>1453534.38</v>
      </c>
      <c r="I21" s="181">
        <v>3000000</v>
      </c>
      <c r="J21" s="181">
        <v>3000000</v>
      </c>
      <c r="K21" s="181">
        <v>3000000</v>
      </c>
      <c r="L21" s="182">
        <v>3000000</v>
      </c>
      <c r="N21" s="186"/>
    </row>
    <row r="22" spans="2:14" ht="15" customHeight="1">
      <c r="B22" s="179">
        <v>376</v>
      </c>
      <c r="C22" s="180" t="s">
        <v>48</v>
      </c>
      <c r="D22" s="244">
        <v>0</v>
      </c>
      <c r="E22" s="181">
        <v>0</v>
      </c>
      <c r="F22" s="181">
        <v>133445</v>
      </c>
      <c r="G22" s="181">
        <v>159844</v>
      </c>
      <c r="H22" s="181">
        <v>0</v>
      </c>
      <c r="I22" s="181">
        <v>0</v>
      </c>
      <c r="J22" s="181">
        <v>0</v>
      </c>
      <c r="K22" s="181">
        <v>0</v>
      </c>
      <c r="L22" s="182">
        <v>0</v>
      </c>
      <c r="N22" s="186"/>
    </row>
    <row r="23" spans="2:14" ht="15" customHeight="1">
      <c r="B23" s="256"/>
      <c r="C23" s="257"/>
      <c r="D23" s="258"/>
      <c r="E23" s="259"/>
      <c r="F23" s="259"/>
      <c r="G23" s="259"/>
      <c r="H23" s="259"/>
      <c r="I23" s="259"/>
      <c r="J23" s="259"/>
      <c r="K23" s="259"/>
      <c r="L23" s="260"/>
      <c r="N23" s="186"/>
    </row>
    <row r="24" spans="2:14" ht="19.5" customHeight="1">
      <c r="B24" s="187"/>
      <c r="C24" s="188" t="s">
        <v>243</v>
      </c>
      <c r="D24" s="246">
        <f t="shared" ref="D24:L24" si="2">SUM(D8:D22)-D8</f>
        <v>894402366</v>
      </c>
      <c r="E24" s="189">
        <f t="shared" si="2"/>
        <v>951777509.84000003</v>
      </c>
      <c r="F24" s="189">
        <f t="shared" si="2"/>
        <v>948479471</v>
      </c>
      <c r="G24" s="189">
        <f t="shared" si="2"/>
        <v>1106276814.6700001</v>
      </c>
      <c r="H24" s="189">
        <f t="shared" si="2"/>
        <v>1102272310.1500001</v>
      </c>
      <c r="I24" s="189">
        <f t="shared" si="2"/>
        <v>887166000</v>
      </c>
      <c r="J24" s="189">
        <f t="shared" si="2"/>
        <v>987166000</v>
      </c>
      <c r="K24" s="189">
        <f t="shared" si="2"/>
        <v>987166000</v>
      </c>
      <c r="L24" s="190">
        <f t="shared" si="2"/>
        <v>987166000</v>
      </c>
      <c r="M24" s="191"/>
      <c r="N24" s="186"/>
    </row>
    <row r="25" spans="2:14" ht="19.5" customHeight="1">
      <c r="B25" s="293" t="s">
        <v>232</v>
      </c>
      <c r="C25" s="294"/>
      <c r="D25" s="294"/>
      <c r="E25" s="294"/>
      <c r="F25" s="294"/>
      <c r="G25" s="294"/>
      <c r="H25" s="294"/>
      <c r="I25" s="294"/>
      <c r="J25" s="294"/>
      <c r="K25" s="294"/>
      <c r="L25" s="242"/>
      <c r="N25" s="186"/>
    </row>
    <row r="26" spans="2:14">
      <c r="B26" s="192"/>
      <c r="C26" s="193"/>
      <c r="D26" s="194"/>
      <c r="E26" s="194"/>
      <c r="F26" s="194"/>
      <c r="G26" s="194"/>
      <c r="H26" s="194"/>
      <c r="I26" s="194"/>
      <c r="J26" s="195"/>
      <c r="N26" s="186"/>
    </row>
    <row r="27" spans="2:14">
      <c r="D27" s="186"/>
      <c r="E27" s="186"/>
      <c r="F27" s="186"/>
      <c r="G27" s="186"/>
      <c r="H27" s="186"/>
      <c r="I27" s="186"/>
      <c r="J27" s="186"/>
      <c r="N27" s="186"/>
    </row>
    <row r="28" spans="2:14">
      <c r="N28" s="186"/>
    </row>
    <row r="29" spans="2:14">
      <c r="N29" s="186"/>
    </row>
    <row r="30" spans="2:14">
      <c r="N30" s="186"/>
    </row>
  </sheetData>
  <mergeCells count="2">
    <mergeCell ref="B25:K25"/>
    <mergeCell ref="B3:L3"/>
  </mergeCells>
  <phoneticPr fontId="0" type="noConversion"/>
  <printOptions horizontalCentered="1"/>
  <pageMargins left="0.66" right="0.78740157480314965" top="0.78" bottom="0.98425196850393704" header="0.51181102362204722" footer="0.51181102362204722"/>
  <pageSetup paperSize="9" scale="66" orientation="landscape" r:id="rId1"/>
  <headerFooter alignWithMargins="0"/>
  <ignoredErrors>
    <ignoredError sqref="D8 F8:L8" formulaRange="1"/>
    <ignoredError sqref="E8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9"/>
  <sheetViews>
    <sheetView showGridLines="0" zoomScaleNormal="100" workbookViewId="0">
      <selection activeCell="E7" sqref="E7"/>
    </sheetView>
  </sheetViews>
  <sheetFormatPr defaultColWidth="8.1640625" defaultRowHeight="12.75"/>
  <cols>
    <col min="1" max="1" width="8.1640625" style="2"/>
    <col min="2" max="2" width="9.1640625" style="2" customWidth="1"/>
    <col min="3" max="3" width="43" style="2" customWidth="1"/>
    <col min="4" max="4" width="15.83203125" style="2" hidden="1" customWidth="1"/>
    <col min="5" max="12" width="15.83203125" style="2" customWidth="1"/>
    <col min="13" max="16384" width="8.1640625" style="2"/>
  </cols>
  <sheetData>
    <row r="1" spans="2:12">
      <c r="C1" s="1"/>
      <c r="D1" s="1"/>
      <c r="L1" s="85" t="s">
        <v>178</v>
      </c>
    </row>
    <row r="2" spans="2:12">
      <c r="B2" s="167" t="s">
        <v>104</v>
      </c>
      <c r="D2" s="1"/>
      <c r="E2" s="1"/>
      <c r="F2" s="1"/>
      <c r="G2" s="1"/>
      <c r="H2" s="1"/>
      <c r="I2" s="1"/>
      <c r="J2" s="1"/>
      <c r="K2" s="1"/>
    </row>
    <row r="3" spans="2:12" s="65" customFormat="1" ht="23.25" customHeight="1">
      <c r="B3" s="297" t="s">
        <v>213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</row>
    <row r="4" spans="2:12">
      <c r="C4" s="296"/>
      <c r="D4" s="296"/>
      <c r="E4" s="296"/>
      <c r="F4" s="17"/>
      <c r="G4" s="17"/>
      <c r="H4" s="17"/>
      <c r="I4" s="174"/>
      <c r="J4" s="17"/>
    </row>
    <row r="5" spans="2:12">
      <c r="B5" s="65"/>
      <c r="C5" s="65"/>
      <c r="D5" s="90"/>
      <c r="E5" s="90"/>
      <c r="F5" s="65"/>
      <c r="G5" s="90"/>
      <c r="H5" s="90"/>
      <c r="I5" s="90"/>
      <c r="J5" s="90"/>
      <c r="K5" s="85"/>
      <c r="L5" s="85" t="s">
        <v>49</v>
      </c>
    </row>
    <row r="6" spans="2:12" ht="27" customHeight="1">
      <c r="B6" s="75" t="s">
        <v>45</v>
      </c>
      <c r="C6" s="76" t="s">
        <v>234</v>
      </c>
      <c r="D6" s="253" t="s">
        <v>131</v>
      </c>
      <c r="E6" s="76" t="s">
        <v>148</v>
      </c>
      <c r="F6" s="76" t="s">
        <v>151</v>
      </c>
      <c r="G6" s="76" t="s">
        <v>159</v>
      </c>
      <c r="H6" s="76" t="s">
        <v>201</v>
      </c>
      <c r="I6" s="76" t="s">
        <v>185</v>
      </c>
      <c r="J6" s="76" t="s">
        <v>202</v>
      </c>
      <c r="K6" s="76" t="s">
        <v>203</v>
      </c>
      <c r="L6" s="91" t="s">
        <v>204</v>
      </c>
    </row>
    <row r="7" spans="2:12" ht="12.75" customHeight="1">
      <c r="B7" s="273"/>
      <c r="C7" s="274"/>
      <c r="D7" s="274"/>
      <c r="E7" s="274"/>
      <c r="F7" s="274"/>
      <c r="G7" s="274"/>
      <c r="H7" s="274"/>
      <c r="I7" s="274"/>
      <c r="J7" s="274"/>
      <c r="K7" s="274"/>
      <c r="L7" s="282"/>
    </row>
    <row r="8" spans="2:12">
      <c r="B8" s="79">
        <v>301</v>
      </c>
      <c r="C8" s="80" t="s">
        <v>0</v>
      </c>
      <c r="D8" s="254">
        <v>0</v>
      </c>
      <c r="E8" s="77">
        <v>0</v>
      </c>
      <c r="F8" s="77">
        <v>0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8">
        <v>0</v>
      </c>
    </row>
    <row r="9" spans="2:12">
      <c r="B9" s="79">
        <v>302</v>
      </c>
      <c r="C9" s="80" t="s">
        <v>1</v>
      </c>
      <c r="D9" s="254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8">
        <v>0</v>
      </c>
    </row>
    <row r="10" spans="2:12">
      <c r="B10" s="79">
        <v>303</v>
      </c>
      <c r="C10" s="80" t="s">
        <v>2</v>
      </c>
      <c r="D10" s="254">
        <v>0</v>
      </c>
      <c r="E10" s="77">
        <v>0</v>
      </c>
      <c r="F10" s="77">
        <v>0</v>
      </c>
      <c r="G10" s="77">
        <v>0</v>
      </c>
      <c r="H10" s="77">
        <v>0</v>
      </c>
      <c r="I10" s="77">
        <v>0</v>
      </c>
      <c r="J10" s="77">
        <v>0</v>
      </c>
      <c r="K10" s="77">
        <v>0</v>
      </c>
      <c r="L10" s="78">
        <v>0</v>
      </c>
    </row>
    <row r="11" spans="2:12">
      <c r="B11" s="79">
        <v>304</v>
      </c>
      <c r="C11" s="80" t="s">
        <v>38</v>
      </c>
      <c r="D11" s="254">
        <v>62486218</v>
      </c>
      <c r="E11" s="77">
        <v>76370186</v>
      </c>
      <c r="F11" s="77">
        <v>52475591</v>
      </c>
      <c r="G11" s="77">
        <v>67999393</v>
      </c>
      <c r="H11" s="77">
        <v>60137426</v>
      </c>
      <c r="I11" s="77">
        <v>67946412</v>
      </c>
      <c r="J11" s="77">
        <v>67946412</v>
      </c>
      <c r="K11" s="77">
        <v>67946412</v>
      </c>
      <c r="L11" s="78">
        <v>79846415</v>
      </c>
    </row>
    <row r="12" spans="2:12">
      <c r="B12" s="79">
        <v>305</v>
      </c>
      <c r="C12" s="80" t="s">
        <v>3</v>
      </c>
      <c r="D12" s="254">
        <v>0</v>
      </c>
      <c r="E12" s="77">
        <v>0</v>
      </c>
      <c r="F12" s="77">
        <v>0</v>
      </c>
      <c r="G12" s="77">
        <v>0</v>
      </c>
      <c r="H12" s="77">
        <v>0</v>
      </c>
      <c r="I12" s="77">
        <v>0</v>
      </c>
      <c r="J12" s="77">
        <v>0</v>
      </c>
      <c r="K12" s="77">
        <v>0</v>
      </c>
      <c r="L12" s="78">
        <v>0</v>
      </c>
    </row>
    <row r="13" spans="2:12">
      <c r="B13" s="79">
        <v>306</v>
      </c>
      <c r="C13" s="80" t="s">
        <v>4</v>
      </c>
      <c r="D13" s="254">
        <v>0</v>
      </c>
      <c r="E13" s="77">
        <v>9986613</v>
      </c>
      <c r="F13" s="77">
        <v>25152000</v>
      </c>
      <c r="G13" s="77">
        <v>25336000</v>
      </c>
      <c r="H13" s="77">
        <v>27870000</v>
      </c>
      <c r="I13" s="77">
        <v>31484000</v>
      </c>
      <c r="J13" s="77">
        <v>34632400</v>
      </c>
      <c r="K13" s="77">
        <v>34632400</v>
      </c>
      <c r="L13" s="78">
        <v>34632400</v>
      </c>
    </row>
    <row r="14" spans="2:12">
      <c r="B14" s="79">
        <v>307</v>
      </c>
      <c r="C14" s="80" t="s">
        <v>5</v>
      </c>
      <c r="D14" s="254">
        <v>397053604</v>
      </c>
      <c r="E14" s="77">
        <v>483263504</v>
      </c>
      <c r="F14" s="77">
        <v>502546197</v>
      </c>
      <c r="G14" s="77">
        <v>482745972</v>
      </c>
      <c r="H14" s="77">
        <v>554148647</v>
      </c>
      <c r="I14" s="77">
        <v>413142560</v>
      </c>
      <c r="J14" s="77">
        <v>443142560</v>
      </c>
      <c r="K14" s="77">
        <v>443142560</v>
      </c>
      <c r="L14" s="78">
        <v>443142560</v>
      </c>
    </row>
    <row r="15" spans="2:12">
      <c r="B15" s="79">
        <v>308</v>
      </c>
      <c r="C15" s="80" t="s">
        <v>6</v>
      </c>
      <c r="D15" s="254">
        <v>0</v>
      </c>
      <c r="E15" s="77">
        <v>0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8">
        <v>0</v>
      </c>
    </row>
    <row r="16" spans="2:12">
      <c r="B16" s="79">
        <v>309</v>
      </c>
      <c r="C16" s="80" t="s">
        <v>7</v>
      </c>
      <c r="D16" s="254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8">
        <v>0</v>
      </c>
    </row>
    <row r="17" spans="2:12">
      <c r="B17" s="79">
        <v>312</v>
      </c>
      <c r="C17" s="80" t="s">
        <v>8</v>
      </c>
      <c r="D17" s="254">
        <v>0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8">
        <v>0</v>
      </c>
    </row>
    <row r="18" spans="2:12">
      <c r="B18" s="79">
        <v>313</v>
      </c>
      <c r="C18" s="80" t="s">
        <v>9</v>
      </c>
      <c r="D18" s="254">
        <v>0</v>
      </c>
      <c r="E18" s="77">
        <v>9977391</v>
      </c>
      <c r="F18" s="77">
        <v>59966498</v>
      </c>
      <c r="G18" s="77">
        <v>78683914</v>
      </c>
      <c r="H18" s="77">
        <v>89187674</v>
      </c>
      <c r="I18" s="77">
        <v>83900000</v>
      </c>
      <c r="J18" s="77">
        <v>95000000</v>
      </c>
      <c r="K18" s="77">
        <v>95000000</v>
      </c>
      <c r="L18" s="78">
        <v>95000000</v>
      </c>
    </row>
    <row r="19" spans="2:12">
      <c r="B19" s="79">
        <v>314</v>
      </c>
      <c r="C19" s="80" t="s">
        <v>10</v>
      </c>
      <c r="D19" s="254">
        <v>364055447</v>
      </c>
      <c r="E19" s="77">
        <v>640874187</v>
      </c>
      <c r="F19" s="77">
        <v>640661661</v>
      </c>
      <c r="G19" s="77">
        <v>759832283</v>
      </c>
      <c r="H19" s="77">
        <v>663055218</v>
      </c>
      <c r="I19" s="77">
        <v>751720120</v>
      </c>
      <c r="J19" s="77">
        <v>852501120</v>
      </c>
      <c r="K19" s="77">
        <v>852501120</v>
      </c>
      <c r="L19" s="78">
        <v>852501120</v>
      </c>
    </row>
    <row r="20" spans="2:12">
      <c r="B20" s="79">
        <v>315</v>
      </c>
      <c r="C20" s="80" t="s">
        <v>11</v>
      </c>
      <c r="D20" s="254">
        <v>0</v>
      </c>
      <c r="E20" s="77">
        <v>153231534</v>
      </c>
      <c r="F20" s="77">
        <v>248590202</v>
      </c>
      <c r="G20" s="77">
        <v>257579467</v>
      </c>
      <c r="H20" s="77">
        <v>268634932</v>
      </c>
      <c r="I20" s="77">
        <v>284779695</v>
      </c>
      <c r="J20" s="77">
        <v>296154363</v>
      </c>
      <c r="K20" s="77">
        <v>296154363</v>
      </c>
      <c r="L20" s="78">
        <v>296154363</v>
      </c>
    </row>
    <row r="21" spans="2:12">
      <c r="B21" s="79">
        <v>317</v>
      </c>
      <c r="C21" s="80" t="s">
        <v>12</v>
      </c>
      <c r="D21" s="254">
        <v>0</v>
      </c>
      <c r="E21" s="77">
        <v>0</v>
      </c>
      <c r="F21" s="77">
        <v>0</v>
      </c>
      <c r="G21" s="77">
        <v>0</v>
      </c>
      <c r="H21" s="77"/>
      <c r="I21" s="77"/>
      <c r="J21" s="77">
        <v>0</v>
      </c>
      <c r="K21" s="77">
        <v>0</v>
      </c>
      <c r="L21" s="78">
        <v>0</v>
      </c>
    </row>
    <row r="22" spans="2:12">
      <c r="B22" s="79">
        <v>321</v>
      </c>
      <c r="C22" s="80" t="s">
        <v>39</v>
      </c>
      <c r="D22" s="254">
        <v>3927443928</v>
      </c>
      <c r="E22" s="77">
        <v>4107793016</v>
      </c>
      <c r="F22" s="77">
        <v>4048479236</v>
      </c>
      <c r="G22" s="77">
        <v>4343275650</v>
      </c>
      <c r="H22" s="77">
        <v>4486949781</v>
      </c>
      <c r="I22" s="77">
        <v>4380546000</v>
      </c>
      <c r="J22" s="77">
        <v>4675711386</v>
      </c>
      <c r="K22" s="77">
        <v>4675711386</v>
      </c>
      <c r="L22" s="78">
        <v>4675711386</v>
      </c>
    </row>
    <row r="23" spans="2:12">
      <c r="B23" s="79">
        <v>322</v>
      </c>
      <c r="C23" s="80" t="s">
        <v>13</v>
      </c>
      <c r="D23" s="254">
        <v>530619599</v>
      </c>
      <c r="E23" s="77">
        <v>1094287924</v>
      </c>
      <c r="F23" s="77">
        <v>1678200384</v>
      </c>
      <c r="G23" s="77">
        <v>2550886447</v>
      </c>
      <c r="H23" s="77">
        <v>1751348737</v>
      </c>
      <c r="I23" s="77">
        <v>1410061058</v>
      </c>
      <c r="J23" s="77">
        <v>1448946334</v>
      </c>
      <c r="K23" s="77">
        <v>1448946334</v>
      </c>
      <c r="L23" s="78">
        <v>1448946334</v>
      </c>
    </row>
    <row r="24" spans="2:12">
      <c r="B24" s="79">
        <v>327</v>
      </c>
      <c r="C24" s="80" t="s">
        <v>14</v>
      </c>
      <c r="D24" s="254"/>
      <c r="E24" s="77">
        <v>15332946</v>
      </c>
      <c r="F24" s="77">
        <v>50025520</v>
      </c>
      <c r="G24" s="77">
        <v>50012760</v>
      </c>
      <c r="H24" s="77">
        <v>55002500</v>
      </c>
      <c r="I24" s="77">
        <v>93906600</v>
      </c>
      <c r="J24" s="77">
        <v>97662864</v>
      </c>
      <c r="K24" s="77">
        <v>97662864</v>
      </c>
      <c r="L24" s="78">
        <v>97662864</v>
      </c>
    </row>
    <row r="25" spans="2:12">
      <c r="B25" s="79">
        <v>328</v>
      </c>
      <c r="C25" s="80" t="s">
        <v>15</v>
      </c>
      <c r="D25" s="254"/>
      <c r="E25" s="77">
        <v>0</v>
      </c>
      <c r="F25" s="77">
        <v>0</v>
      </c>
      <c r="G25" s="77">
        <v>0</v>
      </c>
      <c r="H25" s="77"/>
      <c r="I25" s="77"/>
      <c r="J25" s="77">
        <v>0</v>
      </c>
      <c r="K25" s="77">
        <v>0</v>
      </c>
      <c r="L25" s="78">
        <v>0</v>
      </c>
    </row>
    <row r="26" spans="2:12">
      <c r="B26" s="79">
        <v>329</v>
      </c>
      <c r="C26" s="80" t="s">
        <v>16</v>
      </c>
      <c r="D26" s="254">
        <v>858044769</v>
      </c>
      <c r="E26" s="77">
        <v>875396428</v>
      </c>
      <c r="F26" s="77">
        <v>881842711</v>
      </c>
      <c r="G26" s="77">
        <v>984026150</v>
      </c>
      <c r="H26" s="77">
        <v>1006586453</v>
      </c>
      <c r="I26" s="77">
        <v>1167989000</v>
      </c>
      <c r="J26" s="77">
        <v>1190491760</v>
      </c>
      <c r="K26" s="77">
        <v>1190491760</v>
      </c>
      <c r="L26" s="78">
        <v>1190491760</v>
      </c>
    </row>
    <row r="27" spans="2:12">
      <c r="B27" s="79">
        <v>333</v>
      </c>
      <c r="C27" s="80" t="s">
        <v>17</v>
      </c>
      <c r="D27" s="254">
        <v>12667559652</v>
      </c>
      <c r="E27" s="77">
        <v>12998609233</v>
      </c>
      <c r="F27" s="77">
        <v>14290245130</v>
      </c>
      <c r="G27" s="77">
        <v>14270779220</v>
      </c>
      <c r="H27" s="77">
        <v>15136039381</v>
      </c>
      <c r="I27" s="77">
        <v>14598384851</v>
      </c>
      <c r="J27" s="77">
        <v>15397135232</v>
      </c>
      <c r="K27" s="77">
        <v>15397135232</v>
      </c>
      <c r="L27" s="78">
        <v>15397135232</v>
      </c>
    </row>
    <row r="28" spans="2:12">
      <c r="B28" s="79">
        <v>334</v>
      </c>
      <c r="C28" s="80" t="s">
        <v>18</v>
      </c>
      <c r="D28" s="254">
        <v>375571758</v>
      </c>
      <c r="E28" s="77">
        <v>388182239</v>
      </c>
      <c r="F28" s="77">
        <v>598107223</v>
      </c>
      <c r="G28" s="77">
        <v>597061225</v>
      </c>
      <c r="H28" s="77">
        <v>628409749</v>
      </c>
      <c r="I28" s="77">
        <v>526431160</v>
      </c>
      <c r="J28" s="77">
        <v>513431160</v>
      </c>
      <c r="K28" s="77">
        <v>513431160</v>
      </c>
      <c r="L28" s="78">
        <v>513431160</v>
      </c>
    </row>
    <row r="29" spans="2:12">
      <c r="B29" s="79">
        <v>335</v>
      </c>
      <c r="C29" s="80" t="s">
        <v>19</v>
      </c>
      <c r="D29" s="254">
        <v>1190098792</v>
      </c>
      <c r="E29" s="77">
        <v>1588405901</v>
      </c>
      <c r="F29" s="77">
        <v>1821967590</v>
      </c>
      <c r="G29" s="77">
        <v>1757756639</v>
      </c>
      <c r="H29" s="77">
        <v>1637340299</v>
      </c>
      <c r="I29" s="77">
        <v>1795961518</v>
      </c>
      <c r="J29" s="77">
        <v>1825748318</v>
      </c>
      <c r="K29" s="77">
        <v>1825748318</v>
      </c>
      <c r="L29" s="78">
        <v>1825748318</v>
      </c>
    </row>
    <row r="30" spans="2:12">
      <c r="B30" s="79">
        <v>336</v>
      </c>
      <c r="C30" s="80" t="s">
        <v>20</v>
      </c>
      <c r="D30" s="254">
        <v>7890470</v>
      </c>
      <c r="E30" s="77">
        <v>7050373</v>
      </c>
      <c r="F30" s="77">
        <v>7231006</v>
      </c>
      <c r="G30" s="77">
        <v>6676106</v>
      </c>
      <c r="H30" s="77">
        <v>6112532</v>
      </c>
      <c r="I30" s="77">
        <v>0</v>
      </c>
      <c r="J30" s="77">
        <v>0</v>
      </c>
      <c r="K30" s="77">
        <v>0</v>
      </c>
      <c r="L30" s="78">
        <v>0</v>
      </c>
    </row>
    <row r="31" spans="2:12">
      <c r="B31" s="79">
        <v>343</v>
      </c>
      <c r="C31" s="80" t="s">
        <v>21</v>
      </c>
      <c r="D31" s="254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8">
        <v>0</v>
      </c>
    </row>
    <row r="32" spans="2:12">
      <c r="B32" s="79">
        <v>344</v>
      </c>
      <c r="C32" s="80" t="s">
        <v>22</v>
      </c>
      <c r="D32" s="254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8">
        <v>0</v>
      </c>
    </row>
    <row r="33" spans="2:12">
      <c r="B33" s="79">
        <v>345</v>
      </c>
      <c r="C33" s="80" t="s">
        <v>23</v>
      </c>
      <c r="D33" s="254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8">
        <v>0</v>
      </c>
    </row>
    <row r="34" spans="2:12">
      <c r="B34" s="79">
        <v>346</v>
      </c>
      <c r="C34" s="80" t="s">
        <v>24</v>
      </c>
      <c r="D34" s="254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8">
        <v>0</v>
      </c>
    </row>
    <row r="35" spans="2:12">
      <c r="B35" s="79">
        <v>348</v>
      </c>
      <c r="C35" s="80" t="s">
        <v>25</v>
      </c>
      <c r="D35" s="254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8">
        <v>0</v>
      </c>
    </row>
    <row r="36" spans="2:12">
      <c r="B36" s="79">
        <v>349</v>
      </c>
      <c r="C36" s="80" t="s">
        <v>26</v>
      </c>
      <c r="D36" s="254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8">
        <v>0</v>
      </c>
    </row>
    <row r="37" spans="2:12">
      <c r="B37" s="79">
        <v>353</v>
      </c>
      <c r="C37" s="80" t="s">
        <v>27</v>
      </c>
      <c r="D37" s="254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8">
        <v>0</v>
      </c>
    </row>
    <row r="38" spans="2:12">
      <c r="B38" s="79">
        <v>355</v>
      </c>
      <c r="C38" s="80" t="s">
        <v>36</v>
      </c>
      <c r="D38" s="254">
        <v>2931128</v>
      </c>
      <c r="E38" s="77">
        <v>4286063</v>
      </c>
      <c r="F38" s="77">
        <v>7772729</v>
      </c>
      <c r="G38" s="77">
        <v>7678505</v>
      </c>
      <c r="H38" s="77">
        <v>9930257</v>
      </c>
      <c r="I38" s="77">
        <v>0</v>
      </c>
      <c r="J38" s="77">
        <v>0</v>
      </c>
      <c r="K38" s="77">
        <v>0</v>
      </c>
      <c r="L38" s="78">
        <v>0</v>
      </c>
    </row>
    <row r="39" spans="2:12">
      <c r="B39" s="79">
        <v>358</v>
      </c>
      <c r="C39" s="80" t="s">
        <v>28</v>
      </c>
      <c r="D39" s="254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8">
        <v>0</v>
      </c>
    </row>
    <row r="40" spans="2:12">
      <c r="B40" s="79">
        <v>359</v>
      </c>
      <c r="C40" s="80" t="s">
        <v>129</v>
      </c>
      <c r="D40" s="254">
        <v>0</v>
      </c>
      <c r="E40" s="77">
        <v>0</v>
      </c>
      <c r="F40" s="77">
        <v>0</v>
      </c>
      <c r="G40" s="77">
        <v>0</v>
      </c>
      <c r="H40" s="77">
        <v>0</v>
      </c>
      <c r="I40" s="77">
        <v>0</v>
      </c>
      <c r="J40" s="77">
        <v>0</v>
      </c>
      <c r="K40" s="77">
        <v>0</v>
      </c>
      <c r="L40" s="78">
        <v>0</v>
      </c>
    </row>
    <row r="41" spans="2:12">
      <c r="B41" s="79">
        <v>361</v>
      </c>
      <c r="C41" s="80" t="s">
        <v>40</v>
      </c>
      <c r="D41" s="254">
        <v>4777930160</v>
      </c>
      <c r="E41" s="77">
        <v>5231659779</v>
      </c>
      <c r="F41" s="77">
        <v>5619720168</v>
      </c>
      <c r="G41" s="77">
        <v>6093427634</v>
      </c>
      <c r="H41" s="77">
        <v>6667259771</v>
      </c>
      <c r="I41" s="77">
        <v>6789441630</v>
      </c>
      <c r="J41" s="77">
        <v>7002087138</v>
      </c>
      <c r="K41" s="77">
        <v>7002087138</v>
      </c>
      <c r="L41" s="78">
        <v>7002087138</v>
      </c>
    </row>
    <row r="42" spans="2:12">
      <c r="B42" s="79">
        <v>362</v>
      </c>
      <c r="C42" s="80" t="s">
        <v>153</v>
      </c>
      <c r="D42" s="254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8">
        <v>0</v>
      </c>
    </row>
    <row r="43" spans="2:12">
      <c r="B43" s="79">
        <v>363</v>
      </c>
      <c r="C43" s="80" t="s">
        <v>223</v>
      </c>
      <c r="D43" s="254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8">
        <v>0</v>
      </c>
    </row>
    <row r="44" spans="2:12" ht="25.5">
      <c r="B44" s="79">
        <v>371</v>
      </c>
      <c r="C44" s="92" t="s">
        <v>160</v>
      </c>
      <c r="D44" s="254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8">
        <v>0</v>
      </c>
    </row>
    <row r="45" spans="2:12">
      <c r="B45" s="79">
        <v>372</v>
      </c>
      <c r="C45" s="80" t="s">
        <v>29</v>
      </c>
      <c r="D45" s="254">
        <v>0</v>
      </c>
      <c r="E45" s="77">
        <v>0</v>
      </c>
      <c r="F45" s="77">
        <v>0</v>
      </c>
      <c r="G45" s="77">
        <v>0</v>
      </c>
      <c r="H45" s="77">
        <v>0</v>
      </c>
      <c r="I45" s="77">
        <v>0</v>
      </c>
      <c r="J45" s="77">
        <v>0</v>
      </c>
      <c r="K45" s="77">
        <v>0</v>
      </c>
      <c r="L45" s="78">
        <v>0</v>
      </c>
    </row>
    <row r="46" spans="2:12">
      <c r="B46" s="79">
        <v>373</v>
      </c>
      <c r="C46" s="80" t="s">
        <v>123</v>
      </c>
      <c r="D46" s="254"/>
      <c r="E46" s="77">
        <v>0</v>
      </c>
      <c r="F46" s="77">
        <v>0</v>
      </c>
      <c r="G46" s="77">
        <v>0</v>
      </c>
      <c r="H46" s="77">
        <v>0</v>
      </c>
      <c r="I46" s="77">
        <v>0</v>
      </c>
      <c r="J46" s="77">
        <v>0</v>
      </c>
      <c r="K46" s="77">
        <v>0</v>
      </c>
      <c r="L46" s="78">
        <v>0</v>
      </c>
    </row>
    <row r="47" spans="2:12">
      <c r="B47" s="79">
        <v>374</v>
      </c>
      <c r="C47" s="80" t="s">
        <v>30</v>
      </c>
      <c r="D47" s="254">
        <v>0</v>
      </c>
      <c r="E47" s="77">
        <v>0</v>
      </c>
      <c r="F47" s="77">
        <v>0</v>
      </c>
      <c r="G47" s="77">
        <v>0</v>
      </c>
      <c r="H47" s="77">
        <v>0</v>
      </c>
      <c r="I47" s="77">
        <v>0</v>
      </c>
      <c r="J47" s="77">
        <v>0</v>
      </c>
      <c r="K47" s="77">
        <v>0</v>
      </c>
      <c r="L47" s="78">
        <v>0</v>
      </c>
    </row>
    <row r="48" spans="2:12">
      <c r="B48" s="79">
        <v>375</v>
      </c>
      <c r="C48" s="80" t="s">
        <v>31</v>
      </c>
      <c r="D48" s="254">
        <v>0</v>
      </c>
      <c r="E48" s="77">
        <v>0</v>
      </c>
      <c r="F48" s="77">
        <v>0</v>
      </c>
      <c r="G48" s="77">
        <v>0</v>
      </c>
      <c r="H48" s="77">
        <v>0</v>
      </c>
      <c r="I48" s="77">
        <v>0</v>
      </c>
      <c r="J48" s="77">
        <v>0</v>
      </c>
      <c r="K48" s="77">
        <v>0</v>
      </c>
      <c r="L48" s="78">
        <v>0</v>
      </c>
    </row>
    <row r="49" spans="2:12">
      <c r="B49" s="79">
        <v>376</v>
      </c>
      <c r="C49" s="80" t="s">
        <v>48</v>
      </c>
      <c r="D49" s="254">
        <v>0</v>
      </c>
      <c r="E49" s="77">
        <v>0</v>
      </c>
      <c r="F49" s="77">
        <v>0</v>
      </c>
      <c r="G49" s="77">
        <v>0</v>
      </c>
      <c r="H49" s="77">
        <v>0</v>
      </c>
      <c r="I49" s="77">
        <v>0</v>
      </c>
      <c r="J49" s="77">
        <v>0</v>
      </c>
      <c r="K49" s="77">
        <v>0</v>
      </c>
      <c r="L49" s="78">
        <v>0</v>
      </c>
    </row>
    <row r="50" spans="2:12">
      <c r="B50" s="79">
        <v>377</v>
      </c>
      <c r="C50" s="80" t="s">
        <v>41</v>
      </c>
      <c r="D50" s="254">
        <v>2822666475</v>
      </c>
      <c r="E50" s="77">
        <v>2911528277</v>
      </c>
      <c r="F50" s="77">
        <v>2858977210</v>
      </c>
      <c r="G50" s="77">
        <v>4315737935</v>
      </c>
      <c r="H50" s="77">
        <v>5050391620</v>
      </c>
      <c r="I50" s="77">
        <v>5072358600</v>
      </c>
      <c r="J50" s="77">
        <v>5408682215</v>
      </c>
      <c r="K50" s="77">
        <v>5408682215</v>
      </c>
      <c r="L50" s="78">
        <v>5408682215</v>
      </c>
    </row>
    <row r="51" spans="2:12" ht="25.5">
      <c r="B51" s="79">
        <v>378</v>
      </c>
      <c r="C51" s="81" t="s">
        <v>130</v>
      </c>
      <c r="D51" s="254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8">
        <v>0</v>
      </c>
    </row>
    <row r="52" spans="2:12">
      <c r="B52" s="79">
        <v>381</v>
      </c>
      <c r="C52" s="80" t="s">
        <v>32</v>
      </c>
      <c r="D52" s="254">
        <v>0</v>
      </c>
      <c r="E52" s="77">
        <v>0</v>
      </c>
      <c r="F52" s="77">
        <v>0</v>
      </c>
      <c r="G52" s="77">
        <v>0</v>
      </c>
      <c r="H52" s="77">
        <v>0</v>
      </c>
      <c r="I52" s="77">
        <v>0</v>
      </c>
      <c r="J52" s="77">
        <v>0</v>
      </c>
      <c r="K52" s="77">
        <v>0</v>
      </c>
      <c r="L52" s="78">
        <v>0</v>
      </c>
    </row>
    <row r="53" spans="2:12">
      <c r="B53" s="79">
        <v>396</v>
      </c>
      <c r="C53" s="80" t="s">
        <v>33</v>
      </c>
      <c r="D53" s="254">
        <v>0</v>
      </c>
      <c r="E53" s="77">
        <v>0</v>
      </c>
      <c r="F53" s="77">
        <v>0</v>
      </c>
      <c r="G53" s="77">
        <v>0</v>
      </c>
      <c r="H53" s="77">
        <v>0</v>
      </c>
      <c r="I53" s="77">
        <v>0</v>
      </c>
      <c r="J53" s="77">
        <v>0</v>
      </c>
      <c r="K53" s="77">
        <v>0</v>
      </c>
      <c r="L53" s="78">
        <v>0</v>
      </c>
    </row>
    <row r="54" spans="2:12">
      <c r="B54" s="79">
        <v>397</v>
      </c>
      <c r="C54" s="80" t="s">
        <v>34</v>
      </c>
      <c r="D54" s="254">
        <v>0</v>
      </c>
      <c r="E54" s="77">
        <v>0</v>
      </c>
      <c r="F54" s="77">
        <v>0</v>
      </c>
      <c r="G54" s="77">
        <v>0</v>
      </c>
      <c r="H54" s="77">
        <v>0</v>
      </c>
      <c r="I54" s="77">
        <v>0</v>
      </c>
      <c r="J54" s="77">
        <v>0</v>
      </c>
      <c r="K54" s="77">
        <v>0</v>
      </c>
      <c r="L54" s="78">
        <v>0</v>
      </c>
    </row>
    <row r="55" spans="2:12">
      <c r="B55" s="79">
        <v>398</v>
      </c>
      <c r="C55" s="80" t="s">
        <v>35</v>
      </c>
      <c r="D55" s="254">
        <v>0</v>
      </c>
      <c r="E55" s="77">
        <v>0</v>
      </c>
      <c r="F55" s="77">
        <v>0</v>
      </c>
      <c r="G55" s="77">
        <v>0</v>
      </c>
      <c r="H55" s="77">
        <v>0</v>
      </c>
      <c r="I55" s="77">
        <v>0</v>
      </c>
      <c r="J55" s="77">
        <v>0</v>
      </c>
      <c r="K55" s="77">
        <v>0</v>
      </c>
      <c r="L55" s="78">
        <v>0</v>
      </c>
    </row>
    <row r="56" spans="2:12">
      <c r="B56" s="93"/>
      <c r="C56" s="80"/>
      <c r="D56" s="254"/>
      <c r="E56" s="77"/>
      <c r="F56" s="77"/>
      <c r="G56" s="77"/>
      <c r="H56" s="77"/>
      <c r="I56" s="77"/>
      <c r="J56" s="77"/>
      <c r="K56" s="77"/>
      <c r="L56" s="78"/>
    </row>
    <row r="57" spans="2:12">
      <c r="B57" s="93"/>
      <c r="C57" s="80"/>
      <c r="D57" s="254"/>
      <c r="E57" s="77"/>
      <c r="F57" s="77"/>
      <c r="G57" s="77"/>
      <c r="H57" s="77"/>
      <c r="I57" s="77"/>
      <c r="J57" s="77"/>
      <c r="K57" s="77"/>
      <c r="L57" s="78"/>
    </row>
    <row r="58" spans="2:12" ht="17.25" customHeight="1">
      <c r="B58" s="94"/>
      <c r="C58" s="82" t="s">
        <v>236</v>
      </c>
      <c r="D58" s="255">
        <f t="shared" ref="D58:L58" si="0">SUM(D8:D57)</f>
        <v>27984352000</v>
      </c>
      <c r="E58" s="82">
        <f t="shared" si="0"/>
        <v>30596235594</v>
      </c>
      <c r="F58" s="82">
        <f t="shared" si="0"/>
        <v>33391961056</v>
      </c>
      <c r="G58" s="82">
        <f t="shared" si="0"/>
        <v>36649495300</v>
      </c>
      <c r="H58" s="82">
        <f t="shared" si="0"/>
        <v>38098404977</v>
      </c>
      <c r="I58" s="82">
        <f t="shared" si="0"/>
        <v>37468053204</v>
      </c>
      <c r="J58" s="82">
        <f t="shared" si="0"/>
        <v>39349273262</v>
      </c>
      <c r="K58" s="82">
        <f t="shared" si="0"/>
        <v>39349273262</v>
      </c>
      <c r="L58" s="83">
        <f t="shared" si="0"/>
        <v>39361173265</v>
      </c>
    </row>
    <row r="59" spans="2:12">
      <c r="C59" s="3"/>
      <c r="D59" s="4"/>
      <c r="E59" s="4"/>
      <c r="F59" s="4"/>
      <c r="G59" s="4"/>
      <c r="H59" s="4"/>
      <c r="I59" s="4"/>
      <c r="J59" s="4"/>
      <c r="K59" s="4"/>
    </row>
  </sheetData>
  <mergeCells count="2">
    <mergeCell ref="C4:E4"/>
    <mergeCell ref="B3:L3"/>
  </mergeCells>
  <printOptions horizontalCentered="1"/>
  <pageMargins left="0.55118110236220474" right="0.59055118110236227" top="0.70866141732283472" bottom="0.6692913385826772" header="0.51181102362204722" footer="0.51181102362204722"/>
  <pageSetup paperSize="9" scale="62" orientation="landscape" r:id="rId1"/>
  <headerFooter alignWithMargins="0"/>
  <ignoredErrors>
    <ignoredError sqref="J58:L58 H5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64"/>
  <sheetViews>
    <sheetView showGridLines="0" topLeftCell="A4" zoomScale="90" zoomScaleNormal="90" workbookViewId="0">
      <selection activeCell="D59" sqref="D59"/>
    </sheetView>
  </sheetViews>
  <sheetFormatPr defaultColWidth="7.83203125" defaultRowHeight="15.75"/>
  <cols>
    <col min="1" max="2" width="7.83203125" style="7"/>
    <col min="3" max="3" width="49.6640625" style="8" customWidth="1"/>
    <col min="4" max="4" width="18.5" style="7" bestFit="1" customWidth="1"/>
    <col min="5" max="5" width="15.6640625" style="7" bestFit="1" customWidth="1"/>
    <col min="6" max="6" width="19.1640625" style="7" bestFit="1" customWidth="1"/>
    <col min="7" max="7" width="16.83203125" style="7" bestFit="1" customWidth="1"/>
    <col min="8" max="8" width="8.6640625" style="7" bestFit="1" customWidth="1"/>
    <col min="9" max="9" width="18.5" style="7" bestFit="1" customWidth="1"/>
    <col min="10" max="10" width="15.6640625" style="7" bestFit="1" customWidth="1"/>
    <col min="11" max="11" width="19.1640625" style="7" bestFit="1" customWidth="1"/>
    <col min="12" max="12" width="16.83203125" style="7" bestFit="1" customWidth="1"/>
    <col min="13" max="13" width="8.6640625" style="7" bestFit="1" customWidth="1"/>
    <col min="14" max="14" width="18.5" style="7" bestFit="1" customWidth="1"/>
    <col min="15" max="15" width="15.6640625" style="7" bestFit="1" customWidth="1"/>
    <col min="16" max="16" width="19.1640625" style="7" bestFit="1" customWidth="1"/>
    <col min="17" max="17" width="16.83203125" style="7" bestFit="1" customWidth="1"/>
    <col min="18" max="18" width="8.6640625" style="7" bestFit="1" customWidth="1"/>
    <col min="19" max="19" width="7.83203125" style="6"/>
    <col min="20" max="20" width="13.1640625" style="6" customWidth="1"/>
    <col min="21" max="81" width="7.83203125" style="6"/>
    <col min="82" max="258" width="7.83203125" style="7"/>
    <col min="259" max="259" width="68.5" style="7" customWidth="1"/>
    <col min="260" max="260" width="25" style="7" customWidth="1"/>
    <col min="261" max="261" width="17.6640625" style="7" customWidth="1"/>
    <col min="262" max="262" width="23.6640625" style="7" customWidth="1"/>
    <col min="263" max="263" width="21.1640625" style="7" customWidth="1"/>
    <col min="264" max="264" width="16.33203125" style="7" customWidth="1"/>
    <col min="265" max="265" width="21.1640625" style="7" customWidth="1"/>
    <col min="266" max="267" width="17.6640625" style="7" customWidth="1"/>
    <col min="268" max="268" width="22.33203125" style="7" customWidth="1"/>
    <col min="269" max="269" width="12.83203125" style="7" customWidth="1"/>
    <col min="270" max="270" width="21.6640625" style="7" customWidth="1"/>
    <col min="271" max="271" width="17.6640625" style="7" customWidth="1"/>
    <col min="272" max="272" width="17.83203125" style="7" customWidth="1"/>
    <col min="273" max="273" width="21.1640625" style="7" customWidth="1"/>
    <col min="274" max="274" width="14.83203125" style="7" customWidth="1"/>
    <col min="275" max="275" width="7.83203125" style="7"/>
    <col min="276" max="276" width="13.1640625" style="7" customWidth="1"/>
    <col min="277" max="514" width="7.83203125" style="7"/>
    <col min="515" max="515" width="68.5" style="7" customWidth="1"/>
    <col min="516" max="516" width="25" style="7" customWidth="1"/>
    <col min="517" max="517" width="17.6640625" style="7" customWidth="1"/>
    <col min="518" max="518" width="23.6640625" style="7" customWidth="1"/>
    <col min="519" max="519" width="21.1640625" style="7" customWidth="1"/>
    <col min="520" max="520" width="16.33203125" style="7" customWidth="1"/>
    <col min="521" max="521" width="21.1640625" style="7" customWidth="1"/>
    <col min="522" max="523" width="17.6640625" style="7" customWidth="1"/>
    <col min="524" max="524" width="22.33203125" style="7" customWidth="1"/>
    <col min="525" max="525" width="12.83203125" style="7" customWidth="1"/>
    <col min="526" max="526" width="21.6640625" style="7" customWidth="1"/>
    <col min="527" max="527" width="17.6640625" style="7" customWidth="1"/>
    <col min="528" max="528" width="17.83203125" style="7" customWidth="1"/>
    <col min="529" max="529" width="21.1640625" style="7" customWidth="1"/>
    <col min="530" max="530" width="14.83203125" style="7" customWidth="1"/>
    <col min="531" max="531" width="7.83203125" style="7"/>
    <col min="532" max="532" width="13.1640625" style="7" customWidth="1"/>
    <col min="533" max="770" width="7.83203125" style="7"/>
    <col min="771" max="771" width="68.5" style="7" customWidth="1"/>
    <col min="772" max="772" width="25" style="7" customWidth="1"/>
    <col min="773" max="773" width="17.6640625" style="7" customWidth="1"/>
    <col min="774" max="774" width="23.6640625" style="7" customWidth="1"/>
    <col min="775" max="775" width="21.1640625" style="7" customWidth="1"/>
    <col min="776" max="776" width="16.33203125" style="7" customWidth="1"/>
    <col min="777" max="777" width="21.1640625" style="7" customWidth="1"/>
    <col min="778" max="779" width="17.6640625" style="7" customWidth="1"/>
    <col min="780" max="780" width="22.33203125" style="7" customWidth="1"/>
    <col min="781" max="781" width="12.83203125" style="7" customWidth="1"/>
    <col min="782" max="782" width="21.6640625" style="7" customWidth="1"/>
    <col min="783" max="783" width="17.6640625" style="7" customWidth="1"/>
    <col min="784" max="784" width="17.83203125" style="7" customWidth="1"/>
    <col min="785" max="785" width="21.1640625" style="7" customWidth="1"/>
    <col min="786" max="786" width="14.83203125" style="7" customWidth="1"/>
    <col min="787" max="787" width="7.83203125" style="7"/>
    <col min="788" max="788" width="13.1640625" style="7" customWidth="1"/>
    <col min="789" max="1026" width="7.83203125" style="7"/>
    <col min="1027" max="1027" width="68.5" style="7" customWidth="1"/>
    <col min="1028" max="1028" width="25" style="7" customWidth="1"/>
    <col min="1029" max="1029" width="17.6640625" style="7" customWidth="1"/>
    <col min="1030" max="1030" width="23.6640625" style="7" customWidth="1"/>
    <col min="1031" max="1031" width="21.1640625" style="7" customWidth="1"/>
    <col min="1032" max="1032" width="16.33203125" style="7" customWidth="1"/>
    <col min="1033" max="1033" width="21.1640625" style="7" customWidth="1"/>
    <col min="1034" max="1035" width="17.6640625" style="7" customWidth="1"/>
    <col min="1036" max="1036" width="22.33203125" style="7" customWidth="1"/>
    <col min="1037" max="1037" width="12.83203125" style="7" customWidth="1"/>
    <col min="1038" max="1038" width="21.6640625" style="7" customWidth="1"/>
    <col min="1039" max="1039" width="17.6640625" style="7" customWidth="1"/>
    <col min="1040" max="1040" width="17.83203125" style="7" customWidth="1"/>
    <col min="1041" max="1041" width="21.1640625" style="7" customWidth="1"/>
    <col min="1042" max="1042" width="14.83203125" style="7" customWidth="1"/>
    <col min="1043" max="1043" width="7.83203125" style="7"/>
    <col min="1044" max="1044" width="13.1640625" style="7" customWidth="1"/>
    <col min="1045" max="1282" width="7.83203125" style="7"/>
    <col min="1283" max="1283" width="68.5" style="7" customWidth="1"/>
    <col min="1284" max="1284" width="25" style="7" customWidth="1"/>
    <col min="1285" max="1285" width="17.6640625" style="7" customWidth="1"/>
    <col min="1286" max="1286" width="23.6640625" style="7" customWidth="1"/>
    <col min="1287" max="1287" width="21.1640625" style="7" customWidth="1"/>
    <col min="1288" max="1288" width="16.33203125" style="7" customWidth="1"/>
    <col min="1289" max="1289" width="21.1640625" style="7" customWidth="1"/>
    <col min="1290" max="1291" width="17.6640625" style="7" customWidth="1"/>
    <col min="1292" max="1292" width="22.33203125" style="7" customWidth="1"/>
    <col min="1293" max="1293" width="12.83203125" style="7" customWidth="1"/>
    <col min="1294" max="1294" width="21.6640625" style="7" customWidth="1"/>
    <col min="1295" max="1295" width="17.6640625" style="7" customWidth="1"/>
    <col min="1296" max="1296" width="17.83203125" style="7" customWidth="1"/>
    <col min="1297" max="1297" width="21.1640625" style="7" customWidth="1"/>
    <col min="1298" max="1298" width="14.83203125" style="7" customWidth="1"/>
    <col min="1299" max="1299" width="7.83203125" style="7"/>
    <col min="1300" max="1300" width="13.1640625" style="7" customWidth="1"/>
    <col min="1301" max="1538" width="7.83203125" style="7"/>
    <col min="1539" max="1539" width="68.5" style="7" customWidth="1"/>
    <col min="1540" max="1540" width="25" style="7" customWidth="1"/>
    <col min="1541" max="1541" width="17.6640625" style="7" customWidth="1"/>
    <col min="1542" max="1542" width="23.6640625" style="7" customWidth="1"/>
    <col min="1543" max="1543" width="21.1640625" style="7" customWidth="1"/>
    <col min="1544" max="1544" width="16.33203125" style="7" customWidth="1"/>
    <col min="1545" max="1545" width="21.1640625" style="7" customWidth="1"/>
    <col min="1546" max="1547" width="17.6640625" style="7" customWidth="1"/>
    <col min="1548" max="1548" width="22.33203125" style="7" customWidth="1"/>
    <col min="1549" max="1549" width="12.83203125" style="7" customWidth="1"/>
    <col min="1550" max="1550" width="21.6640625" style="7" customWidth="1"/>
    <col min="1551" max="1551" width="17.6640625" style="7" customWidth="1"/>
    <col min="1552" max="1552" width="17.83203125" style="7" customWidth="1"/>
    <col min="1553" max="1553" width="21.1640625" style="7" customWidth="1"/>
    <col min="1554" max="1554" width="14.83203125" style="7" customWidth="1"/>
    <col min="1555" max="1555" width="7.83203125" style="7"/>
    <col min="1556" max="1556" width="13.1640625" style="7" customWidth="1"/>
    <col min="1557" max="1794" width="7.83203125" style="7"/>
    <col min="1795" max="1795" width="68.5" style="7" customWidth="1"/>
    <col min="1796" max="1796" width="25" style="7" customWidth="1"/>
    <col min="1797" max="1797" width="17.6640625" style="7" customWidth="1"/>
    <col min="1798" max="1798" width="23.6640625" style="7" customWidth="1"/>
    <col min="1799" max="1799" width="21.1640625" style="7" customWidth="1"/>
    <col min="1800" max="1800" width="16.33203125" style="7" customWidth="1"/>
    <col min="1801" max="1801" width="21.1640625" style="7" customWidth="1"/>
    <col min="1802" max="1803" width="17.6640625" style="7" customWidth="1"/>
    <col min="1804" max="1804" width="22.33203125" style="7" customWidth="1"/>
    <col min="1805" max="1805" width="12.83203125" style="7" customWidth="1"/>
    <col min="1806" max="1806" width="21.6640625" style="7" customWidth="1"/>
    <col min="1807" max="1807" width="17.6640625" style="7" customWidth="1"/>
    <col min="1808" max="1808" width="17.83203125" style="7" customWidth="1"/>
    <col min="1809" max="1809" width="21.1640625" style="7" customWidth="1"/>
    <col min="1810" max="1810" width="14.83203125" style="7" customWidth="1"/>
    <col min="1811" max="1811" width="7.83203125" style="7"/>
    <col min="1812" max="1812" width="13.1640625" style="7" customWidth="1"/>
    <col min="1813" max="2050" width="7.83203125" style="7"/>
    <col min="2051" max="2051" width="68.5" style="7" customWidth="1"/>
    <col min="2052" max="2052" width="25" style="7" customWidth="1"/>
    <col min="2053" max="2053" width="17.6640625" style="7" customWidth="1"/>
    <col min="2054" max="2054" width="23.6640625" style="7" customWidth="1"/>
    <col min="2055" max="2055" width="21.1640625" style="7" customWidth="1"/>
    <col min="2056" max="2056" width="16.33203125" style="7" customWidth="1"/>
    <col min="2057" max="2057" width="21.1640625" style="7" customWidth="1"/>
    <col min="2058" max="2059" width="17.6640625" style="7" customWidth="1"/>
    <col min="2060" max="2060" width="22.33203125" style="7" customWidth="1"/>
    <col min="2061" max="2061" width="12.83203125" style="7" customWidth="1"/>
    <col min="2062" max="2062" width="21.6640625" style="7" customWidth="1"/>
    <col min="2063" max="2063" width="17.6640625" style="7" customWidth="1"/>
    <col min="2064" max="2064" width="17.83203125" style="7" customWidth="1"/>
    <col min="2065" max="2065" width="21.1640625" style="7" customWidth="1"/>
    <col min="2066" max="2066" width="14.83203125" style="7" customWidth="1"/>
    <col min="2067" max="2067" width="7.83203125" style="7"/>
    <col min="2068" max="2068" width="13.1640625" style="7" customWidth="1"/>
    <col min="2069" max="2306" width="7.83203125" style="7"/>
    <col min="2307" max="2307" width="68.5" style="7" customWidth="1"/>
    <col min="2308" max="2308" width="25" style="7" customWidth="1"/>
    <col min="2309" max="2309" width="17.6640625" style="7" customWidth="1"/>
    <col min="2310" max="2310" width="23.6640625" style="7" customWidth="1"/>
    <col min="2311" max="2311" width="21.1640625" style="7" customWidth="1"/>
    <col min="2312" max="2312" width="16.33203125" style="7" customWidth="1"/>
    <col min="2313" max="2313" width="21.1640625" style="7" customWidth="1"/>
    <col min="2314" max="2315" width="17.6640625" style="7" customWidth="1"/>
    <col min="2316" max="2316" width="22.33203125" style="7" customWidth="1"/>
    <col min="2317" max="2317" width="12.83203125" style="7" customWidth="1"/>
    <col min="2318" max="2318" width="21.6640625" style="7" customWidth="1"/>
    <col min="2319" max="2319" width="17.6640625" style="7" customWidth="1"/>
    <col min="2320" max="2320" width="17.83203125" style="7" customWidth="1"/>
    <col min="2321" max="2321" width="21.1640625" style="7" customWidth="1"/>
    <col min="2322" max="2322" width="14.83203125" style="7" customWidth="1"/>
    <col min="2323" max="2323" width="7.83203125" style="7"/>
    <col min="2324" max="2324" width="13.1640625" style="7" customWidth="1"/>
    <col min="2325" max="2562" width="7.83203125" style="7"/>
    <col min="2563" max="2563" width="68.5" style="7" customWidth="1"/>
    <col min="2564" max="2564" width="25" style="7" customWidth="1"/>
    <col min="2565" max="2565" width="17.6640625" style="7" customWidth="1"/>
    <col min="2566" max="2566" width="23.6640625" style="7" customWidth="1"/>
    <col min="2567" max="2567" width="21.1640625" style="7" customWidth="1"/>
    <col min="2568" max="2568" width="16.33203125" style="7" customWidth="1"/>
    <col min="2569" max="2569" width="21.1640625" style="7" customWidth="1"/>
    <col min="2570" max="2571" width="17.6640625" style="7" customWidth="1"/>
    <col min="2572" max="2572" width="22.33203125" style="7" customWidth="1"/>
    <col min="2573" max="2573" width="12.83203125" style="7" customWidth="1"/>
    <col min="2574" max="2574" width="21.6640625" style="7" customWidth="1"/>
    <col min="2575" max="2575" width="17.6640625" style="7" customWidth="1"/>
    <col min="2576" max="2576" width="17.83203125" style="7" customWidth="1"/>
    <col min="2577" max="2577" width="21.1640625" style="7" customWidth="1"/>
    <col min="2578" max="2578" width="14.83203125" style="7" customWidth="1"/>
    <col min="2579" max="2579" width="7.83203125" style="7"/>
    <col min="2580" max="2580" width="13.1640625" style="7" customWidth="1"/>
    <col min="2581" max="2818" width="7.83203125" style="7"/>
    <col min="2819" max="2819" width="68.5" style="7" customWidth="1"/>
    <col min="2820" max="2820" width="25" style="7" customWidth="1"/>
    <col min="2821" max="2821" width="17.6640625" style="7" customWidth="1"/>
    <col min="2822" max="2822" width="23.6640625" style="7" customWidth="1"/>
    <col min="2823" max="2823" width="21.1640625" style="7" customWidth="1"/>
    <col min="2824" max="2824" width="16.33203125" style="7" customWidth="1"/>
    <col min="2825" max="2825" width="21.1640625" style="7" customWidth="1"/>
    <col min="2826" max="2827" width="17.6640625" style="7" customWidth="1"/>
    <col min="2828" max="2828" width="22.33203125" style="7" customWidth="1"/>
    <col min="2829" max="2829" width="12.83203125" style="7" customWidth="1"/>
    <col min="2830" max="2830" width="21.6640625" style="7" customWidth="1"/>
    <col min="2831" max="2831" width="17.6640625" style="7" customWidth="1"/>
    <col min="2832" max="2832" width="17.83203125" style="7" customWidth="1"/>
    <col min="2833" max="2833" width="21.1640625" style="7" customWidth="1"/>
    <col min="2834" max="2834" width="14.83203125" style="7" customWidth="1"/>
    <col min="2835" max="2835" width="7.83203125" style="7"/>
    <col min="2836" max="2836" width="13.1640625" style="7" customWidth="1"/>
    <col min="2837" max="3074" width="7.83203125" style="7"/>
    <col min="3075" max="3075" width="68.5" style="7" customWidth="1"/>
    <col min="3076" max="3076" width="25" style="7" customWidth="1"/>
    <col min="3077" max="3077" width="17.6640625" style="7" customWidth="1"/>
    <col min="3078" max="3078" width="23.6640625" style="7" customWidth="1"/>
    <col min="3079" max="3079" width="21.1640625" style="7" customWidth="1"/>
    <col min="3080" max="3080" width="16.33203125" style="7" customWidth="1"/>
    <col min="3081" max="3081" width="21.1640625" style="7" customWidth="1"/>
    <col min="3082" max="3083" width="17.6640625" style="7" customWidth="1"/>
    <col min="3084" max="3084" width="22.33203125" style="7" customWidth="1"/>
    <col min="3085" max="3085" width="12.83203125" style="7" customWidth="1"/>
    <col min="3086" max="3086" width="21.6640625" style="7" customWidth="1"/>
    <col min="3087" max="3087" width="17.6640625" style="7" customWidth="1"/>
    <col min="3088" max="3088" width="17.83203125" style="7" customWidth="1"/>
    <col min="3089" max="3089" width="21.1640625" style="7" customWidth="1"/>
    <col min="3090" max="3090" width="14.83203125" style="7" customWidth="1"/>
    <col min="3091" max="3091" width="7.83203125" style="7"/>
    <col min="3092" max="3092" width="13.1640625" style="7" customWidth="1"/>
    <col min="3093" max="3330" width="7.83203125" style="7"/>
    <col min="3331" max="3331" width="68.5" style="7" customWidth="1"/>
    <col min="3332" max="3332" width="25" style="7" customWidth="1"/>
    <col min="3333" max="3333" width="17.6640625" style="7" customWidth="1"/>
    <col min="3334" max="3334" width="23.6640625" style="7" customWidth="1"/>
    <col min="3335" max="3335" width="21.1640625" style="7" customWidth="1"/>
    <col min="3336" max="3336" width="16.33203125" style="7" customWidth="1"/>
    <col min="3337" max="3337" width="21.1640625" style="7" customWidth="1"/>
    <col min="3338" max="3339" width="17.6640625" style="7" customWidth="1"/>
    <col min="3340" max="3340" width="22.33203125" style="7" customWidth="1"/>
    <col min="3341" max="3341" width="12.83203125" style="7" customWidth="1"/>
    <col min="3342" max="3342" width="21.6640625" style="7" customWidth="1"/>
    <col min="3343" max="3343" width="17.6640625" style="7" customWidth="1"/>
    <col min="3344" max="3344" width="17.83203125" style="7" customWidth="1"/>
    <col min="3345" max="3345" width="21.1640625" style="7" customWidth="1"/>
    <col min="3346" max="3346" width="14.83203125" style="7" customWidth="1"/>
    <col min="3347" max="3347" width="7.83203125" style="7"/>
    <col min="3348" max="3348" width="13.1640625" style="7" customWidth="1"/>
    <col min="3349" max="3586" width="7.83203125" style="7"/>
    <col min="3587" max="3587" width="68.5" style="7" customWidth="1"/>
    <col min="3588" max="3588" width="25" style="7" customWidth="1"/>
    <col min="3589" max="3589" width="17.6640625" style="7" customWidth="1"/>
    <col min="3590" max="3590" width="23.6640625" style="7" customWidth="1"/>
    <col min="3591" max="3591" width="21.1640625" style="7" customWidth="1"/>
    <col min="3592" max="3592" width="16.33203125" style="7" customWidth="1"/>
    <col min="3593" max="3593" width="21.1640625" style="7" customWidth="1"/>
    <col min="3594" max="3595" width="17.6640625" style="7" customWidth="1"/>
    <col min="3596" max="3596" width="22.33203125" style="7" customWidth="1"/>
    <col min="3597" max="3597" width="12.83203125" style="7" customWidth="1"/>
    <col min="3598" max="3598" width="21.6640625" style="7" customWidth="1"/>
    <col min="3599" max="3599" width="17.6640625" style="7" customWidth="1"/>
    <col min="3600" max="3600" width="17.83203125" style="7" customWidth="1"/>
    <col min="3601" max="3601" width="21.1640625" style="7" customWidth="1"/>
    <col min="3602" max="3602" width="14.83203125" style="7" customWidth="1"/>
    <col min="3603" max="3603" width="7.83203125" style="7"/>
    <col min="3604" max="3604" width="13.1640625" style="7" customWidth="1"/>
    <col min="3605" max="3842" width="7.83203125" style="7"/>
    <col min="3843" max="3843" width="68.5" style="7" customWidth="1"/>
    <col min="3844" max="3844" width="25" style="7" customWidth="1"/>
    <col min="3845" max="3845" width="17.6640625" style="7" customWidth="1"/>
    <col min="3846" max="3846" width="23.6640625" style="7" customWidth="1"/>
    <col min="3847" max="3847" width="21.1640625" style="7" customWidth="1"/>
    <col min="3848" max="3848" width="16.33203125" style="7" customWidth="1"/>
    <col min="3849" max="3849" width="21.1640625" style="7" customWidth="1"/>
    <col min="3850" max="3851" width="17.6640625" style="7" customWidth="1"/>
    <col min="3852" max="3852" width="22.33203125" style="7" customWidth="1"/>
    <col min="3853" max="3853" width="12.83203125" style="7" customWidth="1"/>
    <col min="3854" max="3854" width="21.6640625" style="7" customWidth="1"/>
    <col min="3855" max="3855" width="17.6640625" style="7" customWidth="1"/>
    <col min="3856" max="3856" width="17.83203125" style="7" customWidth="1"/>
    <col min="3857" max="3857" width="21.1640625" style="7" customWidth="1"/>
    <col min="3858" max="3858" width="14.83203125" style="7" customWidth="1"/>
    <col min="3859" max="3859" width="7.83203125" style="7"/>
    <col min="3860" max="3860" width="13.1640625" style="7" customWidth="1"/>
    <col min="3861" max="4098" width="7.83203125" style="7"/>
    <col min="4099" max="4099" width="68.5" style="7" customWidth="1"/>
    <col min="4100" max="4100" width="25" style="7" customWidth="1"/>
    <col min="4101" max="4101" width="17.6640625" style="7" customWidth="1"/>
    <col min="4102" max="4102" width="23.6640625" style="7" customWidth="1"/>
    <col min="4103" max="4103" width="21.1640625" style="7" customWidth="1"/>
    <col min="4104" max="4104" width="16.33203125" style="7" customWidth="1"/>
    <col min="4105" max="4105" width="21.1640625" style="7" customWidth="1"/>
    <col min="4106" max="4107" width="17.6640625" style="7" customWidth="1"/>
    <col min="4108" max="4108" width="22.33203125" style="7" customWidth="1"/>
    <col min="4109" max="4109" width="12.83203125" style="7" customWidth="1"/>
    <col min="4110" max="4110" width="21.6640625" style="7" customWidth="1"/>
    <col min="4111" max="4111" width="17.6640625" style="7" customWidth="1"/>
    <col min="4112" max="4112" width="17.83203125" style="7" customWidth="1"/>
    <col min="4113" max="4113" width="21.1640625" style="7" customWidth="1"/>
    <col min="4114" max="4114" width="14.83203125" style="7" customWidth="1"/>
    <col min="4115" max="4115" width="7.83203125" style="7"/>
    <col min="4116" max="4116" width="13.1640625" style="7" customWidth="1"/>
    <col min="4117" max="4354" width="7.83203125" style="7"/>
    <col min="4355" max="4355" width="68.5" style="7" customWidth="1"/>
    <col min="4356" max="4356" width="25" style="7" customWidth="1"/>
    <col min="4357" max="4357" width="17.6640625" style="7" customWidth="1"/>
    <col min="4358" max="4358" width="23.6640625" style="7" customWidth="1"/>
    <col min="4359" max="4359" width="21.1640625" style="7" customWidth="1"/>
    <col min="4360" max="4360" width="16.33203125" style="7" customWidth="1"/>
    <col min="4361" max="4361" width="21.1640625" style="7" customWidth="1"/>
    <col min="4362" max="4363" width="17.6640625" style="7" customWidth="1"/>
    <col min="4364" max="4364" width="22.33203125" style="7" customWidth="1"/>
    <col min="4365" max="4365" width="12.83203125" style="7" customWidth="1"/>
    <col min="4366" max="4366" width="21.6640625" style="7" customWidth="1"/>
    <col min="4367" max="4367" width="17.6640625" style="7" customWidth="1"/>
    <col min="4368" max="4368" width="17.83203125" style="7" customWidth="1"/>
    <col min="4369" max="4369" width="21.1640625" style="7" customWidth="1"/>
    <col min="4370" max="4370" width="14.83203125" style="7" customWidth="1"/>
    <col min="4371" max="4371" width="7.83203125" style="7"/>
    <col min="4372" max="4372" width="13.1640625" style="7" customWidth="1"/>
    <col min="4373" max="4610" width="7.83203125" style="7"/>
    <col min="4611" max="4611" width="68.5" style="7" customWidth="1"/>
    <col min="4612" max="4612" width="25" style="7" customWidth="1"/>
    <col min="4613" max="4613" width="17.6640625" style="7" customWidth="1"/>
    <col min="4614" max="4614" width="23.6640625" style="7" customWidth="1"/>
    <col min="4615" max="4615" width="21.1640625" style="7" customWidth="1"/>
    <col min="4616" max="4616" width="16.33203125" style="7" customWidth="1"/>
    <col min="4617" max="4617" width="21.1640625" style="7" customWidth="1"/>
    <col min="4618" max="4619" width="17.6640625" style="7" customWidth="1"/>
    <col min="4620" max="4620" width="22.33203125" style="7" customWidth="1"/>
    <col min="4621" max="4621" width="12.83203125" style="7" customWidth="1"/>
    <col min="4622" max="4622" width="21.6640625" style="7" customWidth="1"/>
    <col min="4623" max="4623" width="17.6640625" style="7" customWidth="1"/>
    <col min="4624" max="4624" width="17.83203125" style="7" customWidth="1"/>
    <col min="4625" max="4625" width="21.1640625" style="7" customWidth="1"/>
    <col min="4626" max="4626" width="14.83203125" style="7" customWidth="1"/>
    <col min="4627" max="4627" width="7.83203125" style="7"/>
    <col min="4628" max="4628" width="13.1640625" style="7" customWidth="1"/>
    <col min="4629" max="4866" width="7.83203125" style="7"/>
    <col min="4867" max="4867" width="68.5" style="7" customWidth="1"/>
    <col min="4868" max="4868" width="25" style="7" customWidth="1"/>
    <col min="4869" max="4869" width="17.6640625" style="7" customWidth="1"/>
    <col min="4870" max="4870" width="23.6640625" style="7" customWidth="1"/>
    <col min="4871" max="4871" width="21.1640625" style="7" customWidth="1"/>
    <col min="4872" max="4872" width="16.33203125" style="7" customWidth="1"/>
    <col min="4873" max="4873" width="21.1640625" style="7" customWidth="1"/>
    <col min="4874" max="4875" width="17.6640625" style="7" customWidth="1"/>
    <col min="4876" max="4876" width="22.33203125" style="7" customWidth="1"/>
    <col min="4877" max="4877" width="12.83203125" style="7" customWidth="1"/>
    <col min="4878" max="4878" width="21.6640625" style="7" customWidth="1"/>
    <col min="4879" max="4879" width="17.6640625" style="7" customWidth="1"/>
    <col min="4880" max="4880" width="17.83203125" style="7" customWidth="1"/>
    <col min="4881" max="4881" width="21.1640625" style="7" customWidth="1"/>
    <col min="4882" max="4882" width="14.83203125" style="7" customWidth="1"/>
    <col min="4883" max="4883" width="7.83203125" style="7"/>
    <col min="4884" max="4884" width="13.1640625" style="7" customWidth="1"/>
    <col min="4885" max="5122" width="7.83203125" style="7"/>
    <col min="5123" max="5123" width="68.5" style="7" customWidth="1"/>
    <col min="5124" max="5124" width="25" style="7" customWidth="1"/>
    <col min="5125" max="5125" width="17.6640625" style="7" customWidth="1"/>
    <col min="5126" max="5126" width="23.6640625" style="7" customWidth="1"/>
    <col min="5127" max="5127" width="21.1640625" style="7" customWidth="1"/>
    <col min="5128" max="5128" width="16.33203125" style="7" customWidth="1"/>
    <col min="5129" max="5129" width="21.1640625" style="7" customWidth="1"/>
    <col min="5130" max="5131" width="17.6640625" style="7" customWidth="1"/>
    <col min="5132" max="5132" width="22.33203125" style="7" customWidth="1"/>
    <col min="5133" max="5133" width="12.83203125" style="7" customWidth="1"/>
    <col min="5134" max="5134" width="21.6640625" style="7" customWidth="1"/>
    <col min="5135" max="5135" width="17.6640625" style="7" customWidth="1"/>
    <col min="5136" max="5136" width="17.83203125" style="7" customWidth="1"/>
    <col min="5137" max="5137" width="21.1640625" style="7" customWidth="1"/>
    <col min="5138" max="5138" width="14.83203125" style="7" customWidth="1"/>
    <col min="5139" max="5139" width="7.83203125" style="7"/>
    <col min="5140" max="5140" width="13.1640625" style="7" customWidth="1"/>
    <col min="5141" max="5378" width="7.83203125" style="7"/>
    <col min="5379" max="5379" width="68.5" style="7" customWidth="1"/>
    <col min="5380" max="5380" width="25" style="7" customWidth="1"/>
    <col min="5381" max="5381" width="17.6640625" style="7" customWidth="1"/>
    <col min="5382" max="5382" width="23.6640625" style="7" customWidth="1"/>
    <col min="5383" max="5383" width="21.1640625" style="7" customWidth="1"/>
    <col min="5384" max="5384" width="16.33203125" style="7" customWidth="1"/>
    <col min="5385" max="5385" width="21.1640625" style="7" customWidth="1"/>
    <col min="5386" max="5387" width="17.6640625" style="7" customWidth="1"/>
    <col min="5388" max="5388" width="22.33203125" style="7" customWidth="1"/>
    <col min="5389" max="5389" width="12.83203125" style="7" customWidth="1"/>
    <col min="5390" max="5390" width="21.6640625" style="7" customWidth="1"/>
    <col min="5391" max="5391" width="17.6640625" style="7" customWidth="1"/>
    <col min="5392" max="5392" width="17.83203125" style="7" customWidth="1"/>
    <col min="5393" max="5393" width="21.1640625" style="7" customWidth="1"/>
    <col min="5394" max="5394" width="14.83203125" style="7" customWidth="1"/>
    <col min="5395" max="5395" width="7.83203125" style="7"/>
    <col min="5396" max="5396" width="13.1640625" style="7" customWidth="1"/>
    <col min="5397" max="5634" width="7.83203125" style="7"/>
    <col min="5635" max="5635" width="68.5" style="7" customWidth="1"/>
    <col min="5636" max="5636" width="25" style="7" customWidth="1"/>
    <col min="5637" max="5637" width="17.6640625" style="7" customWidth="1"/>
    <col min="5638" max="5638" width="23.6640625" style="7" customWidth="1"/>
    <col min="5639" max="5639" width="21.1640625" style="7" customWidth="1"/>
    <col min="5640" max="5640" width="16.33203125" style="7" customWidth="1"/>
    <col min="5641" max="5641" width="21.1640625" style="7" customWidth="1"/>
    <col min="5642" max="5643" width="17.6640625" style="7" customWidth="1"/>
    <col min="5644" max="5644" width="22.33203125" style="7" customWidth="1"/>
    <col min="5645" max="5645" width="12.83203125" style="7" customWidth="1"/>
    <col min="5646" max="5646" width="21.6640625" style="7" customWidth="1"/>
    <col min="5647" max="5647" width="17.6640625" style="7" customWidth="1"/>
    <col min="5648" max="5648" width="17.83203125" style="7" customWidth="1"/>
    <col min="5649" max="5649" width="21.1640625" style="7" customWidth="1"/>
    <col min="5650" max="5650" width="14.83203125" style="7" customWidth="1"/>
    <col min="5651" max="5651" width="7.83203125" style="7"/>
    <col min="5652" max="5652" width="13.1640625" style="7" customWidth="1"/>
    <col min="5653" max="5890" width="7.83203125" style="7"/>
    <col min="5891" max="5891" width="68.5" style="7" customWidth="1"/>
    <col min="5892" max="5892" width="25" style="7" customWidth="1"/>
    <col min="5893" max="5893" width="17.6640625" style="7" customWidth="1"/>
    <col min="5894" max="5894" width="23.6640625" style="7" customWidth="1"/>
    <col min="5895" max="5895" width="21.1640625" style="7" customWidth="1"/>
    <col min="5896" max="5896" width="16.33203125" style="7" customWidth="1"/>
    <col min="5897" max="5897" width="21.1640625" style="7" customWidth="1"/>
    <col min="5898" max="5899" width="17.6640625" style="7" customWidth="1"/>
    <col min="5900" max="5900" width="22.33203125" style="7" customWidth="1"/>
    <col min="5901" max="5901" width="12.83203125" style="7" customWidth="1"/>
    <col min="5902" max="5902" width="21.6640625" style="7" customWidth="1"/>
    <col min="5903" max="5903" width="17.6640625" style="7" customWidth="1"/>
    <col min="5904" max="5904" width="17.83203125" style="7" customWidth="1"/>
    <col min="5905" max="5905" width="21.1640625" style="7" customWidth="1"/>
    <col min="5906" max="5906" width="14.83203125" style="7" customWidth="1"/>
    <col min="5907" max="5907" width="7.83203125" style="7"/>
    <col min="5908" max="5908" width="13.1640625" style="7" customWidth="1"/>
    <col min="5909" max="6146" width="7.83203125" style="7"/>
    <col min="6147" max="6147" width="68.5" style="7" customWidth="1"/>
    <col min="6148" max="6148" width="25" style="7" customWidth="1"/>
    <col min="6149" max="6149" width="17.6640625" style="7" customWidth="1"/>
    <col min="6150" max="6150" width="23.6640625" style="7" customWidth="1"/>
    <col min="6151" max="6151" width="21.1640625" style="7" customWidth="1"/>
    <col min="6152" max="6152" width="16.33203125" style="7" customWidth="1"/>
    <col min="6153" max="6153" width="21.1640625" style="7" customWidth="1"/>
    <col min="6154" max="6155" width="17.6640625" style="7" customWidth="1"/>
    <col min="6156" max="6156" width="22.33203125" style="7" customWidth="1"/>
    <col min="6157" max="6157" width="12.83203125" style="7" customWidth="1"/>
    <col min="6158" max="6158" width="21.6640625" style="7" customWidth="1"/>
    <col min="6159" max="6159" width="17.6640625" style="7" customWidth="1"/>
    <col min="6160" max="6160" width="17.83203125" style="7" customWidth="1"/>
    <col min="6161" max="6161" width="21.1640625" style="7" customWidth="1"/>
    <col min="6162" max="6162" width="14.83203125" style="7" customWidth="1"/>
    <col min="6163" max="6163" width="7.83203125" style="7"/>
    <col min="6164" max="6164" width="13.1640625" style="7" customWidth="1"/>
    <col min="6165" max="6402" width="7.83203125" style="7"/>
    <col min="6403" max="6403" width="68.5" style="7" customWidth="1"/>
    <col min="6404" max="6404" width="25" style="7" customWidth="1"/>
    <col min="6405" max="6405" width="17.6640625" style="7" customWidth="1"/>
    <col min="6406" max="6406" width="23.6640625" style="7" customWidth="1"/>
    <col min="6407" max="6407" width="21.1640625" style="7" customWidth="1"/>
    <col min="6408" max="6408" width="16.33203125" style="7" customWidth="1"/>
    <col min="6409" max="6409" width="21.1640625" style="7" customWidth="1"/>
    <col min="6410" max="6411" width="17.6640625" style="7" customWidth="1"/>
    <col min="6412" max="6412" width="22.33203125" style="7" customWidth="1"/>
    <col min="6413" max="6413" width="12.83203125" style="7" customWidth="1"/>
    <col min="6414" max="6414" width="21.6640625" style="7" customWidth="1"/>
    <col min="6415" max="6415" width="17.6640625" style="7" customWidth="1"/>
    <col min="6416" max="6416" width="17.83203125" style="7" customWidth="1"/>
    <col min="6417" max="6417" width="21.1640625" style="7" customWidth="1"/>
    <col min="6418" max="6418" width="14.83203125" style="7" customWidth="1"/>
    <col min="6419" max="6419" width="7.83203125" style="7"/>
    <col min="6420" max="6420" width="13.1640625" style="7" customWidth="1"/>
    <col min="6421" max="6658" width="7.83203125" style="7"/>
    <col min="6659" max="6659" width="68.5" style="7" customWidth="1"/>
    <col min="6660" max="6660" width="25" style="7" customWidth="1"/>
    <col min="6661" max="6661" width="17.6640625" style="7" customWidth="1"/>
    <col min="6662" max="6662" width="23.6640625" style="7" customWidth="1"/>
    <col min="6663" max="6663" width="21.1640625" style="7" customWidth="1"/>
    <col min="6664" max="6664" width="16.33203125" style="7" customWidth="1"/>
    <col min="6665" max="6665" width="21.1640625" style="7" customWidth="1"/>
    <col min="6666" max="6667" width="17.6640625" style="7" customWidth="1"/>
    <col min="6668" max="6668" width="22.33203125" style="7" customWidth="1"/>
    <col min="6669" max="6669" width="12.83203125" style="7" customWidth="1"/>
    <col min="6670" max="6670" width="21.6640625" style="7" customWidth="1"/>
    <col min="6671" max="6671" width="17.6640625" style="7" customWidth="1"/>
    <col min="6672" max="6672" width="17.83203125" style="7" customWidth="1"/>
    <col min="6673" max="6673" width="21.1640625" style="7" customWidth="1"/>
    <col min="6674" max="6674" width="14.83203125" style="7" customWidth="1"/>
    <col min="6675" max="6675" width="7.83203125" style="7"/>
    <col min="6676" max="6676" width="13.1640625" style="7" customWidth="1"/>
    <col min="6677" max="6914" width="7.83203125" style="7"/>
    <col min="6915" max="6915" width="68.5" style="7" customWidth="1"/>
    <col min="6916" max="6916" width="25" style="7" customWidth="1"/>
    <col min="6917" max="6917" width="17.6640625" style="7" customWidth="1"/>
    <col min="6918" max="6918" width="23.6640625" style="7" customWidth="1"/>
    <col min="6919" max="6919" width="21.1640625" style="7" customWidth="1"/>
    <col min="6920" max="6920" width="16.33203125" style="7" customWidth="1"/>
    <col min="6921" max="6921" width="21.1640625" style="7" customWidth="1"/>
    <col min="6922" max="6923" width="17.6640625" style="7" customWidth="1"/>
    <col min="6924" max="6924" width="22.33203125" style="7" customWidth="1"/>
    <col min="6925" max="6925" width="12.83203125" style="7" customWidth="1"/>
    <col min="6926" max="6926" width="21.6640625" style="7" customWidth="1"/>
    <col min="6927" max="6927" width="17.6640625" style="7" customWidth="1"/>
    <col min="6928" max="6928" width="17.83203125" style="7" customWidth="1"/>
    <col min="6929" max="6929" width="21.1640625" style="7" customWidth="1"/>
    <col min="6930" max="6930" width="14.83203125" style="7" customWidth="1"/>
    <col min="6931" max="6931" width="7.83203125" style="7"/>
    <col min="6932" max="6932" width="13.1640625" style="7" customWidth="1"/>
    <col min="6933" max="7170" width="7.83203125" style="7"/>
    <col min="7171" max="7171" width="68.5" style="7" customWidth="1"/>
    <col min="7172" max="7172" width="25" style="7" customWidth="1"/>
    <col min="7173" max="7173" width="17.6640625" style="7" customWidth="1"/>
    <col min="7174" max="7174" width="23.6640625" style="7" customWidth="1"/>
    <col min="7175" max="7175" width="21.1640625" style="7" customWidth="1"/>
    <col min="7176" max="7176" width="16.33203125" style="7" customWidth="1"/>
    <col min="7177" max="7177" width="21.1640625" style="7" customWidth="1"/>
    <col min="7178" max="7179" width="17.6640625" style="7" customWidth="1"/>
    <col min="7180" max="7180" width="22.33203125" style="7" customWidth="1"/>
    <col min="7181" max="7181" width="12.83203125" style="7" customWidth="1"/>
    <col min="7182" max="7182" width="21.6640625" style="7" customWidth="1"/>
    <col min="7183" max="7183" width="17.6640625" style="7" customWidth="1"/>
    <col min="7184" max="7184" width="17.83203125" style="7" customWidth="1"/>
    <col min="7185" max="7185" width="21.1640625" style="7" customWidth="1"/>
    <col min="7186" max="7186" width="14.83203125" style="7" customWidth="1"/>
    <col min="7187" max="7187" width="7.83203125" style="7"/>
    <col min="7188" max="7188" width="13.1640625" style="7" customWidth="1"/>
    <col min="7189" max="7426" width="7.83203125" style="7"/>
    <col min="7427" max="7427" width="68.5" style="7" customWidth="1"/>
    <col min="7428" max="7428" width="25" style="7" customWidth="1"/>
    <col min="7429" max="7429" width="17.6640625" style="7" customWidth="1"/>
    <col min="7430" max="7430" width="23.6640625" style="7" customWidth="1"/>
    <col min="7431" max="7431" width="21.1640625" style="7" customWidth="1"/>
    <col min="7432" max="7432" width="16.33203125" style="7" customWidth="1"/>
    <col min="7433" max="7433" width="21.1640625" style="7" customWidth="1"/>
    <col min="7434" max="7435" width="17.6640625" style="7" customWidth="1"/>
    <col min="7436" max="7436" width="22.33203125" style="7" customWidth="1"/>
    <col min="7437" max="7437" width="12.83203125" style="7" customWidth="1"/>
    <col min="7438" max="7438" width="21.6640625" style="7" customWidth="1"/>
    <col min="7439" max="7439" width="17.6640625" style="7" customWidth="1"/>
    <col min="7440" max="7440" width="17.83203125" style="7" customWidth="1"/>
    <col min="7441" max="7441" width="21.1640625" style="7" customWidth="1"/>
    <col min="7442" max="7442" width="14.83203125" style="7" customWidth="1"/>
    <col min="7443" max="7443" width="7.83203125" style="7"/>
    <col min="7444" max="7444" width="13.1640625" style="7" customWidth="1"/>
    <col min="7445" max="7682" width="7.83203125" style="7"/>
    <col min="7683" max="7683" width="68.5" style="7" customWidth="1"/>
    <col min="7684" max="7684" width="25" style="7" customWidth="1"/>
    <col min="7685" max="7685" width="17.6640625" style="7" customWidth="1"/>
    <col min="7686" max="7686" width="23.6640625" style="7" customWidth="1"/>
    <col min="7687" max="7687" width="21.1640625" style="7" customWidth="1"/>
    <col min="7688" max="7688" width="16.33203125" style="7" customWidth="1"/>
    <col min="7689" max="7689" width="21.1640625" style="7" customWidth="1"/>
    <col min="7690" max="7691" width="17.6640625" style="7" customWidth="1"/>
    <col min="7692" max="7692" width="22.33203125" style="7" customWidth="1"/>
    <col min="7693" max="7693" width="12.83203125" style="7" customWidth="1"/>
    <col min="7694" max="7694" width="21.6640625" style="7" customWidth="1"/>
    <col min="7695" max="7695" width="17.6640625" style="7" customWidth="1"/>
    <col min="7696" max="7696" width="17.83203125" style="7" customWidth="1"/>
    <col min="7697" max="7697" width="21.1640625" style="7" customWidth="1"/>
    <col min="7698" max="7698" width="14.83203125" style="7" customWidth="1"/>
    <col min="7699" max="7699" width="7.83203125" style="7"/>
    <col min="7700" max="7700" width="13.1640625" style="7" customWidth="1"/>
    <col min="7701" max="7938" width="7.83203125" style="7"/>
    <col min="7939" max="7939" width="68.5" style="7" customWidth="1"/>
    <col min="7940" max="7940" width="25" style="7" customWidth="1"/>
    <col min="7941" max="7941" width="17.6640625" style="7" customWidth="1"/>
    <col min="7942" max="7942" width="23.6640625" style="7" customWidth="1"/>
    <col min="7943" max="7943" width="21.1640625" style="7" customWidth="1"/>
    <col min="7944" max="7944" width="16.33203125" style="7" customWidth="1"/>
    <col min="7945" max="7945" width="21.1640625" style="7" customWidth="1"/>
    <col min="7946" max="7947" width="17.6640625" style="7" customWidth="1"/>
    <col min="7948" max="7948" width="22.33203125" style="7" customWidth="1"/>
    <col min="7949" max="7949" width="12.83203125" style="7" customWidth="1"/>
    <col min="7950" max="7950" width="21.6640625" style="7" customWidth="1"/>
    <col min="7951" max="7951" width="17.6640625" style="7" customWidth="1"/>
    <col min="7952" max="7952" width="17.83203125" style="7" customWidth="1"/>
    <col min="7953" max="7953" width="21.1640625" style="7" customWidth="1"/>
    <col min="7954" max="7954" width="14.83203125" style="7" customWidth="1"/>
    <col min="7955" max="7955" width="7.83203125" style="7"/>
    <col min="7956" max="7956" width="13.1640625" style="7" customWidth="1"/>
    <col min="7957" max="8194" width="7.83203125" style="7"/>
    <col min="8195" max="8195" width="68.5" style="7" customWidth="1"/>
    <col min="8196" max="8196" width="25" style="7" customWidth="1"/>
    <col min="8197" max="8197" width="17.6640625" style="7" customWidth="1"/>
    <col min="8198" max="8198" width="23.6640625" style="7" customWidth="1"/>
    <col min="8199" max="8199" width="21.1640625" style="7" customWidth="1"/>
    <col min="8200" max="8200" width="16.33203125" style="7" customWidth="1"/>
    <col min="8201" max="8201" width="21.1640625" style="7" customWidth="1"/>
    <col min="8202" max="8203" width="17.6640625" style="7" customWidth="1"/>
    <col min="8204" max="8204" width="22.33203125" style="7" customWidth="1"/>
    <col min="8205" max="8205" width="12.83203125" style="7" customWidth="1"/>
    <col min="8206" max="8206" width="21.6640625" style="7" customWidth="1"/>
    <col min="8207" max="8207" width="17.6640625" style="7" customWidth="1"/>
    <col min="8208" max="8208" width="17.83203125" style="7" customWidth="1"/>
    <col min="8209" max="8209" width="21.1640625" style="7" customWidth="1"/>
    <col min="8210" max="8210" width="14.83203125" style="7" customWidth="1"/>
    <col min="8211" max="8211" width="7.83203125" style="7"/>
    <col min="8212" max="8212" width="13.1640625" style="7" customWidth="1"/>
    <col min="8213" max="8450" width="7.83203125" style="7"/>
    <col min="8451" max="8451" width="68.5" style="7" customWidth="1"/>
    <col min="8452" max="8452" width="25" style="7" customWidth="1"/>
    <col min="8453" max="8453" width="17.6640625" style="7" customWidth="1"/>
    <col min="8454" max="8454" width="23.6640625" style="7" customWidth="1"/>
    <col min="8455" max="8455" width="21.1640625" style="7" customWidth="1"/>
    <col min="8456" max="8456" width="16.33203125" style="7" customWidth="1"/>
    <col min="8457" max="8457" width="21.1640625" style="7" customWidth="1"/>
    <col min="8458" max="8459" width="17.6640625" style="7" customWidth="1"/>
    <col min="8460" max="8460" width="22.33203125" style="7" customWidth="1"/>
    <col min="8461" max="8461" width="12.83203125" style="7" customWidth="1"/>
    <col min="8462" max="8462" width="21.6640625" style="7" customWidth="1"/>
    <col min="8463" max="8463" width="17.6640625" style="7" customWidth="1"/>
    <col min="8464" max="8464" width="17.83203125" style="7" customWidth="1"/>
    <col min="8465" max="8465" width="21.1640625" style="7" customWidth="1"/>
    <col min="8466" max="8466" width="14.83203125" style="7" customWidth="1"/>
    <col min="8467" max="8467" width="7.83203125" style="7"/>
    <col min="8468" max="8468" width="13.1640625" style="7" customWidth="1"/>
    <col min="8469" max="8706" width="7.83203125" style="7"/>
    <col min="8707" max="8707" width="68.5" style="7" customWidth="1"/>
    <col min="8708" max="8708" width="25" style="7" customWidth="1"/>
    <col min="8709" max="8709" width="17.6640625" style="7" customWidth="1"/>
    <col min="8710" max="8710" width="23.6640625" style="7" customWidth="1"/>
    <col min="8711" max="8711" width="21.1640625" style="7" customWidth="1"/>
    <col min="8712" max="8712" width="16.33203125" style="7" customWidth="1"/>
    <col min="8713" max="8713" width="21.1640625" style="7" customWidth="1"/>
    <col min="8714" max="8715" width="17.6640625" style="7" customWidth="1"/>
    <col min="8716" max="8716" width="22.33203125" style="7" customWidth="1"/>
    <col min="8717" max="8717" width="12.83203125" style="7" customWidth="1"/>
    <col min="8718" max="8718" width="21.6640625" style="7" customWidth="1"/>
    <col min="8719" max="8719" width="17.6640625" style="7" customWidth="1"/>
    <col min="8720" max="8720" width="17.83203125" style="7" customWidth="1"/>
    <col min="8721" max="8721" width="21.1640625" style="7" customWidth="1"/>
    <col min="8722" max="8722" width="14.83203125" style="7" customWidth="1"/>
    <col min="8723" max="8723" width="7.83203125" style="7"/>
    <col min="8724" max="8724" width="13.1640625" style="7" customWidth="1"/>
    <col min="8725" max="8962" width="7.83203125" style="7"/>
    <col min="8963" max="8963" width="68.5" style="7" customWidth="1"/>
    <col min="8964" max="8964" width="25" style="7" customWidth="1"/>
    <col min="8965" max="8965" width="17.6640625" style="7" customWidth="1"/>
    <col min="8966" max="8966" width="23.6640625" style="7" customWidth="1"/>
    <col min="8967" max="8967" width="21.1640625" style="7" customWidth="1"/>
    <col min="8968" max="8968" width="16.33203125" style="7" customWidth="1"/>
    <col min="8969" max="8969" width="21.1640625" style="7" customWidth="1"/>
    <col min="8970" max="8971" width="17.6640625" style="7" customWidth="1"/>
    <col min="8972" max="8972" width="22.33203125" style="7" customWidth="1"/>
    <col min="8973" max="8973" width="12.83203125" style="7" customWidth="1"/>
    <col min="8974" max="8974" width="21.6640625" style="7" customWidth="1"/>
    <col min="8975" max="8975" width="17.6640625" style="7" customWidth="1"/>
    <col min="8976" max="8976" width="17.83203125" style="7" customWidth="1"/>
    <col min="8977" max="8977" width="21.1640625" style="7" customWidth="1"/>
    <col min="8978" max="8978" width="14.83203125" style="7" customWidth="1"/>
    <col min="8979" max="8979" width="7.83203125" style="7"/>
    <col min="8980" max="8980" width="13.1640625" style="7" customWidth="1"/>
    <col min="8981" max="9218" width="7.83203125" style="7"/>
    <col min="9219" max="9219" width="68.5" style="7" customWidth="1"/>
    <col min="9220" max="9220" width="25" style="7" customWidth="1"/>
    <col min="9221" max="9221" width="17.6640625" style="7" customWidth="1"/>
    <col min="9222" max="9222" width="23.6640625" style="7" customWidth="1"/>
    <col min="9223" max="9223" width="21.1640625" style="7" customWidth="1"/>
    <col min="9224" max="9224" width="16.33203125" style="7" customWidth="1"/>
    <col min="9225" max="9225" width="21.1640625" style="7" customWidth="1"/>
    <col min="9226" max="9227" width="17.6640625" style="7" customWidth="1"/>
    <col min="9228" max="9228" width="22.33203125" style="7" customWidth="1"/>
    <col min="9229" max="9229" width="12.83203125" style="7" customWidth="1"/>
    <col min="9230" max="9230" width="21.6640625" style="7" customWidth="1"/>
    <col min="9231" max="9231" width="17.6640625" style="7" customWidth="1"/>
    <col min="9232" max="9232" width="17.83203125" style="7" customWidth="1"/>
    <col min="9233" max="9233" width="21.1640625" style="7" customWidth="1"/>
    <col min="9234" max="9234" width="14.83203125" style="7" customWidth="1"/>
    <col min="9235" max="9235" width="7.83203125" style="7"/>
    <col min="9236" max="9236" width="13.1640625" style="7" customWidth="1"/>
    <col min="9237" max="9474" width="7.83203125" style="7"/>
    <col min="9475" max="9475" width="68.5" style="7" customWidth="1"/>
    <col min="9476" max="9476" width="25" style="7" customWidth="1"/>
    <col min="9477" max="9477" width="17.6640625" style="7" customWidth="1"/>
    <col min="9478" max="9478" width="23.6640625" style="7" customWidth="1"/>
    <col min="9479" max="9479" width="21.1640625" style="7" customWidth="1"/>
    <col min="9480" max="9480" width="16.33203125" style="7" customWidth="1"/>
    <col min="9481" max="9481" width="21.1640625" style="7" customWidth="1"/>
    <col min="9482" max="9483" width="17.6640625" style="7" customWidth="1"/>
    <col min="9484" max="9484" width="22.33203125" style="7" customWidth="1"/>
    <col min="9485" max="9485" width="12.83203125" style="7" customWidth="1"/>
    <col min="9486" max="9486" width="21.6640625" style="7" customWidth="1"/>
    <col min="9487" max="9487" width="17.6640625" style="7" customWidth="1"/>
    <col min="9488" max="9488" width="17.83203125" style="7" customWidth="1"/>
    <col min="9489" max="9489" width="21.1640625" style="7" customWidth="1"/>
    <col min="9490" max="9490" width="14.83203125" style="7" customWidth="1"/>
    <col min="9491" max="9491" width="7.83203125" style="7"/>
    <col min="9492" max="9492" width="13.1640625" style="7" customWidth="1"/>
    <col min="9493" max="9730" width="7.83203125" style="7"/>
    <col min="9731" max="9731" width="68.5" style="7" customWidth="1"/>
    <col min="9732" max="9732" width="25" style="7" customWidth="1"/>
    <col min="9733" max="9733" width="17.6640625" style="7" customWidth="1"/>
    <col min="9734" max="9734" width="23.6640625" style="7" customWidth="1"/>
    <col min="9735" max="9735" width="21.1640625" style="7" customWidth="1"/>
    <col min="9736" max="9736" width="16.33203125" style="7" customWidth="1"/>
    <col min="9737" max="9737" width="21.1640625" style="7" customWidth="1"/>
    <col min="9738" max="9739" width="17.6640625" style="7" customWidth="1"/>
    <col min="9740" max="9740" width="22.33203125" style="7" customWidth="1"/>
    <col min="9741" max="9741" width="12.83203125" style="7" customWidth="1"/>
    <col min="9742" max="9742" width="21.6640625" style="7" customWidth="1"/>
    <col min="9743" max="9743" width="17.6640625" style="7" customWidth="1"/>
    <col min="9744" max="9744" width="17.83203125" style="7" customWidth="1"/>
    <col min="9745" max="9745" width="21.1640625" style="7" customWidth="1"/>
    <col min="9746" max="9746" width="14.83203125" style="7" customWidth="1"/>
    <col min="9747" max="9747" width="7.83203125" style="7"/>
    <col min="9748" max="9748" width="13.1640625" style="7" customWidth="1"/>
    <col min="9749" max="9986" width="7.83203125" style="7"/>
    <col min="9987" max="9987" width="68.5" style="7" customWidth="1"/>
    <col min="9988" max="9988" width="25" style="7" customWidth="1"/>
    <col min="9989" max="9989" width="17.6640625" style="7" customWidth="1"/>
    <col min="9990" max="9990" width="23.6640625" style="7" customWidth="1"/>
    <col min="9991" max="9991" width="21.1640625" style="7" customWidth="1"/>
    <col min="9992" max="9992" width="16.33203125" style="7" customWidth="1"/>
    <col min="9993" max="9993" width="21.1640625" style="7" customWidth="1"/>
    <col min="9994" max="9995" width="17.6640625" style="7" customWidth="1"/>
    <col min="9996" max="9996" width="22.33203125" style="7" customWidth="1"/>
    <col min="9997" max="9997" width="12.83203125" style="7" customWidth="1"/>
    <col min="9998" max="9998" width="21.6640625" style="7" customWidth="1"/>
    <col min="9999" max="9999" width="17.6640625" style="7" customWidth="1"/>
    <col min="10000" max="10000" width="17.83203125" style="7" customWidth="1"/>
    <col min="10001" max="10001" width="21.1640625" style="7" customWidth="1"/>
    <col min="10002" max="10002" width="14.83203125" style="7" customWidth="1"/>
    <col min="10003" max="10003" width="7.83203125" style="7"/>
    <col min="10004" max="10004" width="13.1640625" style="7" customWidth="1"/>
    <col min="10005" max="10242" width="7.83203125" style="7"/>
    <col min="10243" max="10243" width="68.5" style="7" customWidth="1"/>
    <col min="10244" max="10244" width="25" style="7" customWidth="1"/>
    <col min="10245" max="10245" width="17.6640625" style="7" customWidth="1"/>
    <col min="10246" max="10246" width="23.6640625" style="7" customWidth="1"/>
    <col min="10247" max="10247" width="21.1640625" style="7" customWidth="1"/>
    <col min="10248" max="10248" width="16.33203125" style="7" customWidth="1"/>
    <col min="10249" max="10249" width="21.1640625" style="7" customWidth="1"/>
    <col min="10250" max="10251" width="17.6640625" style="7" customWidth="1"/>
    <col min="10252" max="10252" width="22.33203125" style="7" customWidth="1"/>
    <col min="10253" max="10253" width="12.83203125" style="7" customWidth="1"/>
    <col min="10254" max="10254" width="21.6640625" style="7" customWidth="1"/>
    <col min="10255" max="10255" width="17.6640625" style="7" customWidth="1"/>
    <col min="10256" max="10256" width="17.83203125" style="7" customWidth="1"/>
    <col min="10257" max="10257" width="21.1640625" style="7" customWidth="1"/>
    <col min="10258" max="10258" width="14.83203125" style="7" customWidth="1"/>
    <col min="10259" max="10259" width="7.83203125" style="7"/>
    <col min="10260" max="10260" width="13.1640625" style="7" customWidth="1"/>
    <col min="10261" max="10498" width="7.83203125" style="7"/>
    <col min="10499" max="10499" width="68.5" style="7" customWidth="1"/>
    <col min="10500" max="10500" width="25" style="7" customWidth="1"/>
    <col min="10501" max="10501" width="17.6640625" style="7" customWidth="1"/>
    <col min="10502" max="10502" width="23.6640625" style="7" customWidth="1"/>
    <col min="10503" max="10503" width="21.1640625" style="7" customWidth="1"/>
    <col min="10504" max="10504" width="16.33203125" style="7" customWidth="1"/>
    <col min="10505" max="10505" width="21.1640625" style="7" customWidth="1"/>
    <col min="10506" max="10507" width="17.6640625" style="7" customWidth="1"/>
    <col min="10508" max="10508" width="22.33203125" style="7" customWidth="1"/>
    <col min="10509" max="10509" width="12.83203125" style="7" customWidth="1"/>
    <col min="10510" max="10510" width="21.6640625" style="7" customWidth="1"/>
    <col min="10511" max="10511" width="17.6640625" style="7" customWidth="1"/>
    <col min="10512" max="10512" width="17.83203125" style="7" customWidth="1"/>
    <col min="10513" max="10513" width="21.1640625" style="7" customWidth="1"/>
    <col min="10514" max="10514" width="14.83203125" style="7" customWidth="1"/>
    <col min="10515" max="10515" width="7.83203125" style="7"/>
    <col min="10516" max="10516" width="13.1640625" style="7" customWidth="1"/>
    <col min="10517" max="10754" width="7.83203125" style="7"/>
    <col min="10755" max="10755" width="68.5" style="7" customWidth="1"/>
    <col min="10756" max="10756" width="25" style="7" customWidth="1"/>
    <col min="10757" max="10757" width="17.6640625" style="7" customWidth="1"/>
    <col min="10758" max="10758" width="23.6640625" style="7" customWidth="1"/>
    <col min="10759" max="10759" width="21.1640625" style="7" customWidth="1"/>
    <col min="10760" max="10760" width="16.33203125" style="7" customWidth="1"/>
    <col min="10761" max="10761" width="21.1640625" style="7" customWidth="1"/>
    <col min="10762" max="10763" width="17.6640625" style="7" customWidth="1"/>
    <col min="10764" max="10764" width="22.33203125" style="7" customWidth="1"/>
    <col min="10765" max="10765" width="12.83203125" style="7" customWidth="1"/>
    <col min="10766" max="10766" width="21.6640625" style="7" customWidth="1"/>
    <col min="10767" max="10767" width="17.6640625" style="7" customWidth="1"/>
    <col min="10768" max="10768" width="17.83203125" style="7" customWidth="1"/>
    <col min="10769" max="10769" width="21.1640625" style="7" customWidth="1"/>
    <col min="10770" max="10770" width="14.83203125" style="7" customWidth="1"/>
    <col min="10771" max="10771" width="7.83203125" style="7"/>
    <col min="10772" max="10772" width="13.1640625" style="7" customWidth="1"/>
    <col min="10773" max="11010" width="7.83203125" style="7"/>
    <col min="11011" max="11011" width="68.5" style="7" customWidth="1"/>
    <col min="11012" max="11012" width="25" style="7" customWidth="1"/>
    <col min="11013" max="11013" width="17.6640625" style="7" customWidth="1"/>
    <col min="11014" max="11014" width="23.6640625" style="7" customWidth="1"/>
    <col min="11015" max="11015" width="21.1640625" style="7" customWidth="1"/>
    <col min="11016" max="11016" width="16.33203125" style="7" customWidth="1"/>
    <col min="11017" max="11017" width="21.1640625" style="7" customWidth="1"/>
    <col min="11018" max="11019" width="17.6640625" style="7" customWidth="1"/>
    <col min="11020" max="11020" width="22.33203125" style="7" customWidth="1"/>
    <col min="11021" max="11021" width="12.83203125" style="7" customWidth="1"/>
    <col min="11022" max="11022" width="21.6640625" style="7" customWidth="1"/>
    <col min="11023" max="11023" width="17.6640625" style="7" customWidth="1"/>
    <col min="11024" max="11024" width="17.83203125" style="7" customWidth="1"/>
    <col min="11025" max="11025" width="21.1640625" style="7" customWidth="1"/>
    <col min="11026" max="11026" width="14.83203125" style="7" customWidth="1"/>
    <col min="11027" max="11027" width="7.83203125" style="7"/>
    <col min="11028" max="11028" width="13.1640625" style="7" customWidth="1"/>
    <col min="11029" max="11266" width="7.83203125" style="7"/>
    <col min="11267" max="11267" width="68.5" style="7" customWidth="1"/>
    <col min="11268" max="11268" width="25" style="7" customWidth="1"/>
    <col min="11269" max="11269" width="17.6640625" style="7" customWidth="1"/>
    <col min="11270" max="11270" width="23.6640625" style="7" customWidth="1"/>
    <col min="11271" max="11271" width="21.1640625" style="7" customWidth="1"/>
    <col min="11272" max="11272" width="16.33203125" style="7" customWidth="1"/>
    <col min="11273" max="11273" width="21.1640625" style="7" customWidth="1"/>
    <col min="11274" max="11275" width="17.6640625" style="7" customWidth="1"/>
    <col min="11276" max="11276" width="22.33203125" style="7" customWidth="1"/>
    <col min="11277" max="11277" width="12.83203125" style="7" customWidth="1"/>
    <col min="11278" max="11278" width="21.6640625" style="7" customWidth="1"/>
    <col min="11279" max="11279" width="17.6640625" style="7" customWidth="1"/>
    <col min="11280" max="11280" width="17.83203125" style="7" customWidth="1"/>
    <col min="11281" max="11281" width="21.1640625" style="7" customWidth="1"/>
    <col min="11282" max="11282" width="14.83203125" style="7" customWidth="1"/>
    <col min="11283" max="11283" width="7.83203125" style="7"/>
    <col min="11284" max="11284" width="13.1640625" style="7" customWidth="1"/>
    <col min="11285" max="11522" width="7.83203125" style="7"/>
    <col min="11523" max="11523" width="68.5" style="7" customWidth="1"/>
    <col min="11524" max="11524" width="25" style="7" customWidth="1"/>
    <col min="11525" max="11525" width="17.6640625" style="7" customWidth="1"/>
    <col min="11526" max="11526" width="23.6640625" style="7" customWidth="1"/>
    <col min="11527" max="11527" width="21.1640625" style="7" customWidth="1"/>
    <col min="11528" max="11528" width="16.33203125" style="7" customWidth="1"/>
    <col min="11529" max="11529" width="21.1640625" style="7" customWidth="1"/>
    <col min="11530" max="11531" width="17.6640625" style="7" customWidth="1"/>
    <col min="11532" max="11532" width="22.33203125" style="7" customWidth="1"/>
    <col min="11533" max="11533" width="12.83203125" style="7" customWidth="1"/>
    <col min="11534" max="11534" width="21.6640625" style="7" customWidth="1"/>
    <col min="11535" max="11535" width="17.6640625" style="7" customWidth="1"/>
    <col min="11536" max="11536" width="17.83203125" style="7" customWidth="1"/>
    <col min="11537" max="11537" width="21.1640625" style="7" customWidth="1"/>
    <col min="11538" max="11538" width="14.83203125" style="7" customWidth="1"/>
    <col min="11539" max="11539" width="7.83203125" style="7"/>
    <col min="11540" max="11540" width="13.1640625" style="7" customWidth="1"/>
    <col min="11541" max="11778" width="7.83203125" style="7"/>
    <col min="11779" max="11779" width="68.5" style="7" customWidth="1"/>
    <col min="11780" max="11780" width="25" style="7" customWidth="1"/>
    <col min="11781" max="11781" width="17.6640625" style="7" customWidth="1"/>
    <col min="11782" max="11782" width="23.6640625" style="7" customWidth="1"/>
    <col min="11783" max="11783" width="21.1640625" style="7" customWidth="1"/>
    <col min="11784" max="11784" width="16.33203125" style="7" customWidth="1"/>
    <col min="11785" max="11785" width="21.1640625" style="7" customWidth="1"/>
    <col min="11786" max="11787" width="17.6640625" style="7" customWidth="1"/>
    <col min="11788" max="11788" width="22.33203125" style="7" customWidth="1"/>
    <col min="11789" max="11789" width="12.83203125" style="7" customWidth="1"/>
    <col min="11790" max="11790" width="21.6640625" style="7" customWidth="1"/>
    <col min="11791" max="11791" width="17.6640625" style="7" customWidth="1"/>
    <col min="11792" max="11792" width="17.83203125" style="7" customWidth="1"/>
    <col min="11793" max="11793" width="21.1640625" style="7" customWidth="1"/>
    <col min="11794" max="11794" width="14.83203125" style="7" customWidth="1"/>
    <col min="11795" max="11795" width="7.83203125" style="7"/>
    <col min="11796" max="11796" width="13.1640625" style="7" customWidth="1"/>
    <col min="11797" max="12034" width="7.83203125" style="7"/>
    <col min="12035" max="12035" width="68.5" style="7" customWidth="1"/>
    <col min="12036" max="12036" width="25" style="7" customWidth="1"/>
    <col min="12037" max="12037" width="17.6640625" style="7" customWidth="1"/>
    <col min="12038" max="12038" width="23.6640625" style="7" customWidth="1"/>
    <col min="12039" max="12039" width="21.1640625" style="7" customWidth="1"/>
    <col min="12040" max="12040" width="16.33203125" style="7" customWidth="1"/>
    <col min="12041" max="12041" width="21.1640625" style="7" customWidth="1"/>
    <col min="12042" max="12043" width="17.6640625" style="7" customWidth="1"/>
    <col min="12044" max="12044" width="22.33203125" style="7" customWidth="1"/>
    <col min="12045" max="12045" width="12.83203125" style="7" customWidth="1"/>
    <col min="12046" max="12046" width="21.6640625" style="7" customWidth="1"/>
    <col min="12047" max="12047" width="17.6640625" style="7" customWidth="1"/>
    <col min="12048" max="12048" width="17.83203125" style="7" customWidth="1"/>
    <col min="12049" max="12049" width="21.1640625" style="7" customWidth="1"/>
    <col min="12050" max="12050" width="14.83203125" style="7" customWidth="1"/>
    <col min="12051" max="12051" width="7.83203125" style="7"/>
    <col min="12052" max="12052" width="13.1640625" style="7" customWidth="1"/>
    <col min="12053" max="12290" width="7.83203125" style="7"/>
    <col min="12291" max="12291" width="68.5" style="7" customWidth="1"/>
    <col min="12292" max="12292" width="25" style="7" customWidth="1"/>
    <col min="12293" max="12293" width="17.6640625" style="7" customWidth="1"/>
    <col min="12294" max="12294" width="23.6640625" style="7" customWidth="1"/>
    <col min="12295" max="12295" width="21.1640625" style="7" customWidth="1"/>
    <col min="12296" max="12296" width="16.33203125" style="7" customWidth="1"/>
    <col min="12297" max="12297" width="21.1640625" style="7" customWidth="1"/>
    <col min="12298" max="12299" width="17.6640625" style="7" customWidth="1"/>
    <col min="12300" max="12300" width="22.33203125" style="7" customWidth="1"/>
    <col min="12301" max="12301" width="12.83203125" style="7" customWidth="1"/>
    <col min="12302" max="12302" width="21.6640625" style="7" customWidth="1"/>
    <col min="12303" max="12303" width="17.6640625" style="7" customWidth="1"/>
    <col min="12304" max="12304" width="17.83203125" style="7" customWidth="1"/>
    <col min="12305" max="12305" width="21.1640625" style="7" customWidth="1"/>
    <col min="12306" max="12306" width="14.83203125" style="7" customWidth="1"/>
    <col min="12307" max="12307" width="7.83203125" style="7"/>
    <col min="12308" max="12308" width="13.1640625" style="7" customWidth="1"/>
    <col min="12309" max="12546" width="7.83203125" style="7"/>
    <col min="12547" max="12547" width="68.5" style="7" customWidth="1"/>
    <col min="12548" max="12548" width="25" style="7" customWidth="1"/>
    <col min="12549" max="12549" width="17.6640625" style="7" customWidth="1"/>
    <col min="12550" max="12550" width="23.6640625" style="7" customWidth="1"/>
    <col min="12551" max="12551" width="21.1640625" style="7" customWidth="1"/>
    <col min="12552" max="12552" width="16.33203125" style="7" customWidth="1"/>
    <col min="12553" max="12553" width="21.1640625" style="7" customWidth="1"/>
    <col min="12554" max="12555" width="17.6640625" style="7" customWidth="1"/>
    <col min="12556" max="12556" width="22.33203125" style="7" customWidth="1"/>
    <col min="12557" max="12557" width="12.83203125" style="7" customWidth="1"/>
    <col min="12558" max="12558" width="21.6640625" style="7" customWidth="1"/>
    <col min="12559" max="12559" width="17.6640625" style="7" customWidth="1"/>
    <col min="12560" max="12560" width="17.83203125" style="7" customWidth="1"/>
    <col min="12561" max="12561" width="21.1640625" style="7" customWidth="1"/>
    <col min="12562" max="12562" width="14.83203125" style="7" customWidth="1"/>
    <col min="12563" max="12563" width="7.83203125" style="7"/>
    <col min="12564" max="12564" width="13.1640625" style="7" customWidth="1"/>
    <col min="12565" max="12802" width="7.83203125" style="7"/>
    <col min="12803" max="12803" width="68.5" style="7" customWidth="1"/>
    <col min="12804" max="12804" width="25" style="7" customWidth="1"/>
    <col min="12805" max="12805" width="17.6640625" style="7" customWidth="1"/>
    <col min="12806" max="12806" width="23.6640625" style="7" customWidth="1"/>
    <col min="12807" max="12807" width="21.1640625" style="7" customWidth="1"/>
    <col min="12808" max="12808" width="16.33203125" style="7" customWidth="1"/>
    <col min="12809" max="12809" width="21.1640625" style="7" customWidth="1"/>
    <col min="12810" max="12811" width="17.6640625" style="7" customWidth="1"/>
    <col min="12812" max="12812" width="22.33203125" style="7" customWidth="1"/>
    <col min="12813" max="12813" width="12.83203125" style="7" customWidth="1"/>
    <col min="12814" max="12814" width="21.6640625" style="7" customWidth="1"/>
    <col min="12815" max="12815" width="17.6640625" style="7" customWidth="1"/>
    <col min="12816" max="12816" width="17.83203125" style="7" customWidth="1"/>
    <col min="12817" max="12817" width="21.1640625" style="7" customWidth="1"/>
    <col min="12818" max="12818" width="14.83203125" style="7" customWidth="1"/>
    <col min="12819" max="12819" width="7.83203125" style="7"/>
    <col min="12820" max="12820" width="13.1640625" style="7" customWidth="1"/>
    <col min="12821" max="13058" width="7.83203125" style="7"/>
    <col min="13059" max="13059" width="68.5" style="7" customWidth="1"/>
    <col min="13060" max="13060" width="25" style="7" customWidth="1"/>
    <col min="13061" max="13061" width="17.6640625" style="7" customWidth="1"/>
    <col min="13062" max="13062" width="23.6640625" style="7" customWidth="1"/>
    <col min="13063" max="13063" width="21.1640625" style="7" customWidth="1"/>
    <col min="13064" max="13064" width="16.33203125" style="7" customWidth="1"/>
    <col min="13065" max="13065" width="21.1640625" style="7" customWidth="1"/>
    <col min="13066" max="13067" width="17.6640625" style="7" customWidth="1"/>
    <col min="13068" max="13068" width="22.33203125" style="7" customWidth="1"/>
    <col min="13069" max="13069" width="12.83203125" style="7" customWidth="1"/>
    <col min="13070" max="13070" width="21.6640625" style="7" customWidth="1"/>
    <col min="13071" max="13071" width="17.6640625" style="7" customWidth="1"/>
    <col min="13072" max="13072" width="17.83203125" style="7" customWidth="1"/>
    <col min="13073" max="13073" width="21.1640625" style="7" customWidth="1"/>
    <col min="13074" max="13074" width="14.83203125" style="7" customWidth="1"/>
    <col min="13075" max="13075" width="7.83203125" style="7"/>
    <col min="13076" max="13076" width="13.1640625" style="7" customWidth="1"/>
    <col min="13077" max="13314" width="7.83203125" style="7"/>
    <col min="13315" max="13315" width="68.5" style="7" customWidth="1"/>
    <col min="13316" max="13316" width="25" style="7" customWidth="1"/>
    <col min="13317" max="13317" width="17.6640625" style="7" customWidth="1"/>
    <col min="13318" max="13318" width="23.6640625" style="7" customWidth="1"/>
    <col min="13319" max="13319" width="21.1640625" style="7" customWidth="1"/>
    <col min="13320" max="13320" width="16.33203125" style="7" customWidth="1"/>
    <col min="13321" max="13321" width="21.1640625" style="7" customWidth="1"/>
    <col min="13322" max="13323" width="17.6640625" style="7" customWidth="1"/>
    <col min="13324" max="13324" width="22.33203125" style="7" customWidth="1"/>
    <col min="13325" max="13325" width="12.83203125" style="7" customWidth="1"/>
    <col min="13326" max="13326" width="21.6640625" style="7" customWidth="1"/>
    <col min="13327" max="13327" width="17.6640625" style="7" customWidth="1"/>
    <col min="13328" max="13328" width="17.83203125" style="7" customWidth="1"/>
    <col min="13329" max="13329" width="21.1640625" style="7" customWidth="1"/>
    <col min="13330" max="13330" width="14.83203125" style="7" customWidth="1"/>
    <col min="13331" max="13331" width="7.83203125" style="7"/>
    <col min="13332" max="13332" width="13.1640625" style="7" customWidth="1"/>
    <col min="13333" max="13570" width="7.83203125" style="7"/>
    <col min="13571" max="13571" width="68.5" style="7" customWidth="1"/>
    <col min="13572" max="13572" width="25" style="7" customWidth="1"/>
    <col min="13573" max="13573" width="17.6640625" style="7" customWidth="1"/>
    <col min="13574" max="13574" width="23.6640625" style="7" customWidth="1"/>
    <col min="13575" max="13575" width="21.1640625" style="7" customWidth="1"/>
    <col min="13576" max="13576" width="16.33203125" style="7" customWidth="1"/>
    <col min="13577" max="13577" width="21.1640625" style="7" customWidth="1"/>
    <col min="13578" max="13579" width="17.6640625" style="7" customWidth="1"/>
    <col min="13580" max="13580" width="22.33203125" style="7" customWidth="1"/>
    <col min="13581" max="13581" width="12.83203125" style="7" customWidth="1"/>
    <col min="13582" max="13582" width="21.6640625" style="7" customWidth="1"/>
    <col min="13583" max="13583" width="17.6640625" style="7" customWidth="1"/>
    <col min="13584" max="13584" width="17.83203125" style="7" customWidth="1"/>
    <col min="13585" max="13585" width="21.1640625" style="7" customWidth="1"/>
    <col min="13586" max="13586" width="14.83203125" style="7" customWidth="1"/>
    <col min="13587" max="13587" width="7.83203125" style="7"/>
    <col min="13588" max="13588" width="13.1640625" style="7" customWidth="1"/>
    <col min="13589" max="13826" width="7.83203125" style="7"/>
    <col min="13827" max="13827" width="68.5" style="7" customWidth="1"/>
    <col min="13828" max="13828" width="25" style="7" customWidth="1"/>
    <col min="13829" max="13829" width="17.6640625" style="7" customWidth="1"/>
    <col min="13830" max="13830" width="23.6640625" style="7" customWidth="1"/>
    <col min="13831" max="13831" width="21.1640625" style="7" customWidth="1"/>
    <col min="13832" max="13832" width="16.33203125" style="7" customWidth="1"/>
    <col min="13833" max="13833" width="21.1640625" style="7" customWidth="1"/>
    <col min="13834" max="13835" width="17.6640625" style="7" customWidth="1"/>
    <col min="13836" max="13836" width="22.33203125" style="7" customWidth="1"/>
    <col min="13837" max="13837" width="12.83203125" style="7" customWidth="1"/>
    <col min="13838" max="13838" width="21.6640625" style="7" customWidth="1"/>
    <col min="13839" max="13839" width="17.6640625" style="7" customWidth="1"/>
    <col min="13840" max="13840" width="17.83203125" style="7" customWidth="1"/>
    <col min="13841" max="13841" width="21.1640625" style="7" customWidth="1"/>
    <col min="13842" max="13842" width="14.83203125" style="7" customWidth="1"/>
    <col min="13843" max="13843" width="7.83203125" style="7"/>
    <col min="13844" max="13844" width="13.1640625" style="7" customWidth="1"/>
    <col min="13845" max="14082" width="7.83203125" style="7"/>
    <col min="14083" max="14083" width="68.5" style="7" customWidth="1"/>
    <col min="14084" max="14084" width="25" style="7" customWidth="1"/>
    <col min="14085" max="14085" width="17.6640625" style="7" customWidth="1"/>
    <col min="14086" max="14086" width="23.6640625" style="7" customWidth="1"/>
    <col min="14087" max="14087" width="21.1640625" style="7" customWidth="1"/>
    <col min="14088" max="14088" width="16.33203125" style="7" customWidth="1"/>
    <col min="14089" max="14089" width="21.1640625" style="7" customWidth="1"/>
    <col min="14090" max="14091" width="17.6640625" style="7" customWidth="1"/>
    <col min="14092" max="14092" width="22.33203125" style="7" customWidth="1"/>
    <col min="14093" max="14093" width="12.83203125" style="7" customWidth="1"/>
    <col min="14094" max="14094" width="21.6640625" style="7" customWidth="1"/>
    <col min="14095" max="14095" width="17.6640625" style="7" customWidth="1"/>
    <col min="14096" max="14096" width="17.83203125" style="7" customWidth="1"/>
    <col min="14097" max="14097" width="21.1640625" style="7" customWidth="1"/>
    <col min="14098" max="14098" width="14.83203125" style="7" customWidth="1"/>
    <col min="14099" max="14099" width="7.83203125" style="7"/>
    <col min="14100" max="14100" width="13.1640625" style="7" customWidth="1"/>
    <col min="14101" max="14338" width="7.83203125" style="7"/>
    <col min="14339" max="14339" width="68.5" style="7" customWidth="1"/>
    <col min="14340" max="14340" width="25" style="7" customWidth="1"/>
    <col min="14341" max="14341" width="17.6640625" style="7" customWidth="1"/>
    <col min="14342" max="14342" width="23.6640625" style="7" customWidth="1"/>
    <col min="14343" max="14343" width="21.1640625" style="7" customWidth="1"/>
    <col min="14344" max="14344" width="16.33203125" style="7" customWidth="1"/>
    <col min="14345" max="14345" width="21.1640625" style="7" customWidth="1"/>
    <col min="14346" max="14347" width="17.6640625" style="7" customWidth="1"/>
    <col min="14348" max="14348" width="22.33203125" style="7" customWidth="1"/>
    <col min="14349" max="14349" width="12.83203125" style="7" customWidth="1"/>
    <col min="14350" max="14350" width="21.6640625" style="7" customWidth="1"/>
    <col min="14351" max="14351" width="17.6640625" style="7" customWidth="1"/>
    <col min="14352" max="14352" width="17.83203125" style="7" customWidth="1"/>
    <col min="14353" max="14353" width="21.1640625" style="7" customWidth="1"/>
    <col min="14354" max="14354" width="14.83203125" style="7" customWidth="1"/>
    <col min="14355" max="14355" width="7.83203125" style="7"/>
    <col min="14356" max="14356" width="13.1640625" style="7" customWidth="1"/>
    <col min="14357" max="14594" width="7.83203125" style="7"/>
    <col min="14595" max="14595" width="68.5" style="7" customWidth="1"/>
    <col min="14596" max="14596" width="25" style="7" customWidth="1"/>
    <col min="14597" max="14597" width="17.6640625" style="7" customWidth="1"/>
    <col min="14598" max="14598" width="23.6640625" style="7" customWidth="1"/>
    <col min="14599" max="14599" width="21.1640625" style="7" customWidth="1"/>
    <col min="14600" max="14600" width="16.33203125" style="7" customWidth="1"/>
    <col min="14601" max="14601" width="21.1640625" style="7" customWidth="1"/>
    <col min="14602" max="14603" width="17.6640625" style="7" customWidth="1"/>
    <col min="14604" max="14604" width="22.33203125" style="7" customWidth="1"/>
    <col min="14605" max="14605" width="12.83203125" style="7" customWidth="1"/>
    <col min="14606" max="14606" width="21.6640625" style="7" customWidth="1"/>
    <col min="14607" max="14607" width="17.6640625" style="7" customWidth="1"/>
    <col min="14608" max="14608" width="17.83203125" style="7" customWidth="1"/>
    <col min="14609" max="14609" width="21.1640625" style="7" customWidth="1"/>
    <col min="14610" max="14610" width="14.83203125" style="7" customWidth="1"/>
    <col min="14611" max="14611" width="7.83203125" style="7"/>
    <col min="14612" max="14612" width="13.1640625" style="7" customWidth="1"/>
    <col min="14613" max="14850" width="7.83203125" style="7"/>
    <col min="14851" max="14851" width="68.5" style="7" customWidth="1"/>
    <col min="14852" max="14852" width="25" style="7" customWidth="1"/>
    <col min="14853" max="14853" width="17.6640625" style="7" customWidth="1"/>
    <col min="14854" max="14854" width="23.6640625" style="7" customWidth="1"/>
    <col min="14855" max="14855" width="21.1640625" style="7" customWidth="1"/>
    <col min="14856" max="14856" width="16.33203125" style="7" customWidth="1"/>
    <col min="14857" max="14857" width="21.1640625" style="7" customWidth="1"/>
    <col min="14858" max="14859" width="17.6640625" style="7" customWidth="1"/>
    <col min="14860" max="14860" width="22.33203125" style="7" customWidth="1"/>
    <col min="14861" max="14861" width="12.83203125" style="7" customWidth="1"/>
    <col min="14862" max="14862" width="21.6640625" style="7" customWidth="1"/>
    <col min="14863" max="14863" width="17.6640625" style="7" customWidth="1"/>
    <col min="14864" max="14864" width="17.83203125" style="7" customWidth="1"/>
    <col min="14865" max="14865" width="21.1640625" style="7" customWidth="1"/>
    <col min="14866" max="14866" width="14.83203125" style="7" customWidth="1"/>
    <col min="14867" max="14867" width="7.83203125" style="7"/>
    <col min="14868" max="14868" width="13.1640625" style="7" customWidth="1"/>
    <col min="14869" max="15106" width="7.83203125" style="7"/>
    <col min="15107" max="15107" width="68.5" style="7" customWidth="1"/>
    <col min="15108" max="15108" width="25" style="7" customWidth="1"/>
    <col min="15109" max="15109" width="17.6640625" style="7" customWidth="1"/>
    <col min="15110" max="15110" width="23.6640625" style="7" customWidth="1"/>
    <col min="15111" max="15111" width="21.1640625" style="7" customWidth="1"/>
    <col min="15112" max="15112" width="16.33203125" style="7" customWidth="1"/>
    <col min="15113" max="15113" width="21.1640625" style="7" customWidth="1"/>
    <col min="15114" max="15115" width="17.6640625" style="7" customWidth="1"/>
    <col min="15116" max="15116" width="22.33203125" style="7" customWidth="1"/>
    <col min="15117" max="15117" width="12.83203125" style="7" customWidth="1"/>
    <col min="15118" max="15118" width="21.6640625" style="7" customWidth="1"/>
    <col min="15119" max="15119" width="17.6640625" style="7" customWidth="1"/>
    <col min="15120" max="15120" width="17.83203125" style="7" customWidth="1"/>
    <col min="15121" max="15121" width="21.1640625" style="7" customWidth="1"/>
    <col min="15122" max="15122" width="14.83203125" style="7" customWidth="1"/>
    <col min="15123" max="15123" width="7.83203125" style="7"/>
    <col min="15124" max="15124" width="13.1640625" style="7" customWidth="1"/>
    <col min="15125" max="15362" width="7.83203125" style="7"/>
    <col min="15363" max="15363" width="68.5" style="7" customWidth="1"/>
    <col min="15364" max="15364" width="25" style="7" customWidth="1"/>
    <col min="15365" max="15365" width="17.6640625" style="7" customWidth="1"/>
    <col min="15366" max="15366" width="23.6640625" style="7" customWidth="1"/>
    <col min="15367" max="15367" width="21.1640625" style="7" customWidth="1"/>
    <col min="15368" max="15368" width="16.33203125" style="7" customWidth="1"/>
    <col min="15369" max="15369" width="21.1640625" style="7" customWidth="1"/>
    <col min="15370" max="15371" width="17.6640625" style="7" customWidth="1"/>
    <col min="15372" max="15372" width="22.33203125" style="7" customWidth="1"/>
    <col min="15373" max="15373" width="12.83203125" style="7" customWidth="1"/>
    <col min="15374" max="15374" width="21.6640625" style="7" customWidth="1"/>
    <col min="15375" max="15375" width="17.6640625" style="7" customWidth="1"/>
    <col min="15376" max="15376" width="17.83203125" style="7" customWidth="1"/>
    <col min="15377" max="15377" width="21.1640625" style="7" customWidth="1"/>
    <col min="15378" max="15378" width="14.83203125" style="7" customWidth="1"/>
    <col min="15379" max="15379" width="7.83203125" style="7"/>
    <col min="15380" max="15380" width="13.1640625" style="7" customWidth="1"/>
    <col min="15381" max="15618" width="7.83203125" style="7"/>
    <col min="15619" max="15619" width="68.5" style="7" customWidth="1"/>
    <col min="15620" max="15620" width="25" style="7" customWidth="1"/>
    <col min="15621" max="15621" width="17.6640625" style="7" customWidth="1"/>
    <col min="15622" max="15622" width="23.6640625" style="7" customWidth="1"/>
    <col min="15623" max="15623" width="21.1640625" style="7" customWidth="1"/>
    <col min="15624" max="15624" width="16.33203125" style="7" customWidth="1"/>
    <col min="15625" max="15625" width="21.1640625" style="7" customWidth="1"/>
    <col min="15626" max="15627" width="17.6640625" style="7" customWidth="1"/>
    <col min="15628" max="15628" width="22.33203125" style="7" customWidth="1"/>
    <col min="15629" max="15629" width="12.83203125" style="7" customWidth="1"/>
    <col min="15630" max="15630" width="21.6640625" style="7" customWidth="1"/>
    <col min="15631" max="15631" width="17.6640625" style="7" customWidth="1"/>
    <col min="15632" max="15632" width="17.83203125" style="7" customWidth="1"/>
    <col min="15633" max="15633" width="21.1640625" style="7" customWidth="1"/>
    <col min="15634" max="15634" width="14.83203125" style="7" customWidth="1"/>
    <col min="15635" max="15635" width="7.83203125" style="7"/>
    <col min="15636" max="15636" width="13.1640625" style="7" customWidth="1"/>
    <col min="15637" max="15874" width="7.83203125" style="7"/>
    <col min="15875" max="15875" width="68.5" style="7" customWidth="1"/>
    <col min="15876" max="15876" width="25" style="7" customWidth="1"/>
    <col min="15877" max="15877" width="17.6640625" style="7" customWidth="1"/>
    <col min="15878" max="15878" width="23.6640625" style="7" customWidth="1"/>
    <col min="15879" max="15879" width="21.1640625" style="7" customWidth="1"/>
    <col min="15880" max="15880" width="16.33203125" style="7" customWidth="1"/>
    <col min="15881" max="15881" width="21.1640625" style="7" customWidth="1"/>
    <col min="15882" max="15883" width="17.6640625" style="7" customWidth="1"/>
    <col min="15884" max="15884" width="22.33203125" style="7" customWidth="1"/>
    <col min="15885" max="15885" width="12.83203125" style="7" customWidth="1"/>
    <col min="15886" max="15886" width="21.6640625" style="7" customWidth="1"/>
    <col min="15887" max="15887" width="17.6640625" style="7" customWidth="1"/>
    <col min="15888" max="15888" width="17.83203125" style="7" customWidth="1"/>
    <col min="15889" max="15889" width="21.1640625" style="7" customWidth="1"/>
    <col min="15890" max="15890" width="14.83203125" style="7" customWidth="1"/>
    <col min="15891" max="15891" width="7.83203125" style="7"/>
    <col min="15892" max="15892" width="13.1640625" style="7" customWidth="1"/>
    <col min="15893" max="16130" width="7.83203125" style="7"/>
    <col min="16131" max="16131" width="68.5" style="7" customWidth="1"/>
    <col min="16132" max="16132" width="25" style="7" customWidth="1"/>
    <col min="16133" max="16133" width="17.6640625" style="7" customWidth="1"/>
    <col min="16134" max="16134" width="23.6640625" style="7" customWidth="1"/>
    <col min="16135" max="16135" width="21.1640625" style="7" customWidth="1"/>
    <col min="16136" max="16136" width="16.33203125" style="7" customWidth="1"/>
    <col min="16137" max="16137" width="21.1640625" style="7" customWidth="1"/>
    <col min="16138" max="16139" width="17.6640625" style="7" customWidth="1"/>
    <col min="16140" max="16140" width="22.33203125" style="7" customWidth="1"/>
    <col min="16141" max="16141" width="12.83203125" style="7" customWidth="1"/>
    <col min="16142" max="16142" width="21.6640625" style="7" customWidth="1"/>
    <col min="16143" max="16143" width="17.6640625" style="7" customWidth="1"/>
    <col min="16144" max="16144" width="17.83203125" style="7" customWidth="1"/>
    <col min="16145" max="16145" width="21.1640625" style="7" customWidth="1"/>
    <col min="16146" max="16146" width="14.83203125" style="7" customWidth="1"/>
    <col min="16147" max="16147" width="7.83203125" style="7"/>
    <col min="16148" max="16148" width="13.1640625" style="7" customWidth="1"/>
    <col min="16149" max="16384" width="7.83203125" style="7"/>
  </cols>
  <sheetData>
    <row r="1" spans="1:20" ht="12.75">
      <c r="C1" s="8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R1" s="96" t="s">
        <v>114</v>
      </c>
    </row>
    <row r="3" spans="1:20" ht="18.75" customHeight="1">
      <c r="C3" s="302" t="s">
        <v>209</v>
      </c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95"/>
    </row>
    <row r="4" spans="1:20" ht="12.75"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95"/>
    </row>
    <row r="5" spans="1:20">
      <c r="C5" s="59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</row>
    <row r="6" spans="1:20" ht="15.75" customHeight="1">
      <c r="B6" s="268"/>
      <c r="C6" s="267"/>
      <c r="D6" s="298" t="s">
        <v>246</v>
      </c>
      <c r="E6" s="299"/>
      <c r="F6" s="299"/>
      <c r="G6" s="299"/>
      <c r="H6" s="300"/>
      <c r="I6" s="299" t="s">
        <v>247</v>
      </c>
      <c r="J6" s="299"/>
      <c r="K6" s="299"/>
      <c r="L6" s="299"/>
      <c r="M6" s="300"/>
      <c r="N6" s="298" t="s">
        <v>248</v>
      </c>
      <c r="O6" s="299"/>
      <c r="P6" s="299"/>
      <c r="Q6" s="299"/>
      <c r="R6" s="301"/>
    </row>
    <row r="7" spans="1:20" ht="12.75">
      <c r="A7" s="6"/>
      <c r="B7" s="269"/>
      <c r="C7" s="108"/>
      <c r="D7" s="97" t="s">
        <v>249</v>
      </c>
      <c r="E7" s="98" t="s">
        <v>50</v>
      </c>
      <c r="F7" s="98"/>
      <c r="G7" s="99"/>
      <c r="H7" s="97"/>
      <c r="I7" s="100" t="s">
        <v>249</v>
      </c>
      <c r="J7" s="101" t="s">
        <v>50</v>
      </c>
      <c r="K7" s="102"/>
      <c r="L7" s="103"/>
      <c r="M7" s="104"/>
      <c r="N7" s="105" t="s">
        <v>249</v>
      </c>
      <c r="O7" s="101" t="s">
        <v>50</v>
      </c>
      <c r="P7" s="102"/>
      <c r="Q7" s="103"/>
      <c r="R7" s="106"/>
    </row>
    <row r="8" spans="1:20" ht="12.75">
      <c r="A8" s="6"/>
      <c r="B8" s="107"/>
      <c r="C8" s="104"/>
      <c r="D8" s="97" t="s">
        <v>250</v>
      </c>
      <c r="E8" s="100" t="s">
        <v>253</v>
      </c>
      <c r="F8" s="105" t="s">
        <v>244</v>
      </c>
      <c r="G8" s="104" t="s">
        <v>257</v>
      </c>
      <c r="H8" s="97" t="s">
        <v>258</v>
      </c>
      <c r="I8" s="97" t="s">
        <v>250</v>
      </c>
      <c r="J8" s="100" t="s">
        <v>253</v>
      </c>
      <c r="K8" s="100" t="s">
        <v>244</v>
      </c>
      <c r="L8" s="104" t="s">
        <v>257</v>
      </c>
      <c r="M8" s="104" t="s">
        <v>258</v>
      </c>
      <c r="N8" s="104" t="s">
        <v>250</v>
      </c>
      <c r="O8" s="104" t="s">
        <v>253</v>
      </c>
      <c r="P8" s="104" t="s">
        <v>244</v>
      </c>
      <c r="Q8" s="104" t="s">
        <v>257</v>
      </c>
      <c r="R8" s="106" t="s">
        <v>258</v>
      </c>
    </row>
    <row r="9" spans="1:20" ht="12.75">
      <c r="A9" s="6"/>
      <c r="B9" s="107" t="s">
        <v>245</v>
      </c>
      <c r="C9" s="104" t="s">
        <v>234</v>
      </c>
      <c r="D9" s="97" t="s">
        <v>251</v>
      </c>
      <c r="E9" s="97" t="s">
        <v>254</v>
      </c>
      <c r="F9" s="104" t="s">
        <v>256</v>
      </c>
      <c r="G9" s="104" t="s">
        <v>250</v>
      </c>
      <c r="H9" s="97" t="s">
        <v>259</v>
      </c>
      <c r="I9" s="97" t="s">
        <v>251</v>
      </c>
      <c r="J9" s="97" t="s">
        <v>254</v>
      </c>
      <c r="K9" s="97" t="s">
        <v>256</v>
      </c>
      <c r="L9" s="104" t="s">
        <v>250</v>
      </c>
      <c r="M9" s="104" t="s">
        <v>259</v>
      </c>
      <c r="N9" s="104" t="s">
        <v>251</v>
      </c>
      <c r="O9" s="104" t="s">
        <v>254</v>
      </c>
      <c r="P9" s="104" t="s">
        <v>256</v>
      </c>
      <c r="Q9" s="104" t="s">
        <v>250</v>
      </c>
      <c r="R9" s="106" t="s">
        <v>259</v>
      </c>
    </row>
    <row r="10" spans="1:20" ht="12.75">
      <c r="A10" s="6"/>
      <c r="B10" s="269"/>
      <c r="C10" s="104"/>
      <c r="D10" s="97" t="s">
        <v>252</v>
      </c>
      <c r="E10" s="97" t="s">
        <v>255</v>
      </c>
      <c r="F10" s="104" t="s">
        <v>51</v>
      </c>
      <c r="G10" s="108"/>
      <c r="H10" s="97"/>
      <c r="I10" s="97" t="s">
        <v>252</v>
      </c>
      <c r="J10" s="97" t="s">
        <v>255</v>
      </c>
      <c r="K10" s="97" t="s">
        <v>51</v>
      </c>
      <c r="L10" s="108"/>
      <c r="M10" s="104"/>
      <c r="N10" s="104" t="s">
        <v>252</v>
      </c>
      <c r="O10" s="104" t="s">
        <v>255</v>
      </c>
      <c r="P10" s="104" t="s">
        <v>51</v>
      </c>
      <c r="Q10" s="108"/>
      <c r="R10" s="106"/>
    </row>
    <row r="11" spans="1:20" ht="12.75">
      <c r="A11" s="6"/>
      <c r="B11" s="269"/>
      <c r="C11" s="108"/>
      <c r="D11" s="109" t="s">
        <v>49</v>
      </c>
      <c r="E11" s="109" t="s">
        <v>49</v>
      </c>
      <c r="F11" s="110" t="s">
        <v>49</v>
      </c>
      <c r="G11" s="110" t="s">
        <v>49</v>
      </c>
      <c r="H11" s="109"/>
      <c r="I11" s="109" t="s">
        <v>49</v>
      </c>
      <c r="J11" s="109" t="s">
        <v>49</v>
      </c>
      <c r="K11" s="109" t="s">
        <v>49</v>
      </c>
      <c r="L11" s="110" t="s">
        <v>49</v>
      </c>
      <c r="M11" s="110"/>
      <c r="N11" s="110" t="s">
        <v>49</v>
      </c>
      <c r="O11" s="110" t="s">
        <v>49</v>
      </c>
      <c r="P11" s="110" t="s">
        <v>49</v>
      </c>
      <c r="Q11" s="110" t="s">
        <v>49</v>
      </c>
      <c r="R11" s="111"/>
    </row>
    <row r="12" spans="1:20">
      <c r="A12" s="6"/>
      <c r="B12" s="270"/>
      <c r="C12" s="113"/>
      <c r="D12" s="112">
        <v>1</v>
      </c>
      <c r="E12" s="112">
        <v>2</v>
      </c>
      <c r="F12" s="113">
        <v>3</v>
      </c>
      <c r="G12" s="113">
        <v>4</v>
      </c>
      <c r="H12" s="112">
        <v>6</v>
      </c>
      <c r="I12" s="112">
        <v>7</v>
      </c>
      <c r="J12" s="112">
        <v>8</v>
      </c>
      <c r="K12" s="112">
        <v>9</v>
      </c>
      <c r="L12" s="113">
        <v>10</v>
      </c>
      <c r="M12" s="113">
        <v>11</v>
      </c>
      <c r="N12" s="113">
        <v>12</v>
      </c>
      <c r="O12" s="113">
        <v>13</v>
      </c>
      <c r="P12" s="113">
        <v>14</v>
      </c>
      <c r="Q12" s="113">
        <v>15</v>
      </c>
      <c r="R12" s="114">
        <v>16</v>
      </c>
      <c r="S12" s="9"/>
      <c r="T12" s="10"/>
    </row>
    <row r="13" spans="1:20" ht="15.75" customHeight="1">
      <c r="A13" s="6"/>
      <c r="B13" s="283"/>
      <c r="C13" s="284"/>
      <c r="D13" s="285"/>
      <c r="E13" s="285"/>
      <c r="F13" s="284"/>
      <c r="G13" s="284"/>
      <c r="H13" s="285"/>
      <c r="I13" s="285"/>
      <c r="J13" s="285"/>
      <c r="K13" s="285"/>
      <c r="L13" s="284"/>
      <c r="M13" s="284"/>
      <c r="N13" s="284"/>
      <c r="O13" s="284"/>
      <c r="P13" s="284"/>
      <c r="Q13" s="284"/>
      <c r="R13" s="286"/>
      <c r="S13" s="9"/>
      <c r="T13" s="10"/>
    </row>
    <row r="14" spans="1:20" ht="18.95" customHeight="1">
      <c r="B14" s="271">
        <v>301</v>
      </c>
      <c r="C14" s="261" t="s">
        <v>52</v>
      </c>
      <c r="D14" s="115">
        <v>190718830</v>
      </c>
      <c r="E14" s="116">
        <v>8805356</v>
      </c>
      <c r="F14" s="116">
        <v>3632400</v>
      </c>
      <c r="G14" s="116">
        <v>181913474</v>
      </c>
      <c r="H14" s="116">
        <v>407</v>
      </c>
      <c r="I14" s="115">
        <v>190718830</v>
      </c>
      <c r="J14" s="116">
        <v>8805356</v>
      </c>
      <c r="K14" s="116">
        <v>3632400</v>
      </c>
      <c r="L14" s="117">
        <v>181913474</v>
      </c>
      <c r="M14" s="116">
        <v>407</v>
      </c>
      <c r="N14" s="115">
        <v>190718830</v>
      </c>
      <c r="O14" s="116">
        <v>8805356</v>
      </c>
      <c r="P14" s="116">
        <v>3632400</v>
      </c>
      <c r="Q14" s="116">
        <v>181913474</v>
      </c>
      <c r="R14" s="118">
        <v>407</v>
      </c>
      <c r="T14" s="11"/>
    </row>
    <row r="15" spans="1:20" ht="18.95" customHeight="1">
      <c r="B15" s="272">
        <v>302</v>
      </c>
      <c r="C15" s="262" t="s">
        <v>53</v>
      </c>
      <c r="D15" s="119">
        <v>579143643</v>
      </c>
      <c r="E15" s="120">
        <v>351899404</v>
      </c>
      <c r="F15" s="120">
        <v>276519100</v>
      </c>
      <c r="G15" s="120">
        <v>227244239</v>
      </c>
      <c r="H15" s="120">
        <v>360</v>
      </c>
      <c r="I15" s="119">
        <v>522993643</v>
      </c>
      <c r="J15" s="120">
        <v>285749404</v>
      </c>
      <c r="K15" s="120">
        <v>276519100</v>
      </c>
      <c r="L15" s="120">
        <v>237244239</v>
      </c>
      <c r="M15" s="120">
        <v>360</v>
      </c>
      <c r="N15" s="119">
        <v>532993643</v>
      </c>
      <c r="O15" s="120">
        <v>285749404</v>
      </c>
      <c r="P15" s="120">
        <v>276519100</v>
      </c>
      <c r="Q15" s="120">
        <v>247244239</v>
      </c>
      <c r="R15" s="121">
        <v>360</v>
      </c>
      <c r="T15" s="11"/>
    </row>
    <row r="16" spans="1:20" ht="18.95" customHeight="1">
      <c r="B16" s="272">
        <v>303</v>
      </c>
      <c r="C16" s="262" t="s">
        <v>54</v>
      </c>
      <c r="D16" s="119">
        <v>254073538</v>
      </c>
      <c r="E16" s="120">
        <v>134487939</v>
      </c>
      <c r="F16" s="120">
        <v>117832417</v>
      </c>
      <c r="G16" s="120">
        <v>119585599</v>
      </c>
      <c r="H16" s="120">
        <v>213</v>
      </c>
      <c r="I16" s="119">
        <v>237573538</v>
      </c>
      <c r="J16" s="120">
        <v>117987939</v>
      </c>
      <c r="K16" s="120">
        <v>116332417</v>
      </c>
      <c r="L16" s="120">
        <v>119585599</v>
      </c>
      <c r="M16" s="120">
        <v>213</v>
      </c>
      <c r="N16" s="119">
        <v>237573538</v>
      </c>
      <c r="O16" s="120">
        <v>117987939</v>
      </c>
      <c r="P16" s="120">
        <v>116332417</v>
      </c>
      <c r="Q16" s="120">
        <v>119585599</v>
      </c>
      <c r="R16" s="121">
        <v>213</v>
      </c>
      <c r="T16" s="11"/>
    </row>
    <row r="17" spans="2:25" ht="18.95" customHeight="1">
      <c r="B17" s="272">
        <v>304</v>
      </c>
      <c r="C17" s="262" t="s">
        <v>55</v>
      </c>
      <c r="D17" s="119">
        <v>424805751</v>
      </c>
      <c r="E17" s="120">
        <v>70139661</v>
      </c>
      <c r="F17" s="120">
        <v>11095200</v>
      </c>
      <c r="G17" s="120">
        <v>354666090</v>
      </c>
      <c r="H17" s="120">
        <v>523.75</v>
      </c>
      <c r="I17" s="119">
        <v>391695692</v>
      </c>
      <c r="J17" s="120">
        <v>54047563</v>
      </c>
      <c r="K17" s="120">
        <v>11095200</v>
      </c>
      <c r="L17" s="120">
        <v>337648129</v>
      </c>
      <c r="M17" s="120">
        <v>514</v>
      </c>
      <c r="N17" s="119">
        <v>390444243</v>
      </c>
      <c r="O17" s="120">
        <v>54047563</v>
      </c>
      <c r="P17" s="120">
        <v>11095200</v>
      </c>
      <c r="Q17" s="120">
        <v>336396680</v>
      </c>
      <c r="R17" s="121">
        <v>486</v>
      </c>
      <c r="T17" s="11"/>
    </row>
    <row r="18" spans="2:25" ht="18.95" customHeight="1">
      <c r="B18" s="272">
        <v>306</v>
      </c>
      <c r="C18" s="262" t="s">
        <v>56</v>
      </c>
      <c r="D18" s="119">
        <v>1128462871</v>
      </c>
      <c r="E18" s="120">
        <v>9899750</v>
      </c>
      <c r="F18" s="120">
        <v>2204400</v>
      </c>
      <c r="G18" s="120">
        <v>1118563121</v>
      </c>
      <c r="H18" s="120">
        <v>2223.5</v>
      </c>
      <c r="I18" s="119">
        <v>1094853671</v>
      </c>
      <c r="J18" s="120">
        <v>9399750</v>
      </c>
      <c r="K18" s="120">
        <v>2204400</v>
      </c>
      <c r="L18" s="120">
        <v>1085453921</v>
      </c>
      <c r="M18" s="120">
        <v>2212.5</v>
      </c>
      <c r="N18" s="119">
        <v>1083209577</v>
      </c>
      <c r="O18" s="120">
        <v>9399750</v>
      </c>
      <c r="P18" s="120">
        <v>2204400</v>
      </c>
      <c r="Q18" s="120">
        <v>1073809827</v>
      </c>
      <c r="R18" s="121">
        <v>2125.5</v>
      </c>
      <c r="T18" s="11"/>
    </row>
    <row r="19" spans="2:25" ht="18.95" customHeight="1">
      <c r="B19" s="272">
        <v>307</v>
      </c>
      <c r="C19" s="262" t="s">
        <v>57</v>
      </c>
      <c r="D19" s="119">
        <v>19489200652</v>
      </c>
      <c r="E19" s="120">
        <v>1563464999</v>
      </c>
      <c r="F19" s="120">
        <v>2204400</v>
      </c>
      <c r="G19" s="120">
        <v>17925735653</v>
      </c>
      <c r="H19" s="120">
        <v>36271</v>
      </c>
      <c r="I19" s="119">
        <v>19514681280</v>
      </c>
      <c r="J19" s="120">
        <v>1306430227</v>
      </c>
      <c r="K19" s="120">
        <v>2204400</v>
      </c>
      <c r="L19" s="120">
        <v>18208251053</v>
      </c>
      <c r="M19" s="120">
        <v>36871</v>
      </c>
      <c r="N19" s="119">
        <v>19798539480</v>
      </c>
      <c r="O19" s="120">
        <v>1306430227</v>
      </c>
      <c r="P19" s="120">
        <v>2204400</v>
      </c>
      <c r="Q19" s="120">
        <v>18492109253</v>
      </c>
      <c r="R19" s="121">
        <v>37467</v>
      </c>
      <c r="T19" s="11"/>
    </row>
    <row r="20" spans="2:25" ht="18.95" customHeight="1">
      <c r="B20" s="272">
        <v>308</v>
      </c>
      <c r="C20" s="262" t="s">
        <v>58</v>
      </c>
      <c r="D20" s="119">
        <v>171030605</v>
      </c>
      <c r="E20" s="120">
        <v>1420438</v>
      </c>
      <c r="F20" s="120">
        <v>0</v>
      </c>
      <c r="G20" s="120">
        <v>169610167</v>
      </c>
      <c r="H20" s="120">
        <v>263</v>
      </c>
      <c r="I20" s="119">
        <v>170550605</v>
      </c>
      <c r="J20" s="120">
        <v>1420438</v>
      </c>
      <c r="K20" s="120">
        <v>0</v>
      </c>
      <c r="L20" s="120">
        <v>169130167</v>
      </c>
      <c r="M20" s="120">
        <v>263</v>
      </c>
      <c r="N20" s="119">
        <v>170550605</v>
      </c>
      <c r="O20" s="120">
        <v>1420438</v>
      </c>
      <c r="P20" s="120">
        <v>0</v>
      </c>
      <c r="Q20" s="120">
        <v>169130167</v>
      </c>
      <c r="R20" s="121">
        <v>262</v>
      </c>
      <c r="T20" s="11"/>
    </row>
    <row r="21" spans="2:25" ht="18.95" customHeight="1">
      <c r="B21" s="272">
        <v>309</v>
      </c>
      <c r="C21" s="262" t="s">
        <v>59</v>
      </c>
      <c r="D21" s="119">
        <v>93962858</v>
      </c>
      <c r="E21" s="120">
        <v>7904100</v>
      </c>
      <c r="F21" s="120">
        <v>4600800</v>
      </c>
      <c r="G21" s="120">
        <v>86058758</v>
      </c>
      <c r="H21" s="120">
        <v>164.25</v>
      </c>
      <c r="I21" s="119">
        <v>88555538</v>
      </c>
      <c r="J21" s="120">
        <v>7406780</v>
      </c>
      <c r="K21" s="120">
        <v>4600800</v>
      </c>
      <c r="L21" s="120">
        <v>81148758</v>
      </c>
      <c r="M21" s="120">
        <v>154</v>
      </c>
      <c r="N21" s="119">
        <v>88555538</v>
      </c>
      <c r="O21" s="120">
        <v>7406780</v>
      </c>
      <c r="P21" s="120">
        <v>4600800</v>
      </c>
      <c r="Q21" s="120">
        <v>81148758</v>
      </c>
      <c r="R21" s="121">
        <v>154</v>
      </c>
      <c r="T21" s="11"/>
    </row>
    <row r="22" spans="2:25" ht="18.95" customHeight="1">
      <c r="B22" s="272">
        <v>312</v>
      </c>
      <c r="C22" s="262" t="s">
        <v>60</v>
      </c>
      <c r="D22" s="119">
        <v>13159353746</v>
      </c>
      <c r="E22" s="120">
        <v>53048556</v>
      </c>
      <c r="F22" s="120">
        <v>0</v>
      </c>
      <c r="G22" s="120">
        <v>13106305190</v>
      </c>
      <c r="H22" s="120">
        <v>24651</v>
      </c>
      <c r="I22" s="119">
        <v>12936618032</v>
      </c>
      <c r="J22" s="120">
        <v>52543323</v>
      </c>
      <c r="K22" s="120">
        <v>0</v>
      </c>
      <c r="L22" s="120">
        <v>12884074709</v>
      </c>
      <c r="M22" s="120">
        <v>24198.5</v>
      </c>
      <c r="N22" s="119">
        <v>12914279732</v>
      </c>
      <c r="O22" s="120">
        <v>52543323</v>
      </c>
      <c r="P22" s="120">
        <v>0</v>
      </c>
      <c r="Q22" s="120">
        <v>12861736409</v>
      </c>
      <c r="R22" s="121">
        <v>24146</v>
      </c>
      <c r="T22" s="11"/>
      <c r="Y22" s="9"/>
    </row>
    <row r="23" spans="2:25" ht="18.95" customHeight="1">
      <c r="B23" s="272">
        <v>313</v>
      </c>
      <c r="C23" s="262" t="s">
        <v>61</v>
      </c>
      <c r="D23" s="119">
        <v>9885759354</v>
      </c>
      <c r="E23" s="120">
        <v>69803486</v>
      </c>
      <c r="F23" s="120">
        <v>2204400</v>
      </c>
      <c r="G23" s="120">
        <v>9815955868</v>
      </c>
      <c r="H23" s="120">
        <v>23850.39</v>
      </c>
      <c r="I23" s="119">
        <v>9200789926</v>
      </c>
      <c r="J23" s="120">
        <v>41819379</v>
      </c>
      <c r="K23" s="120">
        <v>2204400</v>
      </c>
      <c r="L23" s="120">
        <v>9158970547</v>
      </c>
      <c r="M23" s="120">
        <v>21705</v>
      </c>
      <c r="N23" s="119">
        <v>9197237122</v>
      </c>
      <c r="O23" s="120">
        <v>41819379</v>
      </c>
      <c r="P23" s="120">
        <v>2204400</v>
      </c>
      <c r="Q23" s="120">
        <v>9155417743</v>
      </c>
      <c r="R23" s="121">
        <v>21693</v>
      </c>
      <c r="T23" s="11"/>
    </row>
    <row r="24" spans="2:25" ht="18.95" customHeight="1">
      <c r="B24" s="272">
        <v>314</v>
      </c>
      <c r="C24" s="262" t="s">
        <v>62</v>
      </c>
      <c r="D24" s="119">
        <v>39152251642</v>
      </c>
      <c r="E24" s="120">
        <v>346353925</v>
      </c>
      <c r="F24" s="120">
        <v>0</v>
      </c>
      <c r="G24" s="120">
        <v>38805897717</v>
      </c>
      <c r="H24" s="120">
        <v>73747.73000000001</v>
      </c>
      <c r="I24" s="119">
        <v>38977413191</v>
      </c>
      <c r="J24" s="120">
        <v>301957265</v>
      </c>
      <c r="K24" s="120">
        <v>0</v>
      </c>
      <c r="L24" s="120">
        <v>38675455926</v>
      </c>
      <c r="M24" s="120">
        <v>74067.600000000006</v>
      </c>
      <c r="N24" s="119">
        <v>38916814479</v>
      </c>
      <c r="O24" s="120">
        <v>290664265</v>
      </c>
      <c r="P24" s="120">
        <v>0</v>
      </c>
      <c r="Q24" s="120">
        <v>38626150214</v>
      </c>
      <c r="R24" s="121">
        <v>73949.600000000006</v>
      </c>
      <c r="T24" s="11"/>
    </row>
    <row r="25" spans="2:25" ht="18.95" customHeight="1">
      <c r="B25" s="272">
        <v>315</v>
      </c>
      <c r="C25" s="262" t="s">
        <v>63</v>
      </c>
      <c r="D25" s="119">
        <v>1796261688</v>
      </c>
      <c r="E25" s="120">
        <v>34625629</v>
      </c>
      <c r="F25" s="120">
        <v>2204400</v>
      </c>
      <c r="G25" s="120">
        <v>1761636059</v>
      </c>
      <c r="H25" s="120">
        <v>3562.6499999999996</v>
      </c>
      <c r="I25" s="119">
        <v>1660913276</v>
      </c>
      <c r="J25" s="120">
        <v>32272555</v>
      </c>
      <c r="K25" s="120">
        <v>2204400</v>
      </c>
      <c r="L25" s="120">
        <v>1628640721</v>
      </c>
      <c r="M25" s="120">
        <v>3286</v>
      </c>
      <c r="N25" s="119">
        <v>1660913276</v>
      </c>
      <c r="O25" s="120">
        <v>32272555</v>
      </c>
      <c r="P25" s="120">
        <v>2204400</v>
      </c>
      <c r="Q25" s="120">
        <v>1628640721</v>
      </c>
      <c r="R25" s="121">
        <v>3269</v>
      </c>
      <c r="T25" s="11"/>
    </row>
    <row r="26" spans="2:25" ht="18.95" customHeight="1">
      <c r="B26" s="272">
        <v>317</v>
      </c>
      <c r="C26" s="262" t="s">
        <v>64</v>
      </c>
      <c r="D26" s="119">
        <v>899757665</v>
      </c>
      <c r="E26" s="120">
        <v>51167770</v>
      </c>
      <c r="F26" s="120">
        <v>2204400</v>
      </c>
      <c r="G26" s="120">
        <v>848589895</v>
      </c>
      <c r="H26" s="120">
        <v>1524</v>
      </c>
      <c r="I26" s="119">
        <v>374826442</v>
      </c>
      <c r="J26" s="120">
        <v>9246770</v>
      </c>
      <c r="K26" s="120">
        <v>2204400</v>
      </c>
      <c r="L26" s="120">
        <v>365579672</v>
      </c>
      <c r="M26" s="120">
        <v>561.16999999999996</v>
      </c>
      <c r="N26" s="119">
        <v>374346442</v>
      </c>
      <c r="O26" s="120">
        <v>9246770</v>
      </c>
      <c r="P26" s="120">
        <v>2204400</v>
      </c>
      <c r="Q26" s="120">
        <v>365099672</v>
      </c>
      <c r="R26" s="121">
        <v>555</v>
      </c>
      <c r="T26" s="11"/>
    </row>
    <row r="27" spans="2:25" ht="18.95" customHeight="1">
      <c r="B27" s="272">
        <v>321</v>
      </c>
      <c r="C27" s="262" t="s">
        <v>65</v>
      </c>
      <c r="D27" s="119">
        <v>52217566</v>
      </c>
      <c r="E27" s="120">
        <v>18741881</v>
      </c>
      <c r="F27" s="120">
        <v>0</v>
      </c>
      <c r="G27" s="120">
        <v>33475685</v>
      </c>
      <c r="H27" s="120">
        <v>59</v>
      </c>
      <c r="I27" s="119">
        <v>52217566</v>
      </c>
      <c r="J27" s="120">
        <v>18741881</v>
      </c>
      <c r="K27" s="120">
        <v>0</v>
      </c>
      <c r="L27" s="120">
        <v>33475685</v>
      </c>
      <c r="M27" s="120">
        <v>59</v>
      </c>
      <c r="N27" s="119">
        <v>52217566</v>
      </c>
      <c r="O27" s="120">
        <v>18741881</v>
      </c>
      <c r="P27" s="120">
        <v>0</v>
      </c>
      <c r="Q27" s="120">
        <v>33475685</v>
      </c>
      <c r="R27" s="121">
        <v>59</v>
      </c>
      <c r="T27" s="11"/>
    </row>
    <row r="28" spans="2:25" ht="18.95" customHeight="1">
      <c r="B28" s="272">
        <v>322</v>
      </c>
      <c r="C28" s="262" t="s">
        <v>66</v>
      </c>
      <c r="D28" s="119">
        <v>1359732725</v>
      </c>
      <c r="E28" s="120">
        <v>69697234</v>
      </c>
      <c r="F28" s="120">
        <v>0</v>
      </c>
      <c r="G28" s="120">
        <v>1290035491</v>
      </c>
      <c r="H28" s="120">
        <v>2242.3000000000002</v>
      </c>
      <c r="I28" s="119">
        <v>1063944922</v>
      </c>
      <c r="J28" s="120">
        <v>32329431</v>
      </c>
      <c r="K28" s="120">
        <v>0</v>
      </c>
      <c r="L28" s="120">
        <v>1031615491</v>
      </c>
      <c r="M28" s="120">
        <v>1808</v>
      </c>
      <c r="N28" s="119">
        <v>1062744922</v>
      </c>
      <c r="O28" s="120">
        <v>32329431</v>
      </c>
      <c r="P28" s="120">
        <v>0</v>
      </c>
      <c r="Q28" s="120">
        <v>1030415491</v>
      </c>
      <c r="R28" s="121">
        <v>1781</v>
      </c>
      <c r="T28" s="11"/>
    </row>
    <row r="29" spans="2:25" ht="18.95" customHeight="1">
      <c r="B29" s="272">
        <v>327</v>
      </c>
      <c r="C29" s="262" t="s">
        <v>67</v>
      </c>
      <c r="D29" s="119">
        <v>604878112</v>
      </c>
      <c r="E29" s="120">
        <v>6994821</v>
      </c>
      <c r="F29" s="120">
        <v>126000</v>
      </c>
      <c r="G29" s="120">
        <v>597883291</v>
      </c>
      <c r="H29" s="120">
        <v>979</v>
      </c>
      <c r="I29" s="119">
        <v>553341031</v>
      </c>
      <c r="J29" s="120">
        <v>8742552</v>
      </c>
      <c r="K29" s="120">
        <v>2204400</v>
      </c>
      <c r="L29" s="120">
        <v>544598479</v>
      </c>
      <c r="M29" s="120">
        <v>943</v>
      </c>
      <c r="N29" s="119">
        <v>552861031</v>
      </c>
      <c r="O29" s="120">
        <v>8742552</v>
      </c>
      <c r="P29" s="120">
        <v>2204400</v>
      </c>
      <c r="Q29" s="120">
        <v>544118479</v>
      </c>
      <c r="R29" s="121">
        <v>938</v>
      </c>
      <c r="T29" s="11"/>
    </row>
    <row r="30" spans="2:25" ht="18.95" customHeight="1">
      <c r="B30" s="272">
        <v>328</v>
      </c>
      <c r="C30" s="262" t="s">
        <v>68</v>
      </c>
      <c r="D30" s="119">
        <v>323123988</v>
      </c>
      <c r="E30" s="120">
        <v>14387177</v>
      </c>
      <c r="F30" s="120">
        <v>9463200</v>
      </c>
      <c r="G30" s="120">
        <v>308736811</v>
      </c>
      <c r="H30" s="120">
        <v>596</v>
      </c>
      <c r="I30" s="119">
        <v>321748988</v>
      </c>
      <c r="J30" s="120">
        <v>13012177</v>
      </c>
      <c r="K30" s="120">
        <v>8713200</v>
      </c>
      <c r="L30" s="120">
        <v>308736811</v>
      </c>
      <c r="M30" s="120">
        <v>596</v>
      </c>
      <c r="N30" s="119">
        <v>321748988</v>
      </c>
      <c r="O30" s="120">
        <v>13012177</v>
      </c>
      <c r="P30" s="120">
        <v>8713200</v>
      </c>
      <c r="Q30" s="120">
        <v>308736811</v>
      </c>
      <c r="R30" s="121">
        <v>596</v>
      </c>
      <c r="T30" s="11"/>
    </row>
    <row r="31" spans="2:25" ht="18.95" customHeight="1">
      <c r="B31" s="272">
        <v>329</v>
      </c>
      <c r="C31" s="262" t="s">
        <v>69</v>
      </c>
      <c r="D31" s="119">
        <v>3039492789</v>
      </c>
      <c r="E31" s="120">
        <v>51674087</v>
      </c>
      <c r="F31" s="120">
        <v>2204400</v>
      </c>
      <c r="G31" s="120">
        <v>2987818702</v>
      </c>
      <c r="H31" s="120">
        <v>6043.75</v>
      </c>
      <c r="I31" s="119">
        <v>3016897817</v>
      </c>
      <c r="J31" s="120">
        <v>44229273</v>
      </c>
      <c r="K31" s="120">
        <v>2204400</v>
      </c>
      <c r="L31" s="120">
        <v>2972668544</v>
      </c>
      <c r="M31" s="120">
        <v>6041</v>
      </c>
      <c r="N31" s="119">
        <v>3016177817</v>
      </c>
      <c r="O31" s="120">
        <v>44229273</v>
      </c>
      <c r="P31" s="120">
        <v>2204400</v>
      </c>
      <c r="Q31" s="120">
        <v>2971948544</v>
      </c>
      <c r="R31" s="121">
        <v>6033</v>
      </c>
      <c r="T31" s="11"/>
    </row>
    <row r="32" spans="2:25" ht="18.95" customHeight="1">
      <c r="B32" s="272">
        <v>333</v>
      </c>
      <c r="C32" s="262" t="s">
        <v>143</v>
      </c>
      <c r="D32" s="119">
        <v>130724328379</v>
      </c>
      <c r="E32" s="120">
        <v>1849639333</v>
      </c>
      <c r="F32" s="120">
        <v>2204400</v>
      </c>
      <c r="G32" s="120">
        <v>128874689046</v>
      </c>
      <c r="H32" s="120">
        <v>265135.8</v>
      </c>
      <c r="I32" s="119">
        <v>129699346621</v>
      </c>
      <c r="J32" s="120">
        <v>1137197152</v>
      </c>
      <c r="K32" s="120">
        <v>2204400</v>
      </c>
      <c r="L32" s="120">
        <v>128562149469</v>
      </c>
      <c r="M32" s="120">
        <v>264589.73000000004</v>
      </c>
      <c r="N32" s="119">
        <v>129698866621</v>
      </c>
      <c r="O32" s="120">
        <v>1137197152</v>
      </c>
      <c r="P32" s="120">
        <v>2204400</v>
      </c>
      <c r="Q32" s="120">
        <v>128561669469</v>
      </c>
      <c r="R32" s="121">
        <v>264583.73000000004</v>
      </c>
      <c r="T32" s="11"/>
    </row>
    <row r="33" spans="2:20" ht="18.95" customHeight="1">
      <c r="B33" s="272">
        <v>334</v>
      </c>
      <c r="C33" s="262" t="s">
        <v>70</v>
      </c>
      <c r="D33" s="119">
        <v>3298135084</v>
      </c>
      <c r="E33" s="120">
        <v>145177542</v>
      </c>
      <c r="F33" s="120">
        <v>2204400</v>
      </c>
      <c r="G33" s="120">
        <v>3152957542</v>
      </c>
      <c r="H33" s="120">
        <v>6895.6</v>
      </c>
      <c r="I33" s="119">
        <v>3279361140</v>
      </c>
      <c r="J33" s="120">
        <v>142205844</v>
      </c>
      <c r="K33" s="120">
        <v>2204400</v>
      </c>
      <c r="L33" s="120">
        <v>3137155296</v>
      </c>
      <c r="M33" s="120">
        <v>6854.6</v>
      </c>
      <c r="N33" s="119">
        <v>3279121140</v>
      </c>
      <c r="O33" s="120">
        <v>142205844</v>
      </c>
      <c r="P33" s="120">
        <v>2204400</v>
      </c>
      <c r="Q33" s="120">
        <v>3136915296</v>
      </c>
      <c r="R33" s="121">
        <v>6852.6</v>
      </c>
      <c r="T33" s="11"/>
    </row>
    <row r="34" spans="2:20" ht="18.95" customHeight="1">
      <c r="B34" s="272">
        <v>335</v>
      </c>
      <c r="C34" s="262" t="s">
        <v>71</v>
      </c>
      <c r="D34" s="119">
        <v>2052980009</v>
      </c>
      <c r="E34" s="120">
        <v>122445174</v>
      </c>
      <c r="F34" s="120">
        <v>2204400</v>
      </c>
      <c r="G34" s="120">
        <v>1930534835</v>
      </c>
      <c r="H34" s="120">
        <v>3948.3399999999997</v>
      </c>
      <c r="I34" s="119">
        <v>1801831499</v>
      </c>
      <c r="J34" s="120">
        <v>38606526</v>
      </c>
      <c r="K34" s="120">
        <v>2204400</v>
      </c>
      <c r="L34" s="120">
        <v>1763224973</v>
      </c>
      <c r="M34" s="120">
        <v>3573.1099999999997</v>
      </c>
      <c r="N34" s="119">
        <v>1801351499</v>
      </c>
      <c r="O34" s="120">
        <v>38606526</v>
      </c>
      <c r="P34" s="120">
        <v>2204400</v>
      </c>
      <c r="Q34" s="120">
        <v>1762744973</v>
      </c>
      <c r="R34" s="121">
        <v>3568.1099999999997</v>
      </c>
      <c r="T34" s="11"/>
    </row>
    <row r="35" spans="2:20" ht="18.95" customHeight="1">
      <c r="B35" s="272">
        <v>336</v>
      </c>
      <c r="C35" s="262" t="s">
        <v>72</v>
      </c>
      <c r="D35" s="119">
        <v>18583031028</v>
      </c>
      <c r="E35" s="120">
        <v>5810688390</v>
      </c>
      <c r="F35" s="120">
        <v>5484158300</v>
      </c>
      <c r="G35" s="120">
        <v>12772342638</v>
      </c>
      <c r="H35" s="120">
        <v>25562.95</v>
      </c>
      <c r="I35" s="119">
        <v>18712858424</v>
      </c>
      <c r="J35" s="120">
        <v>5883088858</v>
      </c>
      <c r="K35" s="120">
        <v>5557958300</v>
      </c>
      <c r="L35" s="120">
        <v>12829769566</v>
      </c>
      <c r="M35" s="120">
        <v>25518</v>
      </c>
      <c r="N35" s="119">
        <v>18711898424</v>
      </c>
      <c r="O35" s="120">
        <v>5883088858</v>
      </c>
      <c r="P35" s="120">
        <v>5557958300</v>
      </c>
      <c r="Q35" s="120">
        <v>12828809566</v>
      </c>
      <c r="R35" s="121">
        <v>25505</v>
      </c>
      <c r="T35" s="11"/>
    </row>
    <row r="36" spans="2:20" ht="18.95" customHeight="1">
      <c r="B36" s="272">
        <v>343</v>
      </c>
      <c r="C36" s="262" t="s">
        <v>73</v>
      </c>
      <c r="D36" s="119">
        <v>73824164</v>
      </c>
      <c r="E36" s="120">
        <v>1890912</v>
      </c>
      <c r="F36" s="120">
        <v>0</v>
      </c>
      <c r="G36" s="120">
        <v>71933252</v>
      </c>
      <c r="H36" s="120">
        <v>113</v>
      </c>
      <c r="I36" s="119">
        <v>73088828</v>
      </c>
      <c r="J36" s="120">
        <v>1890912</v>
      </c>
      <c r="K36" s="120">
        <v>0</v>
      </c>
      <c r="L36" s="120">
        <v>71197916</v>
      </c>
      <c r="M36" s="120">
        <v>112.58</v>
      </c>
      <c r="N36" s="119">
        <v>72073364</v>
      </c>
      <c r="O36" s="120">
        <v>1890912</v>
      </c>
      <c r="P36" s="120">
        <v>0</v>
      </c>
      <c r="Q36" s="120">
        <v>70182452</v>
      </c>
      <c r="R36" s="121">
        <v>112</v>
      </c>
      <c r="T36" s="11"/>
    </row>
    <row r="37" spans="2:20" ht="18.95" customHeight="1">
      <c r="B37" s="272">
        <v>344</v>
      </c>
      <c r="C37" s="262" t="s">
        <v>74</v>
      </c>
      <c r="D37" s="119">
        <v>115559950</v>
      </c>
      <c r="E37" s="120">
        <v>864182</v>
      </c>
      <c r="F37" s="120">
        <v>0</v>
      </c>
      <c r="G37" s="120">
        <v>114695768</v>
      </c>
      <c r="H37" s="120">
        <v>213</v>
      </c>
      <c r="I37" s="119">
        <v>111322218</v>
      </c>
      <c r="J37" s="120">
        <v>864182</v>
      </c>
      <c r="K37" s="120">
        <v>0</v>
      </c>
      <c r="L37" s="120">
        <v>110458036</v>
      </c>
      <c r="M37" s="120">
        <v>213</v>
      </c>
      <c r="N37" s="119">
        <v>111322218</v>
      </c>
      <c r="O37" s="120">
        <v>864182</v>
      </c>
      <c r="P37" s="120">
        <v>0</v>
      </c>
      <c r="Q37" s="120">
        <v>110458036</v>
      </c>
      <c r="R37" s="121">
        <v>212</v>
      </c>
      <c r="T37" s="11"/>
    </row>
    <row r="38" spans="2:20" ht="18.95" customHeight="1">
      <c r="B38" s="272">
        <v>345</v>
      </c>
      <c r="C38" s="262" t="s">
        <v>75</v>
      </c>
      <c r="D38" s="119">
        <v>700032285</v>
      </c>
      <c r="E38" s="120">
        <v>32679913</v>
      </c>
      <c r="F38" s="120">
        <v>0</v>
      </c>
      <c r="G38" s="120">
        <v>667352372</v>
      </c>
      <c r="H38" s="120">
        <v>1311</v>
      </c>
      <c r="I38" s="119">
        <v>677850461</v>
      </c>
      <c r="J38" s="120">
        <v>30000000</v>
      </c>
      <c r="K38" s="120">
        <v>0</v>
      </c>
      <c r="L38" s="120">
        <v>647850461</v>
      </c>
      <c r="M38" s="120">
        <v>1292</v>
      </c>
      <c r="N38" s="119">
        <v>677850461</v>
      </c>
      <c r="O38" s="120">
        <v>30000000</v>
      </c>
      <c r="P38" s="120">
        <v>0</v>
      </c>
      <c r="Q38" s="120">
        <v>647850461</v>
      </c>
      <c r="R38" s="121">
        <v>1291</v>
      </c>
      <c r="T38" s="11"/>
    </row>
    <row r="39" spans="2:20" ht="18.95" customHeight="1">
      <c r="B39" s="272">
        <v>346</v>
      </c>
      <c r="C39" s="262" t="s">
        <v>76</v>
      </c>
      <c r="D39" s="119">
        <v>2144576346</v>
      </c>
      <c r="E39" s="120">
        <v>3413909</v>
      </c>
      <c r="F39" s="120">
        <v>0</v>
      </c>
      <c r="G39" s="120">
        <v>2141162437</v>
      </c>
      <c r="H39" s="120">
        <v>5040</v>
      </c>
      <c r="I39" s="119">
        <v>2144576346</v>
      </c>
      <c r="J39" s="120">
        <v>3413909</v>
      </c>
      <c r="K39" s="120">
        <v>0</v>
      </c>
      <c r="L39" s="120">
        <v>2141162437</v>
      </c>
      <c r="M39" s="120">
        <v>5040</v>
      </c>
      <c r="N39" s="119">
        <v>2144576346</v>
      </c>
      <c r="O39" s="120">
        <v>3413909</v>
      </c>
      <c r="P39" s="120">
        <v>0</v>
      </c>
      <c r="Q39" s="120">
        <v>2141162437</v>
      </c>
      <c r="R39" s="121">
        <v>5040</v>
      </c>
      <c r="T39" s="11"/>
    </row>
    <row r="40" spans="2:20" ht="18.95" customHeight="1">
      <c r="B40" s="272">
        <v>348</v>
      </c>
      <c r="C40" s="262" t="s">
        <v>77</v>
      </c>
      <c r="D40" s="119">
        <v>112174212</v>
      </c>
      <c r="E40" s="120">
        <v>93813</v>
      </c>
      <c r="F40" s="120">
        <v>0</v>
      </c>
      <c r="G40" s="120">
        <v>112080399</v>
      </c>
      <c r="H40" s="120">
        <v>193</v>
      </c>
      <c r="I40" s="119">
        <v>112174212</v>
      </c>
      <c r="J40" s="120">
        <v>93813</v>
      </c>
      <c r="K40" s="120">
        <v>0</v>
      </c>
      <c r="L40" s="120">
        <v>112080399</v>
      </c>
      <c r="M40" s="120">
        <v>193</v>
      </c>
      <c r="N40" s="119">
        <v>112174212</v>
      </c>
      <c r="O40" s="120">
        <v>93813</v>
      </c>
      <c r="P40" s="120">
        <v>0</v>
      </c>
      <c r="Q40" s="120">
        <v>112080399</v>
      </c>
      <c r="R40" s="121">
        <v>193</v>
      </c>
      <c r="T40" s="11"/>
    </row>
    <row r="41" spans="2:20" ht="18.95" customHeight="1">
      <c r="B41" s="272">
        <v>349</v>
      </c>
      <c r="C41" s="262" t="s">
        <v>78</v>
      </c>
      <c r="D41" s="119">
        <v>185253356</v>
      </c>
      <c r="E41" s="120">
        <v>2315524</v>
      </c>
      <c r="F41" s="120">
        <v>0</v>
      </c>
      <c r="G41" s="120">
        <v>182937832</v>
      </c>
      <c r="H41" s="120">
        <v>289</v>
      </c>
      <c r="I41" s="119">
        <v>185253356</v>
      </c>
      <c r="J41" s="120">
        <v>2315524</v>
      </c>
      <c r="K41" s="120">
        <v>0</v>
      </c>
      <c r="L41" s="120">
        <v>182937832</v>
      </c>
      <c r="M41" s="120">
        <v>289</v>
      </c>
      <c r="N41" s="119">
        <v>185253356</v>
      </c>
      <c r="O41" s="120">
        <v>2315524</v>
      </c>
      <c r="P41" s="120">
        <v>0</v>
      </c>
      <c r="Q41" s="120">
        <v>182937832</v>
      </c>
      <c r="R41" s="121">
        <v>289</v>
      </c>
      <c r="T41" s="11"/>
    </row>
    <row r="42" spans="2:20" ht="18.95" customHeight="1">
      <c r="B42" s="272">
        <v>353</v>
      </c>
      <c r="C42" s="262" t="s">
        <v>79</v>
      </c>
      <c r="D42" s="119">
        <v>149920277</v>
      </c>
      <c r="E42" s="120">
        <v>2003182</v>
      </c>
      <c r="F42" s="120">
        <v>0</v>
      </c>
      <c r="G42" s="120">
        <v>147917095</v>
      </c>
      <c r="H42" s="120">
        <v>252</v>
      </c>
      <c r="I42" s="119">
        <v>149440277</v>
      </c>
      <c r="J42" s="120">
        <v>2003182</v>
      </c>
      <c r="K42" s="120">
        <v>0</v>
      </c>
      <c r="L42" s="120">
        <v>147437095</v>
      </c>
      <c r="M42" s="120">
        <v>252</v>
      </c>
      <c r="N42" s="119">
        <v>149440277</v>
      </c>
      <c r="O42" s="120">
        <v>2003182</v>
      </c>
      <c r="P42" s="120">
        <v>0</v>
      </c>
      <c r="Q42" s="120">
        <v>147437095</v>
      </c>
      <c r="R42" s="121">
        <v>251</v>
      </c>
      <c r="T42" s="11"/>
    </row>
    <row r="43" spans="2:20" ht="18.95" customHeight="1">
      <c r="B43" s="272">
        <v>355</v>
      </c>
      <c r="C43" s="262" t="s">
        <v>80</v>
      </c>
      <c r="D43" s="119">
        <v>116654220</v>
      </c>
      <c r="E43" s="120">
        <v>4294652</v>
      </c>
      <c r="F43" s="120">
        <v>3417600</v>
      </c>
      <c r="G43" s="120">
        <v>112359568</v>
      </c>
      <c r="H43" s="120">
        <v>265</v>
      </c>
      <c r="I43" s="119">
        <v>116654220</v>
      </c>
      <c r="J43" s="120">
        <v>4294652</v>
      </c>
      <c r="K43" s="120">
        <v>3417600</v>
      </c>
      <c r="L43" s="120">
        <v>112359568</v>
      </c>
      <c r="M43" s="120">
        <v>265</v>
      </c>
      <c r="N43" s="119">
        <v>116654220</v>
      </c>
      <c r="O43" s="120">
        <v>4294652</v>
      </c>
      <c r="P43" s="120">
        <v>3417600</v>
      </c>
      <c r="Q43" s="120">
        <v>112359568</v>
      </c>
      <c r="R43" s="121">
        <v>265</v>
      </c>
      <c r="T43" s="11"/>
    </row>
    <row r="44" spans="2:20" ht="18.95" customHeight="1">
      <c r="B44" s="272">
        <v>358</v>
      </c>
      <c r="C44" s="262" t="s">
        <v>81</v>
      </c>
      <c r="D44" s="119">
        <v>116000562</v>
      </c>
      <c r="E44" s="120">
        <v>40424200</v>
      </c>
      <c r="F44" s="120">
        <v>39463200</v>
      </c>
      <c r="G44" s="120">
        <v>75576362</v>
      </c>
      <c r="H44" s="120">
        <v>129</v>
      </c>
      <c r="I44" s="119">
        <v>130027062</v>
      </c>
      <c r="J44" s="120">
        <v>54450700</v>
      </c>
      <c r="K44" s="120">
        <v>39463200</v>
      </c>
      <c r="L44" s="120">
        <v>75576362</v>
      </c>
      <c r="M44" s="120">
        <v>129</v>
      </c>
      <c r="N44" s="119">
        <v>116000562</v>
      </c>
      <c r="O44" s="120">
        <v>40424200</v>
      </c>
      <c r="P44" s="120">
        <v>39463200</v>
      </c>
      <c r="Q44" s="120">
        <v>75576362</v>
      </c>
      <c r="R44" s="121">
        <v>129</v>
      </c>
      <c r="T44" s="11"/>
    </row>
    <row r="45" spans="2:20" ht="18.95" customHeight="1">
      <c r="B45" s="272">
        <v>359</v>
      </c>
      <c r="C45" s="262" t="s">
        <v>150</v>
      </c>
      <c r="D45" s="119">
        <v>13428691</v>
      </c>
      <c r="E45" s="120">
        <v>5601600</v>
      </c>
      <c r="F45" s="120">
        <v>4701600</v>
      </c>
      <c r="G45" s="120">
        <v>7827091</v>
      </c>
      <c r="H45" s="120">
        <v>12</v>
      </c>
      <c r="I45" s="119">
        <v>13428691</v>
      </c>
      <c r="J45" s="120">
        <v>5601600</v>
      </c>
      <c r="K45" s="120">
        <v>4701600</v>
      </c>
      <c r="L45" s="120">
        <v>7827091</v>
      </c>
      <c r="M45" s="120">
        <v>12</v>
      </c>
      <c r="N45" s="119">
        <v>13428691</v>
      </c>
      <c r="O45" s="120">
        <v>5601600</v>
      </c>
      <c r="P45" s="120">
        <v>4701600</v>
      </c>
      <c r="Q45" s="120">
        <v>7827091</v>
      </c>
      <c r="R45" s="121">
        <v>12</v>
      </c>
      <c r="T45" s="11"/>
    </row>
    <row r="46" spans="2:20" ht="18.95" customHeight="1">
      <c r="B46" s="272">
        <v>361</v>
      </c>
      <c r="C46" s="262" t="s">
        <v>82</v>
      </c>
      <c r="D46" s="119">
        <v>53693892</v>
      </c>
      <c r="E46" s="120">
        <v>9711740</v>
      </c>
      <c r="F46" s="120">
        <v>0</v>
      </c>
      <c r="G46" s="120">
        <v>43982152</v>
      </c>
      <c r="H46" s="120">
        <v>71</v>
      </c>
      <c r="I46" s="119">
        <v>53693892</v>
      </c>
      <c r="J46" s="120">
        <v>9711740</v>
      </c>
      <c r="K46" s="120">
        <v>0</v>
      </c>
      <c r="L46" s="120">
        <v>43982152</v>
      </c>
      <c r="M46" s="120">
        <v>71</v>
      </c>
      <c r="N46" s="119">
        <v>53693892</v>
      </c>
      <c r="O46" s="120">
        <v>9711740</v>
      </c>
      <c r="P46" s="120">
        <v>0</v>
      </c>
      <c r="Q46" s="120">
        <v>43982152</v>
      </c>
      <c r="R46" s="121">
        <v>71</v>
      </c>
      <c r="T46" s="11"/>
    </row>
    <row r="47" spans="2:20" ht="18.95" customHeight="1">
      <c r="B47" s="272">
        <v>362</v>
      </c>
      <c r="C47" s="262" t="s">
        <v>158</v>
      </c>
      <c r="D47" s="119">
        <v>49721659</v>
      </c>
      <c r="E47" s="120">
        <v>5118582</v>
      </c>
      <c r="F47" s="120">
        <v>2204400</v>
      </c>
      <c r="G47" s="120">
        <v>44603077</v>
      </c>
      <c r="H47" s="120">
        <v>85</v>
      </c>
      <c r="I47" s="119">
        <v>49721659</v>
      </c>
      <c r="J47" s="120">
        <v>5118582</v>
      </c>
      <c r="K47" s="120">
        <v>2204400</v>
      </c>
      <c r="L47" s="120">
        <v>44603077</v>
      </c>
      <c r="M47" s="120">
        <v>85</v>
      </c>
      <c r="N47" s="119">
        <v>49721659</v>
      </c>
      <c r="O47" s="120">
        <v>5118582</v>
      </c>
      <c r="P47" s="120">
        <v>2204400</v>
      </c>
      <c r="Q47" s="120">
        <v>44603077</v>
      </c>
      <c r="R47" s="121">
        <v>85</v>
      </c>
      <c r="T47" s="11"/>
    </row>
    <row r="48" spans="2:20" ht="18.95" customHeight="1">
      <c r="B48" s="272">
        <v>363</v>
      </c>
      <c r="C48" s="262" t="s">
        <v>218</v>
      </c>
      <c r="D48" s="119">
        <v>0</v>
      </c>
      <c r="E48" s="120">
        <v>0</v>
      </c>
      <c r="F48" s="120">
        <v>0</v>
      </c>
      <c r="G48" s="120">
        <v>0</v>
      </c>
      <c r="H48" s="120">
        <v>0</v>
      </c>
      <c r="I48" s="119">
        <v>0</v>
      </c>
      <c r="J48" s="120">
        <v>0</v>
      </c>
      <c r="K48" s="120">
        <v>0</v>
      </c>
      <c r="L48" s="120">
        <v>0</v>
      </c>
      <c r="M48" s="120">
        <v>0</v>
      </c>
      <c r="N48" s="119">
        <v>0</v>
      </c>
      <c r="O48" s="120">
        <v>0</v>
      </c>
      <c r="P48" s="120">
        <v>0</v>
      </c>
      <c r="Q48" s="120">
        <v>0</v>
      </c>
      <c r="R48" s="121">
        <v>0</v>
      </c>
      <c r="T48" s="11"/>
    </row>
    <row r="49" spans="2:81" ht="30" customHeight="1">
      <c r="B49" s="272">
        <v>371</v>
      </c>
      <c r="C49" s="263" t="s">
        <v>125</v>
      </c>
      <c r="D49" s="119">
        <v>15964872</v>
      </c>
      <c r="E49" s="120">
        <v>700000</v>
      </c>
      <c r="F49" s="120">
        <v>0</v>
      </c>
      <c r="G49" s="120">
        <v>15264872</v>
      </c>
      <c r="H49" s="120">
        <v>19</v>
      </c>
      <c r="I49" s="119">
        <v>15964872</v>
      </c>
      <c r="J49" s="120">
        <v>700000</v>
      </c>
      <c r="K49" s="120">
        <v>0</v>
      </c>
      <c r="L49" s="120">
        <v>15264872</v>
      </c>
      <c r="M49" s="120">
        <v>19</v>
      </c>
      <c r="N49" s="119">
        <v>15964872</v>
      </c>
      <c r="O49" s="120">
        <v>700000</v>
      </c>
      <c r="P49" s="120">
        <v>0</v>
      </c>
      <c r="Q49" s="120">
        <v>15264872</v>
      </c>
      <c r="R49" s="121">
        <v>19</v>
      </c>
      <c r="T49" s="11"/>
    </row>
    <row r="50" spans="2:81" ht="18.95" customHeight="1">
      <c r="B50" s="272">
        <v>372</v>
      </c>
      <c r="C50" s="262" t="s">
        <v>83</v>
      </c>
      <c r="D50" s="119">
        <v>40024263</v>
      </c>
      <c r="E50" s="120">
        <v>16989696</v>
      </c>
      <c r="F50" s="120">
        <v>15612000</v>
      </c>
      <c r="G50" s="120">
        <v>23034567</v>
      </c>
      <c r="H50" s="120">
        <v>44</v>
      </c>
      <c r="I50" s="119">
        <v>40024263</v>
      </c>
      <c r="J50" s="120">
        <v>16989696</v>
      </c>
      <c r="K50" s="120">
        <v>15612000</v>
      </c>
      <c r="L50" s="120">
        <v>23034567</v>
      </c>
      <c r="M50" s="120">
        <v>44</v>
      </c>
      <c r="N50" s="119">
        <v>40024263</v>
      </c>
      <c r="O50" s="120">
        <v>16989696</v>
      </c>
      <c r="P50" s="120">
        <v>15612000</v>
      </c>
      <c r="Q50" s="120">
        <v>23034567</v>
      </c>
      <c r="R50" s="121">
        <v>44</v>
      </c>
      <c r="T50" s="11"/>
    </row>
    <row r="51" spans="2:81" ht="18.95" customHeight="1">
      <c r="B51" s="272">
        <v>373</v>
      </c>
      <c r="C51" s="262" t="s">
        <v>126</v>
      </c>
      <c r="D51" s="119">
        <v>14972882</v>
      </c>
      <c r="E51" s="120">
        <v>300000</v>
      </c>
      <c r="F51" s="120">
        <v>0</v>
      </c>
      <c r="G51" s="120">
        <v>14672882</v>
      </c>
      <c r="H51" s="120">
        <v>23</v>
      </c>
      <c r="I51" s="119">
        <v>14972882</v>
      </c>
      <c r="J51" s="120">
        <v>300000</v>
      </c>
      <c r="K51" s="120">
        <v>0</v>
      </c>
      <c r="L51" s="120">
        <v>14672882</v>
      </c>
      <c r="M51" s="120">
        <v>23</v>
      </c>
      <c r="N51" s="119">
        <v>14972882</v>
      </c>
      <c r="O51" s="120">
        <v>300000</v>
      </c>
      <c r="P51" s="120">
        <v>0</v>
      </c>
      <c r="Q51" s="120">
        <v>14672882</v>
      </c>
      <c r="R51" s="121">
        <v>23</v>
      </c>
      <c r="T51" s="11"/>
    </row>
    <row r="52" spans="2:81" ht="18.95" customHeight="1">
      <c r="B52" s="272">
        <v>374</v>
      </c>
      <c r="C52" s="262" t="s">
        <v>84</v>
      </c>
      <c r="D52" s="119">
        <v>205233338</v>
      </c>
      <c r="E52" s="120">
        <v>1357529</v>
      </c>
      <c r="F52" s="120">
        <v>0</v>
      </c>
      <c r="G52" s="120">
        <v>203875809</v>
      </c>
      <c r="H52" s="120">
        <v>429</v>
      </c>
      <c r="I52" s="119">
        <v>205233338</v>
      </c>
      <c r="J52" s="120">
        <v>1357529</v>
      </c>
      <c r="K52" s="120">
        <v>0</v>
      </c>
      <c r="L52" s="120">
        <v>203875809</v>
      </c>
      <c r="M52" s="120">
        <v>429</v>
      </c>
      <c r="N52" s="119">
        <v>205233338</v>
      </c>
      <c r="O52" s="120">
        <v>1357529</v>
      </c>
      <c r="P52" s="120">
        <v>0</v>
      </c>
      <c r="Q52" s="120">
        <v>203875809</v>
      </c>
      <c r="R52" s="121">
        <v>429</v>
      </c>
      <c r="T52" s="11"/>
    </row>
    <row r="53" spans="2:81" ht="18.95" customHeight="1">
      <c r="B53" s="272">
        <v>375</v>
      </c>
      <c r="C53" s="262" t="s">
        <v>85</v>
      </c>
      <c r="D53" s="119">
        <v>152156538</v>
      </c>
      <c r="E53" s="120">
        <v>1000700</v>
      </c>
      <c r="F53" s="120">
        <v>0</v>
      </c>
      <c r="G53" s="120">
        <v>151155838</v>
      </c>
      <c r="H53" s="120">
        <v>218</v>
      </c>
      <c r="I53" s="119">
        <v>152156538</v>
      </c>
      <c r="J53" s="120">
        <v>1000700</v>
      </c>
      <c r="K53" s="120">
        <v>0</v>
      </c>
      <c r="L53" s="120">
        <v>151155838</v>
      </c>
      <c r="M53" s="120">
        <v>218</v>
      </c>
      <c r="N53" s="119">
        <v>152156538</v>
      </c>
      <c r="O53" s="120">
        <v>1000700</v>
      </c>
      <c r="P53" s="120">
        <v>0</v>
      </c>
      <c r="Q53" s="120">
        <v>151155838</v>
      </c>
      <c r="R53" s="121">
        <v>218</v>
      </c>
      <c r="T53" s="11"/>
    </row>
    <row r="54" spans="2:81" ht="18.95" customHeight="1">
      <c r="B54" s="272">
        <v>376</v>
      </c>
      <c r="C54" s="262" t="s">
        <v>144</v>
      </c>
      <c r="D54" s="119">
        <v>265929435</v>
      </c>
      <c r="E54" s="120">
        <v>2079040</v>
      </c>
      <c r="F54" s="120">
        <v>0</v>
      </c>
      <c r="G54" s="120">
        <v>263850395</v>
      </c>
      <c r="H54" s="120">
        <v>333</v>
      </c>
      <c r="I54" s="119">
        <v>265929435</v>
      </c>
      <c r="J54" s="120">
        <v>2079040</v>
      </c>
      <c r="K54" s="120">
        <v>0</v>
      </c>
      <c r="L54" s="120">
        <v>263850395</v>
      </c>
      <c r="M54" s="120">
        <v>333</v>
      </c>
      <c r="N54" s="119">
        <v>265929435</v>
      </c>
      <c r="O54" s="120">
        <v>2079040</v>
      </c>
      <c r="P54" s="120">
        <v>0</v>
      </c>
      <c r="Q54" s="120">
        <v>263850395</v>
      </c>
      <c r="R54" s="121">
        <v>333</v>
      </c>
      <c r="T54" s="11"/>
    </row>
    <row r="55" spans="2:81" ht="18.95" customHeight="1">
      <c r="B55" s="272">
        <v>377</v>
      </c>
      <c r="C55" s="262" t="s">
        <v>145</v>
      </c>
      <c r="D55" s="119">
        <v>92719038</v>
      </c>
      <c r="E55" s="120">
        <v>6613835</v>
      </c>
      <c r="F55" s="120">
        <v>0</v>
      </c>
      <c r="G55" s="120">
        <v>86105203</v>
      </c>
      <c r="H55" s="120">
        <v>148.93</v>
      </c>
      <c r="I55" s="119">
        <v>75904042</v>
      </c>
      <c r="J55" s="120">
        <v>6023835</v>
      </c>
      <c r="K55" s="120">
        <v>0</v>
      </c>
      <c r="L55" s="120">
        <v>69880207</v>
      </c>
      <c r="M55" s="120">
        <v>114</v>
      </c>
      <c r="N55" s="119">
        <v>75904042</v>
      </c>
      <c r="O55" s="120">
        <v>6023835</v>
      </c>
      <c r="P55" s="120">
        <v>0</v>
      </c>
      <c r="Q55" s="120">
        <v>69880207</v>
      </c>
      <c r="R55" s="121">
        <v>114</v>
      </c>
      <c r="T55" s="11"/>
    </row>
    <row r="56" spans="2:81" ht="30" customHeight="1">
      <c r="B56" s="272">
        <v>378</v>
      </c>
      <c r="C56" s="263" t="s">
        <v>188</v>
      </c>
      <c r="D56" s="119">
        <v>201411161</v>
      </c>
      <c r="E56" s="120">
        <v>803648</v>
      </c>
      <c r="F56" s="120">
        <v>0</v>
      </c>
      <c r="G56" s="120">
        <v>200607513</v>
      </c>
      <c r="H56" s="120">
        <v>311</v>
      </c>
      <c r="I56" s="119">
        <v>216644561</v>
      </c>
      <c r="J56" s="120">
        <v>803648</v>
      </c>
      <c r="K56" s="120">
        <v>0</v>
      </c>
      <c r="L56" s="120">
        <v>215840913</v>
      </c>
      <c r="M56" s="120">
        <v>336</v>
      </c>
      <c r="N56" s="119">
        <v>227958209</v>
      </c>
      <c r="O56" s="120">
        <v>803648</v>
      </c>
      <c r="P56" s="120">
        <v>0</v>
      </c>
      <c r="Q56" s="120">
        <v>227154561</v>
      </c>
      <c r="R56" s="121">
        <v>353</v>
      </c>
      <c r="T56" s="11"/>
    </row>
    <row r="57" spans="2:81" ht="18.95" customHeight="1">
      <c r="B57" s="272">
        <v>381</v>
      </c>
      <c r="C57" s="262" t="s">
        <v>102</v>
      </c>
      <c r="D57" s="119">
        <v>358981374</v>
      </c>
      <c r="E57" s="120">
        <v>31384994</v>
      </c>
      <c r="F57" s="120">
        <v>27604800</v>
      </c>
      <c r="G57" s="120">
        <v>327596380</v>
      </c>
      <c r="H57" s="120">
        <v>495</v>
      </c>
      <c r="I57" s="119">
        <v>357064374</v>
      </c>
      <c r="J57" s="120">
        <v>29467994</v>
      </c>
      <c r="K57" s="120">
        <v>27604800</v>
      </c>
      <c r="L57" s="120">
        <v>327596380</v>
      </c>
      <c r="M57" s="120">
        <v>495</v>
      </c>
      <c r="N57" s="119">
        <v>357064374</v>
      </c>
      <c r="O57" s="120">
        <v>29467994</v>
      </c>
      <c r="P57" s="120">
        <v>27604800</v>
      </c>
      <c r="Q57" s="120">
        <v>327596380</v>
      </c>
      <c r="R57" s="121">
        <v>495</v>
      </c>
      <c r="T57" s="11"/>
    </row>
    <row r="58" spans="2:81" ht="15.75" customHeight="1">
      <c r="B58" s="265"/>
      <c r="C58" s="262"/>
      <c r="D58" s="119"/>
      <c r="E58" s="120"/>
      <c r="F58" s="120"/>
      <c r="G58" s="120"/>
      <c r="H58" s="120"/>
      <c r="I58" s="119"/>
      <c r="J58" s="120"/>
      <c r="K58" s="120"/>
      <c r="L58" s="120"/>
      <c r="M58" s="120"/>
      <c r="N58" s="119"/>
      <c r="O58" s="120"/>
      <c r="P58" s="120"/>
      <c r="Q58" s="120"/>
      <c r="R58" s="121"/>
    </row>
    <row r="59" spans="2:81" ht="45" customHeight="1">
      <c r="B59" s="266"/>
      <c r="C59" s="264" t="s">
        <v>236</v>
      </c>
      <c r="D59" s="82">
        <v>252440935038</v>
      </c>
      <c r="E59" s="82">
        <v>10962108303</v>
      </c>
      <c r="F59" s="82">
        <v>6020270617</v>
      </c>
      <c r="G59" s="82">
        <v>241478826735</v>
      </c>
      <c r="H59" s="82">
        <v>489217.94</v>
      </c>
      <c r="I59" s="82">
        <v>249024857199</v>
      </c>
      <c r="J59" s="82">
        <v>9725721681</v>
      </c>
      <c r="K59" s="82">
        <v>6093899017</v>
      </c>
      <c r="L59" s="82">
        <v>239299135518</v>
      </c>
      <c r="M59" s="82">
        <v>484759.79000000004</v>
      </c>
      <c r="N59" s="82">
        <v>249210561724</v>
      </c>
      <c r="O59" s="82">
        <v>9700402181</v>
      </c>
      <c r="P59" s="82">
        <v>6093899017</v>
      </c>
      <c r="Q59" s="82">
        <v>239510159543</v>
      </c>
      <c r="R59" s="83">
        <v>484981.54000000004</v>
      </c>
      <c r="S59" s="122"/>
      <c r="T59" s="12"/>
    </row>
    <row r="60" spans="2:81" ht="16.5" customHeight="1">
      <c r="C60" s="63" t="s">
        <v>124</v>
      </c>
    </row>
    <row r="61" spans="2:81" ht="12.75">
      <c r="C61" s="7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</row>
    <row r="62" spans="2:81" s="14" customFormat="1" ht="12.75" customHeight="1"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</row>
    <row r="63" spans="2:81" s="14" customFormat="1" ht="12.75" customHeight="1"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</row>
    <row r="64" spans="2:81" ht="12.75" customHeight="1">
      <c r="C64" s="7"/>
      <c r="D64" s="13"/>
      <c r="E64" s="13"/>
      <c r="F64" s="13"/>
      <c r="G64" s="13"/>
      <c r="H64" s="13"/>
    </row>
  </sheetData>
  <mergeCells count="4">
    <mergeCell ref="D6:H6"/>
    <mergeCell ref="I6:M6"/>
    <mergeCell ref="N6:R6"/>
    <mergeCell ref="C3:R3"/>
  </mergeCells>
  <phoneticPr fontId="32" type="noConversion"/>
  <printOptions horizontalCentered="1"/>
  <pageMargins left="0.35433070866141736" right="0.31496062992125984" top="0.6692913385826772" bottom="0.39370078740157483" header="0.47244094488188981" footer="0.23622047244094491"/>
  <pageSetup paperSize="9" scale="4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showGridLines="0" zoomScaleNormal="100" workbookViewId="0">
      <selection activeCell="E21" sqref="E21"/>
    </sheetView>
  </sheetViews>
  <sheetFormatPr defaultRowHeight="15.75"/>
  <cols>
    <col min="1" max="1" width="7.6640625" style="18" customWidth="1"/>
    <col min="2" max="2" width="80.5" style="19" customWidth="1"/>
    <col min="3" max="3" width="12" style="19" customWidth="1"/>
    <col min="4" max="4" width="13" style="20" customWidth="1"/>
    <col min="5" max="5" width="12.1640625" style="19" customWidth="1"/>
    <col min="6" max="8" width="10" style="19" customWidth="1"/>
    <col min="9" max="9" width="11.83203125" style="21" bestFit="1" customWidth="1"/>
    <col min="10" max="10" width="8.6640625" style="19" customWidth="1"/>
    <col min="11" max="11" width="11.33203125" style="21" customWidth="1"/>
    <col min="12" max="255" width="9.33203125" style="18"/>
    <col min="256" max="256" width="80.5" style="18" customWidth="1"/>
    <col min="257" max="257" width="10" style="18" customWidth="1"/>
    <col min="258" max="258" width="14.5" style="18" customWidth="1"/>
    <col min="259" max="259" width="15.5" style="18" customWidth="1"/>
    <col min="260" max="262" width="9.83203125" style="18" customWidth="1"/>
    <col min="263" max="264" width="11.33203125" style="18" customWidth="1"/>
    <col min="265" max="265" width="11.6640625" style="18" customWidth="1"/>
    <col min="266" max="266" width="8.6640625" style="18" customWidth="1"/>
    <col min="267" max="267" width="11.33203125" style="18" customWidth="1"/>
    <col min="268" max="511" width="9.33203125" style="18"/>
    <col min="512" max="512" width="80.5" style="18" customWidth="1"/>
    <col min="513" max="513" width="10" style="18" customWidth="1"/>
    <col min="514" max="514" width="14.5" style="18" customWidth="1"/>
    <col min="515" max="515" width="15.5" style="18" customWidth="1"/>
    <col min="516" max="518" width="9.83203125" style="18" customWidth="1"/>
    <col min="519" max="520" width="11.33203125" style="18" customWidth="1"/>
    <col min="521" max="521" width="11.6640625" style="18" customWidth="1"/>
    <col min="522" max="522" width="8.6640625" style="18" customWidth="1"/>
    <col min="523" max="523" width="11.33203125" style="18" customWidth="1"/>
    <col min="524" max="767" width="9.33203125" style="18"/>
    <col min="768" max="768" width="80.5" style="18" customWidth="1"/>
    <col min="769" max="769" width="10" style="18" customWidth="1"/>
    <col min="770" max="770" width="14.5" style="18" customWidth="1"/>
    <col min="771" max="771" width="15.5" style="18" customWidth="1"/>
    <col min="772" max="774" width="9.83203125" style="18" customWidth="1"/>
    <col min="775" max="776" width="11.33203125" style="18" customWidth="1"/>
    <col min="777" max="777" width="11.6640625" style="18" customWidth="1"/>
    <col min="778" max="778" width="8.6640625" style="18" customWidth="1"/>
    <col min="779" max="779" width="11.33203125" style="18" customWidth="1"/>
    <col min="780" max="1023" width="9.33203125" style="18"/>
    <col min="1024" max="1024" width="80.5" style="18" customWidth="1"/>
    <col min="1025" max="1025" width="10" style="18" customWidth="1"/>
    <col min="1026" max="1026" width="14.5" style="18" customWidth="1"/>
    <col min="1027" max="1027" width="15.5" style="18" customWidth="1"/>
    <col min="1028" max="1030" width="9.83203125" style="18" customWidth="1"/>
    <col min="1031" max="1032" width="11.33203125" style="18" customWidth="1"/>
    <col min="1033" max="1033" width="11.6640625" style="18" customWidth="1"/>
    <col min="1034" max="1034" width="8.6640625" style="18" customWidth="1"/>
    <col min="1035" max="1035" width="11.33203125" style="18" customWidth="1"/>
    <col min="1036" max="1279" width="9.33203125" style="18"/>
    <col min="1280" max="1280" width="80.5" style="18" customWidth="1"/>
    <col min="1281" max="1281" width="10" style="18" customWidth="1"/>
    <col min="1282" max="1282" width="14.5" style="18" customWidth="1"/>
    <col min="1283" max="1283" width="15.5" style="18" customWidth="1"/>
    <col min="1284" max="1286" width="9.83203125" style="18" customWidth="1"/>
    <col min="1287" max="1288" width="11.33203125" style="18" customWidth="1"/>
    <col min="1289" max="1289" width="11.6640625" style="18" customWidth="1"/>
    <col min="1290" max="1290" width="8.6640625" style="18" customWidth="1"/>
    <col min="1291" max="1291" width="11.33203125" style="18" customWidth="1"/>
    <col min="1292" max="1535" width="9.33203125" style="18"/>
    <col min="1536" max="1536" width="80.5" style="18" customWidth="1"/>
    <col min="1537" max="1537" width="10" style="18" customWidth="1"/>
    <col min="1538" max="1538" width="14.5" style="18" customWidth="1"/>
    <col min="1539" max="1539" width="15.5" style="18" customWidth="1"/>
    <col min="1540" max="1542" width="9.83203125" style="18" customWidth="1"/>
    <col min="1543" max="1544" width="11.33203125" style="18" customWidth="1"/>
    <col min="1545" max="1545" width="11.6640625" style="18" customWidth="1"/>
    <col min="1546" max="1546" width="8.6640625" style="18" customWidth="1"/>
    <col min="1547" max="1547" width="11.33203125" style="18" customWidth="1"/>
    <col min="1548" max="1791" width="9.33203125" style="18"/>
    <col min="1792" max="1792" width="80.5" style="18" customWidth="1"/>
    <col min="1793" max="1793" width="10" style="18" customWidth="1"/>
    <col min="1794" max="1794" width="14.5" style="18" customWidth="1"/>
    <col min="1795" max="1795" width="15.5" style="18" customWidth="1"/>
    <col min="1796" max="1798" width="9.83203125" style="18" customWidth="1"/>
    <col min="1799" max="1800" width="11.33203125" style="18" customWidth="1"/>
    <col min="1801" max="1801" width="11.6640625" style="18" customWidth="1"/>
    <col min="1802" max="1802" width="8.6640625" style="18" customWidth="1"/>
    <col min="1803" max="1803" width="11.33203125" style="18" customWidth="1"/>
    <col min="1804" max="2047" width="9.33203125" style="18"/>
    <col min="2048" max="2048" width="80.5" style="18" customWidth="1"/>
    <col min="2049" max="2049" width="10" style="18" customWidth="1"/>
    <col min="2050" max="2050" width="14.5" style="18" customWidth="1"/>
    <col min="2051" max="2051" width="15.5" style="18" customWidth="1"/>
    <col min="2052" max="2054" width="9.83203125" style="18" customWidth="1"/>
    <col min="2055" max="2056" width="11.33203125" style="18" customWidth="1"/>
    <col min="2057" max="2057" width="11.6640625" style="18" customWidth="1"/>
    <col min="2058" max="2058" width="8.6640625" style="18" customWidth="1"/>
    <col min="2059" max="2059" width="11.33203125" style="18" customWidth="1"/>
    <col min="2060" max="2303" width="9.33203125" style="18"/>
    <col min="2304" max="2304" width="80.5" style="18" customWidth="1"/>
    <col min="2305" max="2305" width="10" style="18" customWidth="1"/>
    <col min="2306" max="2306" width="14.5" style="18" customWidth="1"/>
    <col min="2307" max="2307" width="15.5" style="18" customWidth="1"/>
    <col min="2308" max="2310" width="9.83203125" style="18" customWidth="1"/>
    <col min="2311" max="2312" width="11.33203125" style="18" customWidth="1"/>
    <col min="2313" max="2313" width="11.6640625" style="18" customWidth="1"/>
    <col min="2314" max="2314" width="8.6640625" style="18" customWidth="1"/>
    <col min="2315" max="2315" width="11.33203125" style="18" customWidth="1"/>
    <col min="2316" max="2559" width="9.33203125" style="18"/>
    <col min="2560" max="2560" width="80.5" style="18" customWidth="1"/>
    <col min="2561" max="2561" width="10" style="18" customWidth="1"/>
    <col min="2562" max="2562" width="14.5" style="18" customWidth="1"/>
    <col min="2563" max="2563" width="15.5" style="18" customWidth="1"/>
    <col min="2564" max="2566" width="9.83203125" style="18" customWidth="1"/>
    <col min="2567" max="2568" width="11.33203125" style="18" customWidth="1"/>
    <col min="2569" max="2569" width="11.6640625" style="18" customWidth="1"/>
    <col min="2570" max="2570" width="8.6640625" style="18" customWidth="1"/>
    <col min="2571" max="2571" width="11.33203125" style="18" customWidth="1"/>
    <col min="2572" max="2815" width="9.33203125" style="18"/>
    <col min="2816" max="2816" width="80.5" style="18" customWidth="1"/>
    <col min="2817" max="2817" width="10" style="18" customWidth="1"/>
    <col min="2818" max="2818" width="14.5" style="18" customWidth="1"/>
    <col min="2819" max="2819" width="15.5" style="18" customWidth="1"/>
    <col min="2820" max="2822" width="9.83203125" style="18" customWidth="1"/>
    <col min="2823" max="2824" width="11.33203125" style="18" customWidth="1"/>
    <col min="2825" max="2825" width="11.6640625" style="18" customWidth="1"/>
    <col min="2826" max="2826" width="8.6640625" style="18" customWidth="1"/>
    <col min="2827" max="2827" width="11.33203125" style="18" customWidth="1"/>
    <col min="2828" max="3071" width="9.33203125" style="18"/>
    <col min="3072" max="3072" width="80.5" style="18" customWidth="1"/>
    <col min="3073" max="3073" width="10" style="18" customWidth="1"/>
    <col min="3074" max="3074" width="14.5" style="18" customWidth="1"/>
    <col min="3075" max="3075" width="15.5" style="18" customWidth="1"/>
    <col min="3076" max="3078" width="9.83203125" style="18" customWidth="1"/>
    <col min="3079" max="3080" width="11.33203125" style="18" customWidth="1"/>
    <col min="3081" max="3081" width="11.6640625" style="18" customWidth="1"/>
    <col min="3082" max="3082" width="8.6640625" style="18" customWidth="1"/>
    <col min="3083" max="3083" width="11.33203125" style="18" customWidth="1"/>
    <col min="3084" max="3327" width="9.33203125" style="18"/>
    <col min="3328" max="3328" width="80.5" style="18" customWidth="1"/>
    <col min="3329" max="3329" width="10" style="18" customWidth="1"/>
    <col min="3330" max="3330" width="14.5" style="18" customWidth="1"/>
    <col min="3331" max="3331" width="15.5" style="18" customWidth="1"/>
    <col min="3332" max="3334" width="9.83203125" style="18" customWidth="1"/>
    <col min="3335" max="3336" width="11.33203125" style="18" customWidth="1"/>
    <col min="3337" max="3337" width="11.6640625" style="18" customWidth="1"/>
    <col min="3338" max="3338" width="8.6640625" style="18" customWidth="1"/>
    <col min="3339" max="3339" width="11.33203125" style="18" customWidth="1"/>
    <col min="3340" max="3583" width="9.33203125" style="18"/>
    <col min="3584" max="3584" width="80.5" style="18" customWidth="1"/>
    <col min="3585" max="3585" width="10" style="18" customWidth="1"/>
    <col min="3586" max="3586" width="14.5" style="18" customWidth="1"/>
    <col min="3587" max="3587" width="15.5" style="18" customWidth="1"/>
    <col min="3588" max="3590" width="9.83203125" style="18" customWidth="1"/>
    <col min="3591" max="3592" width="11.33203125" style="18" customWidth="1"/>
    <col min="3593" max="3593" width="11.6640625" style="18" customWidth="1"/>
    <col min="3594" max="3594" width="8.6640625" style="18" customWidth="1"/>
    <col min="3595" max="3595" width="11.33203125" style="18" customWidth="1"/>
    <col min="3596" max="3839" width="9.33203125" style="18"/>
    <col min="3840" max="3840" width="80.5" style="18" customWidth="1"/>
    <col min="3841" max="3841" width="10" style="18" customWidth="1"/>
    <col min="3842" max="3842" width="14.5" style="18" customWidth="1"/>
    <col min="3843" max="3843" width="15.5" style="18" customWidth="1"/>
    <col min="3844" max="3846" width="9.83203125" style="18" customWidth="1"/>
    <col min="3847" max="3848" width="11.33203125" style="18" customWidth="1"/>
    <col min="3849" max="3849" width="11.6640625" style="18" customWidth="1"/>
    <col min="3850" max="3850" width="8.6640625" style="18" customWidth="1"/>
    <col min="3851" max="3851" width="11.33203125" style="18" customWidth="1"/>
    <col min="3852" max="4095" width="9.33203125" style="18"/>
    <col min="4096" max="4096" width="80.5" style="18" customWidth="1"/>
    <col min="4097" max="4097" width="10" style="18" customWidth="1"/>
    <col min="4098" max="4098" width="14.5" style="18" customWidth="1"/>
    <col min="4099" max="4099" width="15.5" style="18" customWidth="1"/>
    <col min="4100" max="4102" width="9.83203125" style="18" customWidth="1"/>
    <col min="4103" max="4104" width="11.33203125" style="18" customWidth="1"/>
    <col min="4105" max="4105" width="11.6640625" style="18" customWidth="1"/>
    <col min="4106" max="4106" width="8.6640625" style="18" customWidth="1"/>
    <col min="4107" max="4107" width="11.33203125" style="18" customWidth="1"/>
    <col min="4108" max="4351" width="9.33203125" style="18"/>
    <col min="4352" max="4352" width="80.5" style="18" customWidth="1"/>
    <col min="4353" max="4353" width="10" style="18" customWidth="1"/>
    <col min="4354" max="4354" width="14.5" style="18" customWidth="1"/>
    <col min="4355" max="4355" width="15.5" style="18" customWidth="1"/>
    <col min="4356" max="4358" width="9.83203125" style="18" customWidth="1"/>
    <col min="4359" max="4360" width="11.33203125" style="18" customWidth="1"/>
    <col min="4361" max="4361" width="11.6640625" style="18" customWidth="1"/>
    <col min="4362" max="4362" width="8.6640625" style="18" customWidth="1"/>
    <col min="4363" max="4363" width="11.33203125" style="18" customWidth="1"/>
    <col min="4364" max="4607" width="9.33203125" style="18"/>
    <col min="4608" max="4608" width="80.5" style="18" customWidth="1"/>
    <col min="4609" max="4609" width="10" style="18" customWidth="1"/>
    <col min="4610" max="4610" width="14.5" style="18" customWidth="1"/>
    <col min="4611" max="4611" width="15.5" style="18" customWidth="1"/>
    <col min="4612" max="4614" width="9.83203125" style="18" customWidth="1"/>
    <col min="4615" max="4616" width="11.33203125" style="18" customWidth="1"/>
    <col min="4617" max="4617" width="11.6640625" style="18" customWidth="1"/>
    <col min="4618" max="4618" width="8.6640625" style="18" customWidth="1"/>
    <col min="4619" max="4619" width="11.33203125" style="18" customWidth="1"/>
    <col min="4620" max="4863" width="9.33203125" style="18"/>
    <col min="4864" max="4864" width="80.5" style="18" customWidth="1"/>
    <col min="4865" max="4865" width="10" style="18" customWidth="1"/>
    <col min="4866" max="4866" width="14.5" style="18" customWidth="1"/>
    <col min="4867" max="4867" width="15.5" style="18" customWidth="1"/>
    <col min="4868" max="4870" width="9.83203125" style="18" customWidth="1"/>
    <col min="4871" max="4872" width="11.33203125" style="18" customWidth="1"/>
    <col min="4873" max="4873" width="11.6640625" style="18" customWidth="1"/>
    <col min="4874" max="4874" width="8.6640625" style="18" customWidth="1"/>
    <col min="4875" max="4875" width="11.33203125" style="18" customWidth="1"/>
    <col min="4876" max="5119" width="9.33203125" style="18"/>
    <col min="5120" max="5120" width="80.5" style="18" customWidth="1"/>
    <col min="5121" max="5121" width="10" style="18" customWidth="1"/>
    <col min="5122" max="5122" width="14.5" style="18" customWidth="1"/>
    <col min="5123" max="5123" width="15.5" style="18" customWidth="1"/>
    <col min="5124" max="5126" width="9.83203125" style="18" customWidth="1"/>
    <col min="5127" max="5128" width="11.33203125" style="18" customWidth="1"/>
    <col min="5129" max="5129" width="11.6640625" style="18" customWidth="1"/>
    <col min="5130" max="5130" width="8.6640625" style="18" customWidth="1"/>
    <col min="5131" max="5131" width="11.33203125" style="18" customWidth="1"/>
    <col min="5132" max="5375" width="9.33203125" style="18"/>
    <col min="5376" max="5376" width="80.5" style="18" customWidth="1"/>
    <col min="5377" max="5377" width="10" style="18" customWidth="1"/>
    <col min="5378" max="5378" width="14.5" style="18" customWidth="1"/>
    <col min="5379" max="5379" width="15.5" style="18" customWidth="1"/>
    <col min="5380" max="5382" width="9.83203125" style="18" customWidth="1"/>
    <col min="5383" max="5384" width="11.33203125" style="18" customWidth="1"/>
    <col min="5385" max="5385" width="11.6640625" style="18" customWidth="1"/>
    <col min="5386" max="5386" width="8.6640625" style="18" customWidth="1"/>
    <col min="5387" max="5387" width="11.33203125" style="18" customWidth="1"/>
    <col min="5388" max="5631" width="9.33203125" style="18"/>
    <col min="5632" max="5632" width="80.5" style="18" customWidth="1"/>
    <col min="5633" max="5633" width="10" style="18" customWidth="1"/>
    <col min="5634" max="5634" width="14.5" style="18" customWidth="1"/>
    <col min="5635" max="5635" width="15.5" style="18" customWidth="1"/>
    <col min="5636" max="5638" width="9.83203125" style="18" customWidth="1"/>
    <col min="5639" max="5640" width="11.33203125" style="18" customWidth="1"/>
    <col min="5641" max="5641" width="11.6640625" style="18" customWidth="1"/>
    <col min="5642" max="5642" width="8.6640625" style="18" customWidth="1"/>
    <col min="5643" max="5643" width="11.33203125" style="18" customWidth="1"/>
    <col min="5644" max="5887" width="9.33203125" style="18"/>
    <col min="5888" max="5888" width="80.5" style="18" customWidth="1"/>
    <col min="5889" max="5889" width="10" style="18" customWidth="1"/>
    <col min="5890" max="5890" width="14.5" style="18" customWidth="1"/>
    <col min="5891" max="5891" width="15.5" style="18" customWidth="1"/>
    <col min="5892" max="5894" width="9.83203125" style="18" customWidth="1"/>
    <col min="5895" max="5896" width="11.33203125" style="18" customWidth="1"/>
    <col min="5897" max="5897" width="11.6640625" style="18" customWidth="1"/>
    <col min="5898" max="5898" width="8.6640625" style="18" customWidth="1"/>
    <col min="5899" max="5899" width="11.33203125" style="18" customWidth="1"/>
    <col min="5900" max="6143" width="9.33203125" style="18"/>
    <col min="6144" max="6144" width="80.5" style="18" customWidth="1"/>
    <col min="6145" max="6145" width="10" style="18" customWidth="1"/>
    <col min="6146" max="6146" width="14.5" style="18" customWidth="1"/>
    <col min="6147" max="6147" width="15.5" style="18" customWidth="1"/>
    <col min="6148" max="6150" width="9.83203125" style="18" customWidth="1"/>
    <col min="6151" max="6152" width="11.33203125" style="18" customWidth="1"/>
    <col min="6153" max="6153" width="11.6640625" style="18" customWidth="1"/>
    <col min="6154" max="6154" width="8.6640625" style="18" customWidth="1"/>
    <col min="6155" max="6155" width="11.33203125" style="18" customWidth="1"/>
    <col min="6156" max="6399" width="9.33203125" style="18"/>
    <col min="6400" max="6400" width="80.5" style="18" customWidth="1"/>
    <col min="6401" max="6401" width="10" style="18" customWidth="1"/>
    <col min="6402" max="6402" width="14.5" style="18" customWidth="1"/>
    <col min="6403" max="6403" width="15.5" style="18" customWidth="1"/>
    <col min="6404" max="6406" width="9.83203125" style="18" customWidth="1"/>
    <col min="6407" max="6408" width="11.33203125" style="18" customWidth="1"/>
    <col min="6409" max="6409" width="11.6640625" style="18" customWidth="1"/>
    <col min="6410" max="6410" width="8.6640625" style="18" customWidth="1"/>
    <col min="6411" max="6411" width="11.33203125" style="18" customWidth="1"/>
    <col min="6412" max="6655" width="9.33203125" style="18"/>
    <col min="6656" max="6656" width="80.5" style="18" customWidth="1"/>
    <col min="6657" max="6657" width="10" style="18" customWidth="1"/>
    <col min="6658" max="6658" width="14.5" style="18" customWidth="1"/>
    <col min="6659" max="6659" width="15.5" style="18" customWidth="1"/>
    <col min="6660" max="6662" width="9.83203125" style="18" customWidth="1"/>
    <col min="6663" max="6664" width="11.33203125" style="18" customWidth="1"/>
    <col min="6665" max="6665" width="11.6640625" style="18" customWidth="1"/>
    <col min="6666" max="6666" width="8.6640625" style="18" customWidth="1"/>
    <col min="6667" max="6667" width="11.33203125" style="18" customWidth="1"/>
    <col min="6668" max="6911" width="9.33203125" style="18"/>
    <col min="6912" max="6912" width="80.5" style="18" customWidth="1"/>
    <col min="6913" max="6913" width="10" style="18" customWidth="1"/>
    <col min="6914" max="6914" width="14.5" style="18" customWidth="1"/>
    <col min="6915" max="6915" width="15.5" style="18" customWidth="1"/>
    <col min="6916" max="6918" width="9.83203125" style="18" customWidth="1"/>
    <col min="6919" max="6920" width="11.33203125" style="18" customWidth="1"/>
    <col min="6921" max="6921" width="11.6640625" style="18" customWidth="1"/>
    <col min="6922" max="6922" width="8.6640625" style="18" customWidth="1"/>
    <col min="6923" max="6923" width="11.33203125" style="18" customWidth="1"/>
    <col min="6924" max="7167" width="9.33203125" style="18"/>
    <col min="7168" max="7168" width="80.5" style="18" customWidth="1"/>
    <col min="7169" max="7169" width="10" style="18" customWidth="1"/>
    <col min="7170" max="7170" width="14.5" style="18" customWidth="1"/>
    <col min="7171" max="7171" width="15.5" style="18" customWidth="1"/>
    <col min="7172" max="7174" width="9.83203125" style="18" customWidth="1"/>
    <col min="7175" max="7176" width="11.33203125" style="18" customWidth="1"/>
    <col min="7177" max="7177" width="11.6640625" style="18" customWidth="1"/>
    <col min="7178" max="7178" width="8.6640625" style="18" customWidth="1"/>
    <col min="7179" max="7179" width="11.33203125" style="18" customWidth="1"/>
    <col min="7180" max="7423" width="9.33203125" style="18"/>
    <col min="7424" max="7424" width="80.5" style="18" customWidth="1"/>
    <col min="7425" max="7425" width="10" style="18" customWidth="1"/>
    <col min="7426" max="7426" width="14.5" style="18" customWidth="1"/>
    <col min="7427" max="7427" width="15.5" style="18" customWidth="1"/>
    <col min="7428" max="7430" width="9.83203125" style="18" customWidth="1"/>
    <col min="7431" max="7432" width="11.33203125" style="18" customWidth="1"/>
    <col min="7433" max="7433" width="11.6640625" style="18" customWidth="1"/>
    <col min="7434" max="7434" width="8.6640625" style="18" customWidth="1"/>
    <col min="7435" max="7435" width="11.33203125" style="18" customWidth="1"/>
    <col min="7436" max="7679" width="9.33203125" style="18"/>
    <col min="7680" max="7680" width="80.5" style="18" customWidth="1"/>
    <col min="7681" max="7681" width="10" style="18" customWidth="1"/>
    <col min="7682" max="7682" width="14.5" style="18" customWidth="1"/>
    <col min="7683" max="7683" width="15.5" style="18" customWidth="1"/>
    <col min="7684" max="7686" width="9.83203125" style="18" customWidth="1"/>
    <col min="7687" max="7688" width="11.33203125" style="18" customWidth="1"/>
    <col min="7689" max="7689" width="11.6640625" style="18" customWidth="1"/>
    <col min="7690" max="7690" width="8.6640625" style="18" customWidth="1"/>
    <col min="7691" max="7691" width="11.33203125" style="18" customWidth="1"/>
    <col min="7692" max="7935" width="9.33203125" style="18"/>
    <col min="7936" max="7936" width="80.5" style="18" customWidth="1"/>
    <col min="7937" max="7937" width="10" style="18" customWidth="1"/>
    <col min="7938" max="7938" width="14.5" style="18" customWidth="1"/>
    <col min="7939" max="7939" width="15.5" style="18" customWidth="1"/>
    <col min="7940" max="7942" width="9.83203125" style="18" customWidth="1"/>
    <col min="7943" max="7944" width="11.33203125" style="18" customWidth="1"/>
    <col min="7945" max="7945" width="11.6640625" style="18" customWidth="1"/>
    <col min="7946" max="7946" width="8.6640625" style="18" customWidth="1"/>
    <col min="7947" max="7947" width="11.33203125" style="18" customWidth="1"/>
    <col min="7948" max="8191" width="9.33203125" style="18"/>
    <col min="8192" max="8192" width="80.5" style="18" customWidth="1"/>
    <col min="8193" max="8193" width="10" style="18" customWidth="1"/>
    <col min="8194" max="8194" width="14.5" style="18" customWidth="1"/>
    <col min="8195" max="8195" width="15.5" style="18" customWidth="1"/>
    <col min="8196" max="8198" width="9.83203125" style="18" customWidth="1"/>
    <col min="8199" max="8200" width="11.33203125" style="18" customWidth="1"/>
    <col min="8201" max="8201" width="11.6640625" style="18" customWidth="1"/>
    <col min="8202" max="8202" width="8.6640625" style="18" customWidth="1"/>
    <col min="8203" max="8203" width="11.33203125" style="18" customWidth="1"/>
    <col min="8204" max="8447" width="9.33203125" style="18"/>
    <col min="8448" max="8448" width="80.5" style="18" customWidth="1"/>
    <col min="8449" max="8449" width="10" style="18" customWidth="1"/>
    <col min="8450" max="8450" width="14.5" style="18" customWidth="1"/>
    <col min="8451" max="8451" width="15.5" style="18" customWidth="1"/>
    <col min="8452" max="8454" width="9.83203125" style="18" customWidth="1"/>
    <col min="8455" max="8456" width="11.33203125" style="18" customWidth="1"/>
    <col min="8457" max="8457" width="11.6640625" style="18" customWidth="1"/>
    <col min="8458" max="8458" width="8.6640625" style="18" customWidth="1"/>
    <col min="8459" max="8459" width="11.33203125" style="18" customWidth="1"/>
    <col min="8460" max="8703" width="9.33203125" style="18"/>
    <col min="8704" max="8704" width="80.5" style="18" customWidth="1"/>
    <col min="8705" max="8705" width="10" style="18" customWidth="1"/>
    <col min="8706" max="8706" width="14.5" style="18" customWidth="1"/>
    <col min="8707" max="8707" width="15.5" style="18" customWidth="1"/>
    <col min="8708" max="8710" width="9.83203125" style="18" customWidth="1"/>
    <col min="8711" max="8712" width="11.33203125" style="18" customWidth="1"/>
    <col min="8713" max="8713" width="11.6640625" style="18" customWidth="1"/>
    <col min="8714" max="8714" width="8.6640625" style="18" customWidth="1"/>
    <col min="8715" max="8715" width="11.33203125" style="18" customWidth="1"/>
    <col min="8716" max="8959" width="9.33203125" style="18"/>
    <col min="8960" max="8960" width="80.5" style="18" customWidth="1"/>
    <col min="8961" max="8961" width="10" style="18" customWidth="1"/>
    <col min="8962" max="8962" width="14.5" style="18" customWidth="1"/>
    <col min="8963" max="8963" width="15.5" style="18" customWidth="1"/>
    <col min="8964" max="8966" width="9.83203125" style="18" customWidth="1"/>
    <col min="8967" max="8968" width="11.33203125" style="18" customWidth="1"/>
    <col min="8969" max="8969" width="11.6640625" style="18" customWidth="1"/>
    <col min="8970" max="8970" width="8.6640625" style="18" customWidth="1"/>
    <col min="8971" max="8971" width="11.33203125" style="18" customWidth="1"/>
    <col min="8972" max="9215" width="9.33203125" style="18"/>
    <col min="9216" max="9216" width="80.5" style="18" customWidth="1"/>
    <col min="9217" max="9217" width="10" style="18" customWidth="1"/>
    <col min="9218" max="9218" width="14.5" style="18" customWidth="1"/>
    <col min="9219" max="9219" width="15.5" style="18" customWidth="1"/>
    <col min="9220" max="9222" width="9.83203125" style="18" customWidth="1"/>
    <col min="9223" max="9224" width="11.33203125" style="18" customWidth="1"/>
    <col min="9225" max="9225" width="11.6640625" style="18" customWidth="1"/>
    <col min="9226" max="9226" width="8.6640625" style="18" customWidth="1"/>
    <col min="9227" max="9227" width="11.33203125" style="18" customWidth="1"/>
    <col min="9228" max="9471" width="9.33203125" style="18"/>
    <col min="9472" max="9472" width="80.5" style="18" customWidth="1"/>
    <col min="9473" max="9473" width="10" style="18" customWidth="1"/>
    <col min="9474" max="9474" width="14.5" style="18" customWidth="1"/>
    <col min="9475" max="9475" width="15.5" style="18" customWidth="1"/>
    <col min="9476" max="9478" width="9.83203125" style="18" customWidth="1"/>
    <col min="9479" max="9480" width="11.33203125" style="18" customWidth="1"/>
    <col min="9481" max="9481" width="11.6640625" style="18" customWidth="1"/>
    <col min="9482" max="9482" width="8.6640625" style="18" customWidth="1"/>
    <col min="9483" max="9483" width="11.33203125" style="18" customWidth="1"/>
    <col min="9484" max="9727" width="9.33203125" style="18"/>
    <col min="9728" max="9728" width="80.5" style="18" customWidth="1"/>
    <col min="9729" max="9729" width="10" style="18" customWidth="1"/>
    <col min="9730" max="9730" width="14.5" style="18" customWidth="1"/>
    <col min="9731" max="9731" width="15.5" style="18" customWidth="1"/>
    <col min="9732" max="9734" width="9.83203125" style="18" customWidth="1"/>
    <col min="9735" max="9736" width="11.33203125" style="18" customWidth="1"/>
    <col min="9737" max="9737" width="11.6640625" style="18" customWidth="1"/>
    <col min="9738" max="9738" width="8.6640625" style="18" customWidth="1"/>
    <col min="9739" max="9739" width="11.33203125" style="18" customWidth="1"/>
    <col min="9740" max="9983" width="9.33203125" style="18"/>
    <col min="9984" max="9984" width="80.5" style="18" customWidth="1"/>
    <col min="9985" max="9985" width="10" style="18" customWidth="1"/>
    <col min="9986" max="9986" width="14.5" style="18" customWidth="1"/>
    <col min="9987" max="9987" width="15.5" style="18" customWidth="1"/>
    <col min="9988" max="9990" width="9.83203125" style="18" customWidth="1"/>
    <col min="9991" max="9992" width="11.33203125" style="18" customWidth="1"/>
    <col min="9993" max="9993" width="11.6640625" style="18" customWidth="1"/>
    <col min="9994" max="9994" width="8.6640625" style="18" customWidth="1"/>
    <col min="9995" max="9995" width="11.33203125" style="18" customWidth="1"/>
    <col min="9996" max="10239" width="9.33203125" style="18"/>
    <col min="10240" max="10240" width="80.5" style="18" customWidth="1"/>
    <col min="10241" max="10241" width="10" style="18" customWidth="1"/>
    <col min="10242" max="10242" width="14.5" style="18" customWidth="1"/>
    <col min="10243" max="10243" width="15.5" style="18" customWidth="1"/>
    <col min="10244" max="10246" width="9.83203125" style="18" customWidth="1"/>
    <col min="10247" max="10248" width="11.33203125" style="18" customWidth="1"/>
    <col min="10249" max="10249" width="11.6640625" style="18" customWidth="1"/>
    <col min="10250" max="10250" width="8.6640625" style="18" customWidth="1"/>
    <col min="10251" max="10251" width="11.33203125" style="18" customWidth="1"/>
    <col min="10252" max="10495" width="9.33203125" style="18"/>
    <col min="10496" max="10496" width="80.5" style="18" customWidth="1"/>
    <col min="10497" max="10497" width="10" style="18" customWidth="1"/>
    <col min="10498" max="10498" width="14.5" style="18" customWidth="1"/>
    <col min="10499" max="10499" width="15.5" style="18" customWidth="1"/>
    <col min="10500" max="10502" width="9.83203125" style="18" customWidth="1"/>
    <col min="10503" max="10504" width="11.33203125" style="18" customWidth="1"/>
    <col min="10505" max="10505" width="11.6640625" style="18" customWidth="1"/>
    <col min="10506" max="10506" width="8.6640625" style="18" customWidth="1"/>
    <col min="10507" max="10507" width="11.33203125" style="18" customWidth="1"/>
    <col min="10508" max="10751" width="9.33203125" style="18"/>
    <col min="10752" max="10752" width="80.5" style="18" customWidth="1"/>
    <col min="10753" max="10753" width="10" style="18" customWidth="1"/>
    <col min="10754" max="10754" width="14.5" style="18" customWidth="1"/>
    <col min="10755" max="10755" width="15.5" style="18" customWidth="1"/>
    <col min="10756" max="10758" width="9.83203125" style="18" customWidth="1"/>
    <col min="10759" max="10760" width="11.33203125" style="18" customWidth="1"/>
    <col min="10761" max="10761" width="11.6640625" style="18" customWidth="1"/>
    <col min="10762" max="10762" width="8.6640625" style="18" customWidth="1"/>
    <col min="10763" max="10763" width="11.33203125" style="18" customWidth="1"/>
    <col min="10764" max="11007" width="9.33203125" style="18"/>
    <col min="11008" max="11008" width="80.5" style="18" customWidth="1"/>
    <col min="11009" max="11009" width="10" style="18" customWidth="1"/>
    <col min="11010" max="11010" width="14.5" style="18" customWidth="1"/>
    <col min="11011" max="11011" width="15.5" style="18" customWidth="1"/>
    <col min="11012" max="11014" width="9.83203125" style="18" customWidth="1"/>
    <col min="11015" max="11016" width="11.33203125" style="18" customWidth="1"/>
    <col min="11017" max="11017" width="11.6640625" style="18" customWidth="1"/>
    <col min="11018" max="11018" width="8.6640625" style="18" customWidth="1"/>
    <col min="11019" max="11019" width="11.33203125" style="18" customWidth="1"/>
    <col min="11020" max="11263" width="9.33203125" style="18"/>
    <col min="11264" max="11264" width="80.5" style="18" customWidth="1"/>
    <col min="11265" max="11265" width="10" style="18" customWidth="1"/>
    <col min="11266" max="11266" width="14.5" style="18" customWidth="1"/>
    <col min="11267" max="11267" width="15.5" style="18" customWidth="1"/>
    <col min="11268" max="11270" width="9.83203125" style="18" customWidth="1"/>
    <col min="11271" max="11272" width="11.33203125" style="18" customWidth="1"/>
    <col min="11273" max="11273" width="11.6640625" style="18" customWidth="1"/>
    <col min="11274" max="11274" width="8.6640625" style="18" customWidth="1"/>
    <col min="11275" max="11275" width="11.33203125" style="18" customWidth="1"/>
    <col min="11276" max="11519" width="9.33203125" style="18"/>
    <col min="11520" max="11520" width="80.5" style="18" customWidth="1"/>
    <col min="11521" max="11521" width="10" style="18" customWidth="1"/>
    <col min="11522" max="11522" width="14.5" style="18" customWidth="1"/>
    <col min="11523" max="11523" width="15.5" style="18" customWidth="1"/>
    <col min="11524" max="11526" width="9.83203125" style="18" customWidth="1"/>
    <col min="11527" max="11528" width="11.33203125" style="18" customWidth="1"/>
    <col min="11529" max="11529" width="11.6640625" style="18" customWidth="1"/>
    <col min="11530" max="11530" width="8.6640625" style="18" customWidth="1"/>
    <col min="11531" max="11531" width="11.33203125" style="18" customWidth="1"/>
    <col min="11532" max="11775" width="9.33203125" style="18"/>
    <col min="11776" max="11776" width="80.5" style="18" customWidth="1"/>
    <col min="11777" max="11777" width="10" style="18" customWidth="1"/>
    <col min="11778" max="11778" width="14.5" style="18" customWidth="1"/>
    <col min="11779" max="11779" width="15.5" style="18" customWidth="1"/>
    <col min="11780" max="11782" width="9.83203125" style="18" customWidth="1"/>
    <col min="11783" max="11784" width="11.33203125" style="18" customWidth="1"/>
    <col min="11785" max="11785" width="11.6640625" style="18" customWidth="1"/>
    <col min="11786" max="11786" width="8.6640625" style="18" customWidth="1"/>
    <col min="11787" max="11787" width="11.33203125" style="18" customWidth="1"/>
    <col min="11788" max="12031" width="9.33203125" style="18"/>
    <col min="12032" max="12032" width="80.5" style="18" customWidth="1"/>
    <col min="12033" max="12033" width="10" style="18" customWidth="1"/>
    <col min="12034" max="12034" width="14.5" style="18" customWidth="1"/>
    <col min="12035" max="12035" width="15.5" style="18" customWidth="1"/>
    <col min="12036" max="12038" width="9.83203125" style="18" customWidth="1"/>
    <col min="12039" max="12040" width="11.33203125" style="18" customWidth="1"/>
    <col min="12041" max="12041" width="11.6640625" style="18" customWidth="1"/>
    <col min="12042" max="12042" width="8.6640625" style="18" customWidth="1"/>
    <col min="12043" max="12043" width="11.33203125" style="18" customWidth="1"/>
    <col min="12044" max="12287" width="9.33203125" style="18"/>
    <col min="12288" max="12288" width="80.5" style="18" customWidth="1"/>
    <col min="12289" max="12289" width="10" style="18" customWidth="1"/>
    <col min="12290" max="12290" width="14.5" style="18" customWidth="1"/>
    <col min="12291" max="12291" width="15.5" style="18" customWidth="1"/>
    <col min="12292" max="12294" width="9.83203125" style="18" customWidth="1"/>
    <col min="12295" max="12296" width="11.33203125" style="18" customWidth="1"/>
    <col min="12297" max="12297" width="11.6640625" style="18" customWidth="1"/>
    <col min="12298" max="12298" width="8.6640625" style="18" customWidth="1"/>
    <col min="12299" max="12299" width="11.33203125" style="18" customWidth="1"/>
    <col min="12300" max="12543" width="9.33203125" style="18"/>
    <col min="12544" max="12544" width="80.5" style="18" customWidth="1"/>
    <col min="12545" max="12545" width="10" style="18" customWidth="1"/>
    <col min="12546" max="12546" width="14.5" style="18" customWidth="1"/>
    <col min="12547" max="12547" width="15.5" style="18" customWidth="1"/>
    <col min="12548" max="12550" width="9.83203125" style="18" customWidth="1"/>
    <col min="12551" max="12552" width="11.33203125" style="18" customWidth="1"/>
    <col min="12553" max="12553" width="11.6640625" style="18" customWidth="1"/>
    <col min="12554" max="12554" width="8.6640625" style="18" customWidth="1"/>
    <col min="12555" max="12555" width="11.33203125" style="18" customWidth="1"/>
    <col min="12556" max="12799" width="9.33203125" style="18"/>
    <col min="12800" max="12800" width="80.5" style="18" customWidth="1"/>
    <col min="12801" max="12801" width="10" style="18" customWidth="1"/>
    <col min="12802" max="12802" width="14.5" style="18" customWidth="1"/>
    <col min="12803" max="12803" width="15.5" style="18" customWidth="1"/>
    <col min="12804" max="12806" width="9.83203125" style="18" customWidth="1"/>
    <col min="12807" max="12808" width="11.33203125" style="18" customWidth="1"/>
    <col min="12809" max="12809" width="11.6640625" style="18" customWidth="1"/>
    <col min="12810" max="12810" width="8.6640625" style="18" customWidth="1"/>
    <col min="12811" max="12811" width="11.33203125" style="18" customWidth="1"/>
    <col min="12812" max="13055" width="9.33203125" style="18"/>
    <col min="13056" max="13056" width="80.5" style="18" customWidth="1"/>
    <col min="13057" max="13057" width="10" style="18" customWidth="1"/>
    <col min="13058" max="13058" width="14.5" style="18" customWidth="1"/>
    <col min="13059" max="13059" width="15.5" style="18" customWidth="1"/>
    <col min="13060" max="13062" width="9.83203125" style="18" customWidth="1"/>
    <col min="13063" max="13064" width="11.33203125" style="18" customWidth="1"/>
    <col min="13065" max="13065" width="11.6640625" style="18" customWidth="1"/>
    <col min="13066" max="13066" width="8.6640625" style="18" customWidth="1"/>
    <col min="13067" max="13067" width="11.33203125" style="18" customWidth="1"/>
    <col min="13068" max="13311" width="9.33203125" style="18"/>
    <col min="13312" max="13312" width="80.5" style="18" customWidth="1"/>
    <col min="13313" max="13313" width="10" style="18" customWidth="1"/>
    <col min="13314" max="13314" width="14.5" style="18" customWidth="1"/>
    <col min="13315" max="13315" width="15.5" style="18" customWidth="1"/>
    <col min="13316" max="13318" width="9.83203125" style="18" customWidth="1"/>
    <col min="13319" max="13320" width="11.33203125" style="18" customWidth="1"/>
    <col min="13321" max="13321" width="11.6640625" style="18" customWidth="1"/>
    <col min="13322" max="13322" width="8.6640625" style="18" customWidth="1"/>
    <col min="13323" max="13323" width="11.33203125" style="18" customWidth="1"/>
    <col min="13324" max="13567" width="9.33203125" style="18"/>
    <col min="13568" max="13568" width="80.5" style="18" customWidth="1"/>
    <col min="13569" max="13569" width="10" style="18" customWidth="1"/>
    <col min="13570" max="13570" width="14.5" style="18" customWidth="1"/>
    <col min="13571" max="13571" width="15.5" style="18" customWidth="1"/>
    <col min="13572" max="13574" width="9.83203125" style="18" customWidth="1"/>
    <col min="13575" max="13576" width="11.33203125" style="18" customWidth="1"/>
    <col min="13577" max="13577" width="11.6640625" style="18" customWidth="1"/>
    <col min="13578" max="13578" width="8.6640625" style="18" customWidth="1"/>
    <col min="13579" max="13579" width="11.33203125" style="18" customWidth="1"/>
    <col min="13580" max="13823" width="9.33203125" style="18"/>
    <col min="13824" max="13824" width="80.5" style="18" customWidth="1"/>
    <col min="13825" max="13825" width="10" style="18" customWidth="1"/>
    <col min="13826" max="13826" width="14.5" style="18" customWidth="1"/>
    <col min="13827" max="13827" width="15.5" style="18" customWidth="1"/>
    <col min="13828" max="13830" width="9.83203125" style="18" customWidth="1"/>
    <col min="13831" max="13832" width="11.33203125" style="18" customWidth="1"/>
    <col min="13833" max="13833" width="11.6640625" style="18" customWidth="1"/>
    <col min="13834" max="13834" width="8.6640625" style="18" customWidth="1"/>
    <col min="13835" max="13835" width="11.33203125" style="18" customWidth="1"/>
    <col min="13836" max="14079" width="9.33203125" style="18"/>
    <col min="14080" max="14080" width="80.5" style="18" customWidth="1"/>
    <col min="14081" max="14081" width="10" style="18" customWidth="1"/>
    <col min="14082" max="14082" width="14.5" style="18" customWidth="1"/>
    <col min="14083" max="14083" width="15.5" style="18" customWidth="1"/>
    <col min="14084" max="14086" width="9.83203125" style="18" customWidth="1"/>
    <col min="14087" max="14088" width="11.33203125" style="18" customWidth="1"/>
    <col min="14089" max="14089" width="11.6640625" style="18" customWidth="1"/>
    <col min="14090" max="14090" width="8.6640625" style="18" customWidth="1"/>
    <col min="14091" max="14091" width="11.33203125" style="18" customWidth="1"/>
    <col min="14092" max="14335" width="9.33203125" style="18"/>
    <col min="14336" max="14336" width="80.5" style="18" customWidth="1"/>
    <col min="14337" max="14337" width="10" style="18" customWidth="1"/>
    <col min="14338" max="14338" width="14.5" style="18" customWidth="1"/>
    <col min="14339" max="14339" width="15.5" style="18" customWidth="1"/>
    <col min="14340" max="14342" width="9.83203125" style="18" customWidth="1"/>
    <col min="14343" max="14344" width="11.33203125" style="18" customWidth="1"/>
    <col min="14345" max="14345" width="11.6640625" style="18" customWidth="1"/>
    <col min="14346" max="14346" width="8.6640625" style="18" customWidth="1"/>
    <col min="14347" max="14347" width="11.33203125" style="18" customWidth="1"/>
    <col min="14348" max="14591" width="9.33203125" style="18"/>
    <col min="14592" max="14592" width="80.5" style="18" customWidth="1"/>
    <col min="14593" max="14593" width="10" style="18" customWidth="1"/>
    <col min="14594" max="14594" width="14.5" style="18" customWidth="1"/>
    <col min="14595" max="14595" width="15.5" style="18" customWidth="1"/>
    <col min="14596" max="14598" width="9.83203125" style="18" customWidth="1"/>
    <col min="14599" max="14600" width="11.33203125" style="18" customWidth="1"/>
    <col min="14601" max="14601" width="11.6640625" style="18" customWidth="1"/>
    <col min="14602" max="14602" width="8.6640625" style="18" customWidth="1"/>
    <col min="14603" max="14603" width="11.33203125" style="18" customWidth="1"/>
    <col min="14604" max="14847" width="9.33203125" style="18"/>
    <col min="14848" max="14848" width="80.5" style="18" customWidth="1"/>
    <col min="14849" max="14849" width="10" style="18" customWidth="1"/>
    <col min="14850" max="14850" width="14.5" style="18" customWidth="1"/>
    <col min="14851" max="14851" width="15.5" style="18" customWidth="1"/>
    <col min="14852" max="14854" width="9.83203125" style="18" customWidth="1"/>
    <col min="14855" max="14856" width="11.33203125" style="18" customWidth="1"/>
    <col min="14857" max="14857" width="11.6640625" style="18" customWidth="1"/>
    <col min="14858" max="14858" width="8.6640625" style="18" customWidth="1"/>
    <col min="14859" max="14859" width="11.33203125" style="18" customWidth="1"/>
    <col min="14860" max="15103" width="9.33203125" style="18"/>
    <col min="15104" max="15104" width="80.5" style="18" customWidth="1"/>
    <col min="15105" max="15105" width="10" style="18" customWidth="1"/>
    <col min="15106" max="15106" width="14.5" style="18" customWidth="1"/>
    <col min="15107" max="15107" width="15.5" style="18" customWidth="1"/>
    <col min="15108" max="15110" width="9.83203125" style="18" customWidth="1"/>
    <col min="15111" max="15112" width="11.33203125" style="18" customWidth="1"/>
    <col min="15113" max="15113" width="11.6640625" style="18" customWidth="1"/>
    <col min="15114" max="15114" width="8.6640625" style="18" customWidth="1"/>
    <col min="15115" max="15115" width="11.33203125" style="18" customWidth="1"/>
    <col min="15116" max="15359" width="9.33203125" style="18"/>
    <col min="15360" max="15360" width="80.5" style="18" customWidth="1"/>
    <col min="15361" max="15361" width="10" style="18" customWidth="1"/>
    <col min="15362" max="15362" width="14.5" style="18" customWidth="1"/>
    <col min="15363" max="15363" width="15.5" style="18" customWidth="1"/>
    <col min="15364" max="15366" width="9.83203125" style="18" customWidth="1"/>
    <col min="15367" max="15368" width="11.33203125" style="18" customWidth="1"/>
    <col min="15369" max="15369" width="11.6640625" style="18" customWidth="1"/>
    <col min="15370" max="15370" width="8.6640625" style="18" customWidth="1"/>
    <col min="15371" max="15371" width="11.33203125" style="18" customWidth="1"/>
    <col min="15372" max="15615" width="9.33203125" style="18"/>
    <col min="15616" max="15616" width="80.5" style="18" customWidth="1"/>
    <col min="15617" max="15617" width="10" style="18" customWidth="1"/>
    <col min="15618" max="15618" width="14.5" style="18" customWidth="1"/>
    <col min="15619" max="15619" width="15.5" style="18" customWidth="1"/>
    <col min="15620" max="15622" width="9.83203125" style="18" customWidth="1"/>
    <col min="15623" max="15624" width="11.33203125" style="18" customWidth="1"/>
    <col min="15625" max="15625" width="11.6640625" style="18" customWidth="1"/>
    <col min="15626" max="15626" width="8.6640625" style="18" customWidth="1"/>
    <col min="15627" max="15627" width="11.33203125" style="18" customWidth="1"/>
    <col min="15628" max="15871" width="9.33203125" style="18"/>
    <col min="15872" max="15872" width="80.5" style="18" customWidth="1"/>
    <col min="15873" max="15873" width="10" style="18" customWidth="1"/>
    <col min="15874" max="15874" width="14.5" style="18" customWidth="1"/>
    <col min="15875" max="15875" width="15.5" style="18" customWidth="1"/>
    <col min="15876" max="15878" width="9.83203125" style="18" customWidth="1"/>
    <col min="15879" max="15880" width="11.33203125" style="18" customWidth="1"/>
    <col min="15881" max="15881" width="11.6640625" style="18" customWidth="1"/>
    <col min="15882" max="15882" width="8.6640625" style="18" customWidth="1"/>
    <col min="15883" max="15883" width="11.33203125" style="18" customWidth="1"/>
    <col min="15884" max="16127" width="9.33203125" style="18"/>
    <col min="16128" max="16128" width="80.5" style="18" customWidth="1"/>
    <col min="16129" max="16129" width="10" style="18" customWidth="1"/>
    <col min="16130" max="16130" width="14.5" style="18" customWidth="1"/>
    <col min="16131" max="16131" width="15.5" style="18" customWidth="1"/>
    <col min="16132" max="16134" width="9.83203125" style="18" customWidth="1"/>
    <col min="16135" max="16136" width="11.33203125" style="18" customWidth="1"/>
    <col min="16137" max="16137" width="11.6640625" style="18" customWidth="1"/>
    <col min="16138" max="16138" width="8.6640625" style="18" customWidth="1"/>
    <col min="16139" max="16139" width="11.33203125" style="18" customWidth="1"/>
    <col min="16140" max="16384" width="9.33203125" style="18"/>
  </cols>
  <sheetData>
    <row r="1" spans="1:12">
      <c r="B1" s="18"/>
      <c r="I1" s="53" t="s">
        <v>128</v>
      </c>
    </row>
    <row r="3" spans="1:12" s="25" customFormat="1" ht="18.75">
      <c r="B3" s="305" t="s">
        <v>219</v>
      </c>
      <c r="C3" s="305"/>
      <c r="D3" s="305"/>
      <c r="E3" s="305"/>
      <c r="F3" s="305"/>
      <c r="G3" s="305"/>
      <c r="H3" s="305"/>
      <c r="I3" s="305"/>
      <c r="J3" s="22"/>
      <c r="K3" s="23"/>
      <c r="L3" s="24"/>
    </row>
    <row r="4" spans="1:12" s="33" customFormat="1">
      <c r="B4" s="26"/>
      <c r="C4" s="26"/>
      <c r="D4" s="26"/>
      <c r="E4" s="27"/>
      <c r="F4" s="28"/>
      <c r="G4" s="29"/>
      <c r="H4" s="29"/>
      <c r="I4" s="28"/>
      <c r="J4" s="30"/>
      <c r="K4" s="31"/>
      <c r="L4" s="32"/>
    </row>
    <row r="5" spans="1:12" s="33" customFormat="1" ht="13.5" customHeight="1">
      <c r="B5" s="34"/>
      <c r="C5" s="35"/>
      <c r="D5" s="140" t="s">
        <v>157</v>
      </c>
      <c r="E5" s="140" t="s">
        <v>88</v>
      </c>
      <c r="F5" s="31"/>
      <c r="G5" s="36"/>
      <c r="H5" s="36"/>
      <c r="I5" s="37"/>
      <c r="J5" s="38"/>
      <c r="K5" s="39"/>
      <c r="L5" s="32"/>
    </row>
    <row r="6" spans="1:12" s="33" customFormat="1" ht="18.75" customHeight="1">
      <c r="B6" s="306" t="s">
        <v>242</v>
      </c>
      <c r="C6" s="309" t="s">
        <v>237</v>
      </c>
      <c r="D6" s="311" t="s">
        <v>238</v>
      </c>
      <c r="E6" s="313" t="s">
        <v>239</v>
      </c>
      <c r="F6" s="308" t="s">
        <v>240</v>
      </c>
      <c r="G6" s="308"/>
      <c r="H6" s="308"/>
      <c r="I6" s="303" t="s">
        <v>241</v>
      </c>
      <c r="J6" s="40"/>
      <c r="K6" s="41"/>
      <c r="L6" s="32"/>
    </row>
    <row r="7" spans="1:12" s="32" customFormat="1" ht="15" customHeight="1">
      <c r="B7" s="307"/>
      <c r="C7" s="310"/>
      <c r="D7" s="312"/>
      <c r="E7" s="314"/>
      <c r="F7" s="124" t="s">
        <v>89</v>
      </c>
      <c r="G7" s="124" t="s">
        <v>156</v>
      </c>
      <c r="H7" s="124" t="s">
        <v>200</v>
      </c>
      <c r="I7" s="304"/>
      <c r="J7" s="42"/>
      <c r="K7" s="41"/>
    </row>
    <row r="8" spans="1:12" s="33" customFormat="1" ht="19.5" customHeight="1">
      <c r="B8" s="125" t="s">
        <v>260</v>
      </c>
      <c r="C8" s="126">
        <v>1998</v>
      </c>
      <c r="D8" s="127" t="s">
        <v>90</v>
      </c>
      <c r="E8" s="128">
        <v>286</v>
      </c>
      <c r="F8" s="129">
        <v>297</v>
      </c>
      <c r="G8" s="129">
        <v>0</v>
      </c>
      <c r="H8" s="129">
        <v>0</v>
      </c>
      <c r="I8" s="130">
        <v>2022</v>
      </c>
      <c r="J8" s="43"/>
      <c r="K8" s="44"/>
      <c r="L8" s="32"/>
    </row>
    <row r="9" spans="1:12" s="33" customFormat="1" ht="19.5" customHeight="1">
      <c r="B9" s="131" t="s">
        <v>261</v>
      </c>
      <c r="C9" s="126">
        <v>2018</v>
      </c>
      <c r="D9" s="132" t="s">
        <v>146</v>
      </c>
      <c r="E9" s="133">
        <v>0</v>
      </c>
      <c r="F9" s="134"/>
      <c r="G9" s="133"/>
      <c r="H9" s="133"/>
      <c r="I9" s="135"/>
      <c r="J9" s="45"/>
      <c r="K9" s="44"/>
      <c r="L9" s="32"/>
    </row>
    <row r="10" spans="1:12" s="33" customFormat="1" ht="18" customHeight="1">
      <c r="B10" s="136" t="s">
        <v>262</v>
      </c>
      <c r="C10" s="137"/>
      <c r="D10" s="138"/>
      <c r="E10" s="138">
        <f>SUM(E8:E9)</f>
        <v>286</v>
      </c>
      <c r="F10" s="138">
        <f t="shared" ref="F10:H10" si="0">SUM(F8:F9)</f>
        <v>297</v>
      </c>
      <c r="G10" s="138">
        <f t="shared" si="0"/>
        <v>0</v>
      </c>
      <c r="H10" s="138">
        <f t="shared" si="0"/>
        <v>0</v>
      </c>
      <c r="I10" s="139"/>
      <c r="J10" s="46"/>
      <c r="K10" s="46"/>
      <c r="L10" s="32"/>
    </row>
    <row r="11" spans="1:12" s="33" customFormat="1">
      <c r="B11" s="47"/>
      <c r="C11" s="48"/>
      <c r="D11" s="46"/>
      <c r="E11" s="46"/>
      <c r="F11" s="46"/>
      <c r="G11" s="46"/>
      <c r="H11" s="46"/>
      <c r="I11" s="46"/>
      <c r="J11" s="46"/>
      <c r="K11" s="46"/>
      <c r="L11" s="32"/>
    </row>
    <row r="12" spans="1:12">
      <c r="A12" s="61"/>
      <c r="B12" s="66" t="s">
        <v>91</v>
      </c>
      <c r="C12" s="62"/>
      <c r="E12" s="49"/>
      <c r="J12" s="18"/>
      <c r="K12" s="50"/>
    </row>
    <row r="13" spans="1:12">
      <c r="A13" s="61"/>
      <c r="B13" s="62" t="s">
        <v>106</v>
      </c>
      <c r="C13" s="62"/>
      <c r="J13" s="18"/>
      <c r="K13" s="50"/>
    </row>
    <row r="14" spans="1:12">
      <c r="A14" s="61"/>
      <c r="B14" s="62" t="s">
        <v>176</v>
      </c>
      <c r="C14" s="62"/>
      <c r="J14" s="18"/>
      <c r="K14" s="50"/>
    </row>
    <row r="15" spans="1:12">
      <c r="A15" s="61"/>
      <c r="B15" s="62" t="s">
        <v>224</v>
      </c>
      <c r="C15" s="62"/>
      <c r="J15" s="18"/>
      <c r="K15" s="50"/>
    </row>
    <row r="16" spans="1:12">
      <c r="A16" s="61"/>
      <c r="B16" s="62" t="s">
        <v>177</v>
      </c>
      <c r="C16" s="62"/>
      <c r="J16" s="18"/>
      <c r="K16" s="50"/>
    </row>
    <row r="17" spans="1:11">
      <c r="A17" s="61"/>
      <c r="B17" s="62"/>
      <c r="C17" s="62"/>
      <c r="J17" s="18"/>
      <c r="K17" s="50"/>
    </row>
    <row r="18" spans="1:11">
      <c r="A18" s="61"/>
      <c r="B18" s="62"/>
      <c r="C18" s="62"/>
      <c r="J18" s="18"/>
      <c r="K18" s="50"/>
    </row>
    <row r="19" spans="1:11">
      <c r="E19" s="51"/>
      <c r="G19" s="20"/>
      <c r="H19" s="20"/>
      <c r="J19" s="18"/>
      <c r="K19" s="50"/>
    </row>
    <row r="20" spans="1:11">
      <c r="E20" s="51"/>
      <c r="J20" s="18"/>
      <c r="K20" s="50"/>
    </row>
    <row r="21" spans="1:11">
      <c r="J21" s="18"/>
      <c r="K21" s="50"/>
    </row>
    <row r="22" spans="1:11">
      <c r="J22" s="18"/>
      <c r="K22" s="50"/>
    </row>
    <row r="23" spans="1:11">
      <c r="J23" s="18"/>
      <c r="K23" s="50"/>
    </row>
    <row r="24" spans="1:11">
      <c r="J24" s="18"/>
      <c r="K24" s="50"/>
    </row>
    <row r="25" spans="1:11">
      <c r="J25" s="18"/>
      <c r="K25" s="50"/>
    </row>
    <row r="26" spans="1:11">
      <c r="B26" s="18"/>
      <c r="C26" s="18"/>
      <c r="D26" s="18"/>
      <c r="E26" s="18"/>
      <c r="F26" s="18"/>
      <c r="G26" s="18"/>
      <c r="H26" s="18"/>
      <c r="I26" s="18"/>
      <c r="J26" s="18"/>
      <c r="K26" s="50"/>
    </row>
    <row r="27" spans="1:11">
      <c r="B27" s="18"/>
      <c r="C27" s="18"/>
      <c r="D27" s="18"/>
      <c r="E27" s="18"/>
      <c r="F27" s="18"/>
      <c r="G27" s="18"/>
      <c r="H27" s="18"/>
      <c r="I27" s="18"/>
      <c r="J27" s="18"/>
      <c r="K27" s="50"/>
    </row>
    <row r="28" spans="1:11">
      <c r="B28" s="18"/>
      <c r="C28" s="18"/>
      <c r="D28" s="18"/>
      <c r="E28" s="18"/>
      <c r="F28" s="18"/>
      <c r="G28" s="18"/>
      <c r="H28" s="18"/>
      <c r="I28" s="18"/>
      <c r="J28" s="18"/>
      <c r="K28" s="50"/>
    </row>
    <row r="29" spans="1:11">
      <c r="B29" s="18"/>
      <c r="C29" s="18"/>
      <c r="D29" s="18"/>
      <c r="E29" s="18"/>
      <c r="F29" s="18"/>
      <c r="G29" s="18"/>
      <c r="H29" s="18"/>
      <c r="I29" s="18"/>
      <c r="J29" s="18"/>
      <c r="K29" s="50"/>
    </row>
    <row r="30" spans="1:11">
      <c r="B30" s="18"/>
      <c r="C30" s="18"/>
      <c r="D30" s="18"/>
      <c r="E30" s="18"/>
      <c r="F30" s="18"/>
      <c r="G30" s="18"/>
      <c r="H30" s="18"/>
      <c r="I30" s="18"/>
      <c r="J30" s="18"/>
      <c r="K30" s="50"/>
    </row>
    <row r="31" spans="1:11">
      <c r="B31" s="18"/>
      <c r="C31" s="18"/>
      <c r="D31" s="18"/>
      <c r="E31" s="18"/>
      <c r="F31" s="18"/>
      <c r="G31" s="18"/>
      <c r="H31" s="18"/>
      <c r="I31" s="18"/>
      <c r="J31" s="18"/>
      <c r="K31" s="50"/>
    </row>
    <row r="32" spans="1:11">
      <c r="B32" s="18"/>
      <c r="C32" s="18"/>
      <c r="D32" s="18"/>
      <c r="E32" s="18"/>
      <c r="F32" s="18"/>
      <c r="G32" s="18"/>
      <c r="H32" s="18"/>
      <c r="I32" s="18"/>
      <c r="J32" s="18"/>
      <c r="K32" s="50"/>
    </row>
    <row r="33" spans="2:11">
      <c r="B33" s="18"/>
      <c r="C33" s="18"/>
      <c r="D33" s="18"/>
      <c r="E33" s="18"/>
      <c r="F33" s="18"/>
      <c r="G33" s="18"/>
      <c r="H33" s="18"/>
      <c r="I33" s="18"/>
      <c r="J33" s="18"/>
      <c r="K33" s="50"/>
    </row>
    <row r="34" spans="2:11">
      <c r="B34" s="18"/>
      <c r="C34" s="18"/>
      <c r="D34" s="18"/>
      <c r="E34" s="18"/>
      <c r="F34" s="18"/>
      <c r="G34" s="18"/>
      <c r="H34" s="18"/>
      <c r="I34" s="18"/>
      <c r="J34" s="18"/>
      <c r="K34" s="50"/>
    </row>
    <row r="35" spans="2:11">
      <c r="B35" s="18"/>
      <c r="C35" s="18"/>
      <c r="D35" s="18"/>
      <c r="E35" s="18"/>
      <c r="F35" s="18"/>
      <c r="G35" s="18"/>
      <c r="H35" s="18"/>
      <c r="I35" s="18"/>
      <c r="J35" s="18"/>
      <c r="K35" s="50"/>
    </row>
    <row r="36" spans="2:11">
      <c r="B36" s="18"/>
      <c r="C36" s="18"/>
      <c r="D36" s="18"/>
      <c r="E36" s="18"/>
      <c r="F36" s="18"/>
      <c r="G36" s="18"/>
      <c r="H36" s="18"/>
      <c r="I36" s="18"/>
      <c r="J36" s="18"/>
      <c r="K36" s="50"/>
    </row>
    <row r="37" spans="2:11">
      <c r="B37" s="18"/>
      <c r="C37" s="18"/>
      <c r="D37" s="18"/>
      <c r="E37" s="18"/>
      <c r="F37" s="18"/>
      <c r="G37" s="18"/>
      <c r="H37" s="18"/>
      <c r="I37" s="18"/>
      <c r="J37" s="18"/>
      <c r="K37" s="50"/>
    </row>
    <row r="38" spans="2:11">
      <c r="B38" s="18"/>
      <c r="C38" s="18"/>
      <c r="D38" s="18"/>
      <c r="E38" s="18"/>
      <c r="F38" s="18"/>
      <c r="G38" s="18"/>
      <c r="H38" s="18"/>
      <c r="I38" s="18"/>
      <c r="J38" s="18"/>
      <c r="K38" s="50"/>
    </row>
    <row r="39" spans="2:11">
      <c r="B39" s="18"/>
      <c r="C39" s="18"/>
      <c r="D39" s="18"/>
      <c r="E39" s="18"/>
      <c r="F39" s="18"/>
      <c r="G39" s="18"/>
      <c r="H39" s="18"/>
      <c r="I39" s="18"/>
      <c r="J39" s="18"/>
      <c r="K39" s="50"/>
    </row>
    <row r="40" spans="2:11">
      <c r="B40" s="18"/>
      <c r="C40" s="18"/>
      <c r="D40" s="18"/>
      <c r="E40" s="18"/>
      <c r="F40" s="18"/>
      <c r="G40" s="18"/>
      <c r="H40" s="18"/>
      <c r="I40" s="18"/>
      <c r="J40" s="18"/>
      <c r="K40" s="50"/>
    </row>
    <row r="41" spans="2:11">
      <c r="B41" s="18"/>
      <c r="C41" s="18"/>
      <c r="D41" s="18"/>
      <c r="E41" s="18"/>
      <c r="F41" s="18"/>
      <c r="G41" s="18"/>
      <c r="H41" s="18"/>
      <c r="I41" s="18"/>
      <c r="J41" s="18"/>
      <c r="K41" s="50"/>
    </row>
    <row r="42" spans="2:11">
      <c r="B42" s="18"/>
      <c r="C42" s="18"/>
      <c r="D42" s="18"/>
      <c r="E42" s="18"/>
      <c r="F42" s="18"/>
      <c r="G42" s="18"/>
      <c r="H42" s="18"/>
      <c r="I42" s="18"/>
      <c r="J42" s="18"/>
      <c r="K42" s="50"/>
    </row>
    <row r="43" spans="2:11">
      <c r="B43" s="18"/>
      <c r="C43" s="18"/>
      <c r="D43" s="18"/>
      <c r="E43" s="18"/>
      <c r="F43" s="18"/>
      <c r="G43" s="18"/>
      <c r="H43" s="18"/>
      <c r="I43" s="18"/>
      <c r="J43" s="18"/>
      <c r="K43" s="50"/>
    </row>
    <row r="44" spans="2:11">
      <c r="B44" s="18"/>
      <c r="C44" s="18"/>
      <c r="D44" s="18"/>
      <c r="E44" s="18"/>
      <c r="F44" s="18"/>
      <c r="G44" s="18"/>
      <c r="H44" s="18"/>
      <c r="I44" s="18"/>
      <c r="J44" s="18"/>
      <c r="K44" s="50"/>
    </row>
    <row r="45" spans="2:11">
      <c r="B45" s="18"/>
      <c r="C45" s="18"/>
      <c r="D45" s="18"/>
      <c r="E45" s="18"/>
      <c r="F45" s="18"/>
      <c r="G45" s="18"/>
      <c r="H45" s="18"/>
      <c r="I45" s="18"/>
      <c r="J45" s="18"/>
      <c r="K45" s="50"/>
    </row>
    <row r="46" spans="2:11">
      <c r="B46" s="18"/>
      <c r="C46" s="18"/>
      <c r="D46" s="18"/>
      <c r="E46" s="18"/>
      <c r="F46" s="18"/>
      <c r="G46" s="18"/>
      <c r="H46" s="18"/>
      <c r="I46" s="18"/>
      <c r="J46" s="18"/>
      <c r="K46" s="50"/>
    </row>
    <row r="47" spans="2:11">
      <c r="B47" s="18"/>
      <c r="C47" s="18"/>
      <c r="D47" s="18"/>
      <c r="E47" s="18"/>
      <c r="F47" s="18"/>
      <c r="G47" s="18"/>
      <c r="H47" s="18"/>
      <c r="I47" s="18"/>
      <c r="J47" s="18"/>
      <c r="K47" s="50"/>
    </row>
    <row r="48" spans="2:11">
      <c r="B48" s="18"/>
      <c r="C48" s="18"/>
      <c r="D48" s="18"/>
      <c r="E48" s="18"/>
      <c r="F48" s="18"/>
      <c r="G48" s="18"/>
      <c r="H48" s="18"/>
      <c r="I48" s="18"/>
    </row>
    <row r="49" spans="2:9">
      <c r="B49" s="18"/>
      <c r="C49" s="18"/>
      <c r="D49" s="18"/>
      <c r="E49" s="18"/>
      <c r="F49" s="18"/>
      <c r="G49" s="18"/>
      <c r="H49" s="18"/>
      <c r="I49" s="18"/>
    </row>
    <row r="50" spans="2:9">
      <c r="B50" s="18"/>
      <c r="C50" s="18"/>
      <c r="D50" s="18"/>
      <c r="E50" s="18"/>
      <c r="F50" s="18"/>
      <c r="G50" s="18"/>
      <c r="H50" s="18"/>
      <c r="I50" s="18"/>
    </row>
    <row r="51" spans="2:9">
      <c r="B51" s="18"/>
      <c r="C51" s="18"/>
      <c r="D51" s="18"/>
      <c r="E51" s="18"/>
      <c r="F51" s="18"/>
      <c r="G51" s="18"/>
      <c r="H51" s="18"/>
      <c r="I51" s="18"/>
    </row>
    <row r="52" spans="2:9">
      <c r="B52" s="18"/>
      <c r="C52" s="18"/>
      <c r="D52" s="18"/>
      <c r="E52" s="18"/>
      <c r="F52" s="18"/>
      <c r="G52" s="18"/>
      <c r="H52" s="18"/>
      <c r="I52" s="18"/>
    </row>
    <row r="53" spans="2:9">
      <c r="B53" s="18"/>
      <c r="C53" s="18"/>
      <c r="D53" s="18"/>
      <c r="E53" s="18"/>
      <c r="F53" s="18"/>
      <c r="G53" s="18"/>
      <c r="H53" s="18"/>
      <c r="I53" s="18"/>
    </row>
    <row r="54" spans="2:9">
      <c r="B54" s="18"/>
      <c r="C54" s="18"/>
      <c r="D54" s="18"/>
      <c r="E54" s="18"/>
      <c r="F54" s="18"/>
      <c r="G54" s="18"/>
      <c r="H54" s="18"/>
      <c r="I54" s="18"/>
    </row>
    <row r="55" spans="2:9">
      <c r="B55" s="18"/>
      <c r="C55" s="18"/>
      <c r="D55" s="18"/>
      <c r="E55" s="18"/>
      <c r="F55" s="18"/>
      <c r="G55" s="18"/>
      <c r="H55" s="18"/>
      <c r="I55" s="18"/>
    </row>
    <row r="56" spans="2:9">
      <c r="B56" s="18"/>
      <c r="C56" s="18"/>
      <c r="D56" s="18"/>
      <c r="E56" s="18"/>
      <c r="F56" s="18"/>
      <c r="G56" s="18"/>
      <c r="H56" s="18"/>
      <c r="I56" s="18"/>
    </row>
    <row r="57" spans="2:9">
      <c r="B57" s="18"/>
      <c r="C57" s="18"/>
      <c r="D57" s="18"/>
      <c r="E57" s="18"/>
      <c r="F57" s="18"/>
      <c r="G57" s="18"/>
      <c r="H57" s="18"/>
      <c r="I57" s="18"/>
    </row>
  </sheetData>
  <mergeCells count="7">
    <mergeCell ref="I6:I7"/>
    <mergeCell ref="B3:I3"/>
    <mergeCell ref="B6:B7"/>
    <mergeCell ref="F6:H6"/>
    <mergeCell ref="C6:C7"/>
    <mergeCell ref="D6:D7"/>
    <mergeCell ref="E6:E7"/>
  </mergeCells>
  <pageMargins left="0.7" right="0.7" top="0.78740157499999996" bottom="0.78740157499999996" header="0.3" footer="0.3"/>
  <pageSetup paperSize="9" scale="92" orientation="landscape" r:id="rId1"/>
  <ignoredErrors>
    <ignoredError sqref="F7:H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showGridLines="0" workbookViewId="0">
      <selection activeCell="D6" sqref="D6"/>
    </sheetView>
  </sheetViews>
  <sheetFormatPr defaultColWidth="9.1640625" defaultRowHeight="12.75"/>
  <cols>
    <col min="1" max="1" width="9.1640625" style="52"/>
    <col min="2" max="2" width="80.83203125" style="52" customWidth="1"/>
    <col min="3" max="3" width="16.83203125" style="52" customWidth="1"/>
    <col min="4" max="4" width="16.83203125" style="52" bestFit="1" customWidth="1"/>
    <col min="5" max="5" width="15.6640625" style="52" bestFit="1" customWidth="1"/>
    <col min="6" max="6" width="16.33203125" style="52" bestFit="1" customWidth="1"/>
    <col min="7" max="7" width="16.5" style="52" customWidth="1"/>
    <col min="8" max="8" width="15.1640625" style="52" bestFit="1" customWidth="1"/>
    <col min="9" max="9" width="16.83203125" style="52" customWidth="1"/>
    <col min="10" max="10" width="19.1640625" style="52" customWidth="1"/>
    <col min="11" max="11" width="20.83203125" style="52" customWidth="1"/>
    <col min="12" max="12" width="29.1640625" style="52" customWidth="1"/>
    <col min="13" max="16384" width="9.1640625" style="52"/>
  </cols>
  <sheetData>
    <row r="1" spans="2:11" ht="15.75">
      <c r="F1" s="53"/>
      <c r="G1" s="54"/>
      <c r="H1" s="55"/>
      <c r="I1" s="53" t="s">
        <v>134</v>
      </c>
    </row>
    <row r="3" spans="2:11" ht="18.75">
      <c r="B3" s="315" t="s">
        <v>220</v>
      </c>
      <c r="C3" s="315"/>
      <c r="D3" s="315"/>
      <c r="E3" s="315"/>
      <c r="F3" s="315"/>
      <c r="G3" s="315"/>
      <c r="H3" s="315"/>
      <c r="I3" s="315"/>
      <c r="J3" s="56"/>
      <c r="K3" s="56"/>
    </row>
    <row r="4" spans="2:11">
      <c r="B4" s="74"/>
      <c r="C4" s="64"/>
      <c r="D4" s="64"/>
      <c r="E4" s="64"/>
      <c r="F4" s="64"/>
      <c r="G4" s="64"/>
      <c r="H4" s="64"/>
      <c r="I4" s="64"/>
    </row>
    <row r="5" spans="2:11">
      <c r="B5" s="57"/>
      <c r="I5" s="53" t="s">
        <v>49</v>
      </c>
    </row>
    <row r="6" spans="2:11" ht="51" customHeight="1">
      <c r="B6" s="141" t="s">
        <v>235</v>
      </c>
      <c r="C6" s="142" t="s">
        <v>236</v>
      </c>
      <c r="D6" s="142" t="s">
        <v>165</v>
      </c>
      <c r="E6" s="142" t="s">
        <v>92</v>
      </c>
      <c r="F6" s="142" t="s">
        <v>187</v>
      </c>
      <c r="G6" s="142" t="s">
        <v>166</v>
      </c>
      <c r="H6" s="142" t="s">
        <v>167</v>
      </c>
      <c r="I6" s="143" t="s">
        <v>228</v>
      </c>
    </row>
    <row r="7" spans="2:11" ht="12.75" customHeight="1">
      <c r="B7" s="287"/>
      <c r="C7" s="288"/>
      <c r="D7" s="288"/>
      <c r="E7" s="288"/>
      <c r="F7" s="288"/>
      <c r="G7" s="288"/>
      <c r="H7" s="288"/>
      <c r="I7" s="289"/>
    </row>
    <row r="8" spans="2:11" ht="21.95" customHeight="1">
      <c r="B8" s="144" t="s">
        <v>93</v>
      </c>
      <c r="C8" s="145">
        <f>SUM(D8:I8)</f>
        <v>196050920922</v>
      </c>
      <c r="D8" s="145">
        <f t="shared" ref="D8:I8" si="0">D9+D10+D15</f>
        <v>128935096000</v>
      </c>
      <c r="E8" s="145">
        <f t="shared" si="0"/>
        <v>43971511045</v>
      </c>
      <c r="F8" s="145">
        <f t="shared" si="0"/>
        <v>1257313877</v>
      </c>
      <c r="G8" s="145">
        <f t="shared" si="0"/>
        <v>76000000</v>
      </c>
      <c r="H8" s="145">
        <f t="shared" si="0"/>
        <v>1690000000</v>
      </c>
      <c r="I8" s="146">
        <f t="shared" si="0"/>
        <v>20121000000</v>
      </c>
    </row>
    <row r="9" spans="2:11" ht="21.95" customHeight="1">
      <c r="B9" s="147" t="s">
        <v>94</v>
      </c>
      <c r="C9" s="145">
        <f t="shared" ref="C9:C38" si="1">SUM(D9:I9)</f>
        <v>21158973870</v>
      </c>
      <c r="D9" s="148">
        <v>19100000000</v>
      </c>
      <c r="E9" s="148"/>
      <c r="F9" s="148">
        <v>190000000</v>
      </c>
      <c r="G9" s="148"/>
      <c r="H9" s="148"/>
      <c r="I9" s="149">
        <v>1868973870</v>
      </c>
      <c r="J9" s="58"/>
      <c r="K9" s="58"/>
    </row>
    <row r="10" spans="2:11" ht="21.95" customHeight="1">
      <c r="B10" s="147" t="s">
        <v>95</v>
      </c>
      <c r="C10" s="145">
        <f t="shared" si="1"/>
        <v>13944300000</v>
      </c>
      <c r="D10" s="148">
        <f>D11+D13+D14</f>
        <v>12500000000</v>
      </c>
      <c r="E10" s="148">
        <v>226800000</v>
      </c>
      <c r="F10" s="148">
        <v>70000000</v>
      </c>
      <c r="G10" s="148">
        <v>38500000</v>
      </c>
      <c r="H10" s="148">
        <v>781000000</v>
      </c>
      <c r="I10" s="149">
        <v>328000000</v>
      </c>
      <c r="J10" s="58"/>
    </row>
    <row r="11" spans="2:11" ht="21.95" customHeight="1">
      <c r="B11" s="147" t="s">
        <v>96</v>
      </c>
      <c r="C11" s="145">
        <f t="shared" si="1"/>
        <v>0</v>
      </c>
      <c r="D11" s="148"/>
      <c r="E11" s="148"/>
      <c r="F11" s="148"/>
      <c r="G11" s="148"/>
      <c r="H11" s="148"/>
      <c r="I11" s="149"/>
      <c r="J11" s="58"/>
    </row>
    <row r="12" spans="2:11" ht="21.95" hidden="1" customHeight="1">
      <c r="B12" s="234" t="s">
        <v>210</v>
      </c>
      <c r="C12" s="231"/>
      <c r="D12" s="232"/>
      <c r="E12" s="232"/>
      <c r="F12" s="232"/>
      <c r="G12" s="232"/>
      <c r="H12" s="232"/>
      <c r="I12" s="233"/>
      <c r="J12" s="58"/>
    </row>
    <row r="13" spans="2:11" ht="21.95" customHeight="1">
      <c r="B13" s="147" t="s">
        <v>97</v>
      </c>
      <c r="C13" s="145">
        <f t="shared" si="1"/>
        <v>1021000000</v>
      </c>
      <c r="D13" s="148"/>
      <c r="E13" s="148"/>
      <c r="F13" s="148"/>
      <c r="G13" s="148"/>
      <c r="H13" s="148">
        <v>700000000</v>
      </c>
      <c r="I13" s="149">
        <v>321000000</v>
      </c>
      <c r="J13" s="58"/>
    </row>
    <row r="14" spans="2:11" ht="21.95" customHeight="1">
      <c r="B14" s="147" t="s">
        <v>98</v>
      </c>
      <c r="C14" s="145">
        <f t="shared" si="1"/>
        <v>12500000000</v>
      </c>
      <c r="D14" s="148">
        <v>12500000000</v>
      </c>
      <c r="E14" s="148"/>
      <c r="F14" s="148"/>
      <c r="G14" s="148"/>
      <c r="H14" s="148"/>
      <c r="I14" s="149"/>
      <c r="J14" s="58"/>
    </row>
    <row r="15" spans="2:11" ht="21.95" customHeight="1">
      <c r="B15" s="144" t="s">
        <v>229</v>
      </c>
      <c r="C15" s="145">
        <f t="shared" si="1"/>
        <v>160947647052</v>
      </c>
      <c r="D15" s="145">
        <f t="shared" ref="D15:H15" si="2">SUM(D16:D35)</f>
        <v>97335096000</v>
      </c>
      <c r="E15" s="145">
        <f t="shared" si="2"/>
        <v>43744711045</v>
      </c>
      <c r="F15" s="145">
        <f t="shared" si="2"/>
        <v>997313877</v>
      </c>
      <c r="G15" s="145">
        <f t="shared" si="2"/>
        <v>37500000</v>
      </c>
      <c r="H15" s="145">
        <f t="shared" si="2"/>
        <v>909000000</v>
      </c>
      <c r="I15" s="146">
        <f>SUM(I16:I35)</f>
        <v>17924026130</v>
      </c>
    </row>
    <row r="16" spans="2:11" ht="21.95" customHeight="1">
      <c r="B16" s="147" t="s">
        <v>215</v>
      </c>
      <c r="C16" s="145">
        <f t="shared" si="1"/>
        <v>41376490045</v>
      </c>
      <c r="D16" s="148"/>
      <c r="E16" s="148">
        <f>41676490045-300000000</f>
        <v>41376490045</v>
      </c>
      <c r="F16" s="148"/>
      <c r="G16" s="148"/>
      <c r="H16" s="148"/>
      <c r="I16" s="149"/>
    </row>
    <row r="17" spans="2:10" ht="21.95" customHeight="1">
      <c r="B17" s="147" t="s">
        <v>225</v>
      </c>
      <c r="C17" s="145">
        <f t="shared" si="1"/>
        <v>318221000</v>
      </c>
      <c r="D17" s="148"/>
      <c r="E17" s="148">
        <v>318221000</v>
      </c>
      <c r="F17" s="148"/>
      <c r="G17" s="148"/>
      <c r="H17" s="148"/>
      <c r="I17" s="149"/>
    </row>
    <row r="18" spans="2:10" ht="21.95" customHeight="1">
      <c r="B18" s="150" t="s">
        <v>121</v>
      </c>
      <c r="C18" s="145">
        <f t="shared" si="1"/>
        <v>44450096000</v>
      </c>
      <c r="D18" s="148">
        <v>44450096000</v>
      </c>
      <c r="E18" s="148"/>
      <c r="F18" s="148"/>
      <c r="G18" s="148"/>
      <c r="H18" s="148"/>
      <c r="I18" s="149"/>
    </row>
    <row r="19" spans="2:10" ht="21.95" hidden="1" customHeight="1">
      <c r="B19" s="230" t="s">
        <v>149</v>
      </c>
      <c r="C19" s="231">
        <f t="shared" si="1"/>
        <v>0</v>
      </c>
      <c r="D19" s="232"/>
      <c r="E19" s="232"/>
      <c r="F19" s="232"/>
      <c r="G19" s="232"/>
      <c r="H19" s="232"/>
      <c r="I19" s="233"/>
    </row>
    <row r="20" spans="2:10" ht="21.95" hidden="1" customHeight="1">
      <c r="B20" s="230" t="s">
        <v>169</v>
      </c>
      <c r="C20" s="231">
        <f t="shared" si="1"/>
        <v>0</v>
      </c>
      <c r="D20" s="232"/>
      <c r="E20" s="232"/>
      <c r="F20" s="232"/>
      <c r="G20" s="232"/>
      <c r="H20" s="232"/>
      <c r="I20" s="233"/>
    </row>
    <row r="21" spans="2:10" ht="21.95" customHeight="1">
      <c r="B21" s="150" t="s">
        <v>170</v>
      </c>
      <c r="C21" s="145">
        <f t="shared" si="1"/>
        <v>281426130</v>
      </c>
      <c r="D21" s="148"/>
      <c r="E21" s="148"/>
      <c r="F21" s="148"/>
      <c r="G21" s="148"/>
      <c r="H21" s="148"/>
      <c r="I21" s="149">
        <v>281426130</v>
      </c>
    </row>
    <row r="22" spans="2:10" ht="21.95" hidden="1" customHeight="1">
      <c r="B22" s="230" t="s">
        <v>154</v>
      </c>
      <c r="C22" s="231">
        <f t="shared" si="1"/>
        <v>0</v>
      </c>
      <c r="D22" s="232"/>
      <c r="E22" s="232"/>
      <c r="F22" s="232"/>
      <c r="G22" s="232"/>
      <c r="H22" s="232"/>
      <c r="I22" s="233"/>
    </row>
    <row r="23" spans="2:10" ht="21.95" hidden="1" customHeight="1">
      <c r="B23" s="230" t="s">
        <v>171</v>
      </c>
      <c r="C23" s="231">
        <f t="shared" si="1"/>
        <v>0</v>
      </c>
      <c r="D23" s="232"/>
      <c r="E23" s="232"/>
      <c r="F23" s="232"/>
      <c r="G23" s="232"/>
      <c r="H23" s="232"/>
      <c r="I23" s="233"/>
    </row>
    <row r="24" spans="2:10" ht="21.95" customHeight="1">
      <c r="B24" s="150" t="s">
        <v>172</v>
      </c>
      <c r="C24" s="145">
        <f t="shared" si="1"/>
        <v>260000000</v>
      </c>
      <c r="D24" s="148"/>
      <c r="E24" s="148"/>
      <c r="F24" s="148"/>
      <c r="G24" s="148"/>
      <c r="H24" s="148"/>
      <c r="I24" s="149">
        <v>260000000</v>
      </c>
    </row>
    <row r="25" spans="2:10" ht="21.95" customHeight="1">
      <c r="B25" s="150" t="s">
        <v>173</v>
      </c>
      <c r="C25" s="145">
        <f t="shared" si="1"/>
        <v>250000000</v>
      </c>
      <c r="D25" s="148"/>
      <c r="E25" s="148"/>
      <c r="F25" s="148"/>
      <c r="G25" s="148"/>
      <c r="H25" s="148"/>
      <c r="I25" s="149">
        <v>250000000</v>
      </c>
    </row>
    <row r="26" spans="2:10" ht="21.95" customHeight="1">
      <c r="B26" s="150" t="s">
        <v>233</v>
      </c>
      <c r="C26" s="145">
        <f t="shared" si="1"/>
        <v>8000000000</v>
      </c>
      <c r="D26" s="148"/>
      <c r="E26" s="148"/>
      <c r="F26" s="148"/>
      <c r="G26" s="148"/>
      <c r="H26" s="148"/>
      <c r="I26" s="149">
        <v>8000000000</v>
      </c>
    </row>
    <row r="27" spans="2:10" ht="21.95" customHeight="1">
      <c r="B27" s="150" t="s">
        <v>107</v>
      </c>
      <c r="C27" s="145">
        <f t="shared" si="1"/>
        <v>909000000</v>
      </c>
      <c r="D27" s="148"/>
      <c r="E27" s="148"/>
      <c r="F27" s="148"/>
      <c r="G27" s="148"/>
      <c r="H27" s="148">
        <v>909000000</v>
      </c>
      <c r="I27" s="149"/>
      <c r="J27" s="58"/>
    </row>
    <row r="28" spans="2:10" ht="21.95" customHeight="1">
      <c r="B28" s="150" t="s">
        <v>133</v>
      </c>
      <c r="C28" s="145">
        <f t="shared" si="1"/>
        <v>999813877</v>
      </c>
      <c r="D28" s="148"/>
      <c r="E28" s="148"/>
      <c r="F28" s="148">
        <v>997313877</v>
      </c>
      <c r="G28" s="148">
        <v>2500000</v>
      </c>
      <c r="H28" s="148"/>
      <c r="I28" s="149"/>
      <c r="J28" s="58"/>
    </row>
    <row r="29" spans="2:10" ht="21.95" customHeight="1">
      <c r="B29" s="147" t="s">
        <v>155</v>
      </c>
      <c r="C29" s="145">
        <f t="shared" si="1"/>
        <v>35000000</v>
      </c>
      <c r="D29" s="148"/>
      <c r="E29" s="148"/>
      <c r="F29" s="148"/>
      <c r="G29" s="148">
        <v>35000000</v>
      </c>
      <c r="H29" s="148"/>
      <c r="I29" s="149"/>
    </row>
    <row r="30" spans="2:10" ht="21.95" customHeight="1">
      <c r="B30" s="147" t="s">
        <v>216</v>
      </c>
      <c r="C30" s="145">
        <f t="shared" si="1"/>
        <v>9065000000</v>
      </c>
      <c r="D30" s="148"/>
      <c r="E30" s="148"/>
      <c r="F30" s="148"/>
      <c r="G30" s="148"/>
      <c r="H30" s="148"/>
      <c r="I30" s="149">
        <v>9065000000</v>
      </c>
    </row>
    <row r="31" spans="2:10" ht="21.95" customHeight="1">
      <c r="B31" s="147" t="s">
        <v>174</v>
      </c>
      <c r="C31" s="145">
        <f t="shared" si="1"/>
        <v>2050000000</v>
      </c>
      <c r="D31" s="148"/>
      <c r="E31" s="148">
        <v>2050000000</v>
      </c>
      <c r="F31" s="145"/>
      <c r="G31" s="145"/>
      <c r="H31" s="145"/>
      <c r="I31" s="146"/>
    </row>
    <row r="32" spans="2:10" ht="21.95" hidden="1" customHeight="1">
      <c r="B32" s="234" t="s">
        <v>189</v>
      </c>
      <c r="C32" s="231">
        <f t="shared" si="1"/>
        <v>0</v>
      </c>
      <c r="D32" s="232"/>
      <c r="E32" s="232"/>
      <c r="F32" s="231"/>
      <c r="G32" s="231"/>
      <c r="H32" s="231"/>
      <c r="I32" s="235"/>
    </row>
    <row r="33" spans="2:9" ht="21.95" hidden="1" customHeight="1">
      <c r="B33" s="234" t="s">
        <v>211</v>
      </c>
      <c r="C33" s="231">
        <f t="shared" si="1"/>
        <v>0</v>
      </c>
      <c r="D33" s="232"/>
      <c r="E33" s="232"/>
      <c r="F33" s="231"/>
      <c r="G33" s="231"/>
      <c r="H33" s="231"/>
      <c r="I33" s="235"/>
    </row>
    <row r="34" spans="2:9" ht="21.95" customHeight="1">
      <c r="B34" s="147" t="s">
        <v>217</v>
      </c>
      <c r="C34" s="145">
        <f t="shared" si="1"/>
        <v>67600000</v>
      </c>
      <c r="D34" s="148"/>
      <c r="E34" s="148"/>
      <c r="F34" s="145"/>
      <c r="G34" s="145"/>
      <c r="H34" s="145"/>
      <c r="I34" s="149">
        <v>67600000</v>
      </c>
    </row>
    <row r="35" spans="2:9" ht="21.95" customHeight="1">
      <c r="B35" s="147" t="s">
        <v>175</v>
      </c>
      <c r="C35" s="145">
        <f t="shared" si="1"/>
        <v>52885000000</v>
      </c>
      <c r="D35" s="148">
        <f>39619880000+100000000+3165120000+10000000000</f>
        <v>52885000000</v>
      </c>
      <c r="E35" s="148"/>
      <c r="F35" s="145"/>
      <c r="G35" s="145"/>
      <c r="H35" s="145"/>
      <c r="I35" s="146"/>
    </row>
    <row r="36" spans="2:9" ht="21.95" customHeight="1">
      <c r="B36" s="151" t="s">
        <v>99</v>
      </c>
      <c r="C36" s="145">
        <f t="shared" si="1"/>
        <v>196710500922</v>
      </c>
      <c r="D36" s="145">
        <f>118935096000+10000000000</f>
        <v>128935096000</v>
      </c>
      <c r="E36" s="145">
        <f>43953290045-300000000+318221000</f>
        <v>43971511045</v>
      </c>
      <c r="F36" s="145">
        <v>1257313877</v>
      </c>
      <c r="G36" s="145">
        <v>45580000</v>
      </c>
      <c r="H36" s="145">
        <v>3449000000</v>
      </c>
      <c r="I36" s="146">
        <f>20321000000-1269000000</f>
        <v>19052000000</v>
      </c>
    </row>
    <row r="37" spans="2:9" ht="21.95" customHeight="1">
      <c r="B37" s="147" t="s">
        <v>100</v>
      </c>
      <c r="C37" s="145">
        <f t="shared" si="1"/>
        <v>2045000000</v>
      </c>
      <c r="D37" s="148"/>
      <c r="E37" s="148"/>
      <c r="F37" s="148"/>
      <c r="G37" s="148"/>
      <c r="H37" s="148">
        <v>1633000000</v>
      </c>
      <c r="I37" s="149">
        <v>412000000</v>
      </c>
    </row>
    <row r="38" spans="2:9" ht="23.25" customHeight="1">
      <c r="B38" s="152" t="s">
        <v>101</v>
      </c>
      <c r="C38" s="153">
        <f t="shared" si="1"/>
        <v>-659580000</v>
      </c>
      <c r="D38" s="153">
        <f t="shared" ref="D38:I38" si="3">D8-D36</f>
        <v>0</v>
      </c>
      <c r="E38" s="153">
        <f t="shared" si="3"/>
        <v>0</v>
      </c>
      <c r="F38" s="153">
        <f t="shared" si="3"/>
        <v>0</v>
      </c>
      <c r="G38" s="153">
        <f t="shared" si="3"/>
        <v>30420000</v>
      </c>
      <c r="H38" s="153">
        <f t="shared" si="3"/>
        <v>-1759000000</v>
      </c>
      <c r="I38" s="154">
        <f t="shared" si="3"/>
        <v>1069000000</v>
      </c>
    </row>
    <row r="39" spans="2:9">
      <c r="D39" s="58"/>
      <c r="E39" s="58"/>
      <c r="F39" s="58"/>
      <c r="G39" s="58"/>
      <c r="H39" s="58"/>
      <c r="I39" s="58"/>
    </row>
    <row r="40" spans="2:9">
      <c r="B40" s="52" t="s">
        <v>230</v>
      </c>
      <c r="D40" s="58"/>
      <c r="F40" s="58"/>
      <c r="H40" s="58"/>
    </row>
    <row r="41" spans="2:9">
      <c r="B41" s="52" t="s">
        <v>226</v>
      </c>
      <c r="D41" s="58"/>
      <c r="F41" s="58"/>
      <c r="G41" s="58"/>
      <c r="H41" s="58"/>
    </row>
    <row r="43" spans="2:9">
      <c r="D43" s="58"/>
    </row>
  </sheetData>
  <mergeCells count="1">
    <mergeCell ref="B3:I3"/>
  </mergeCells>
  <pageMargins left="0.7" right="0.7" top="0.78740157499999996" bottom="0.78740157499999996" header="0.3" footer="0.3"/>
  <pageSetup paperSize="9" scale="68" orientation="landscape" r:id="rId1"/>
  <ignoredErrors>
    <ignoredError sqref="F15:I15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2"/>
  <sheetViews>
    <sheetView zoomScaleNormal="100" workbookViewId="0">
      <selection activeCell="B1" sqref="B1:I41"/>
    </sheetView>
  </sheetViews>
  <sheetFormatPr defaultColWidth="9.1640625" defaultRowHeight="12.75"/>
  <cols>
    <col min="1" max="1" width="9.1640625" style="67"/>
    <col min="2" max="2" width="80.83203125" style="67" customWidth="1"/>
    <col min="3" max="4" width="16.83203125" style="67" customWidth="1"/>
    <col min="5" max="5" width="15.6640625" style="67" bestFit="1" customWidth="1"/>
    <col min="6" max="6" width="16.33203125" style="67" bestFit="1" customWidth="1"/>
    <col min="7" max="7" width="16.83203125" style="67" customWidth="1"/>
    <col min="8" max="8" width="15.1640625" style="67" bestFit="1" customWidth="1"/>
    <col min="9" max="9" width="16.5" style="67" customWidth="1"/>
    <col min="10" max="10" width="19.1640625" style="67" customWidth="1"/>
    <col min="11" max="16384" width="9.1640625" style="67"/>
  </cols>
  <sheetData>
    <row r="1" spans="2:11" ht="15.75">
      <c r="F1" s="68"/>
      <c r="G1" s="69"/>
      <c r="H1" s="70"/>
      <c r="I1" s="68" t="s">
        <v>135</v>
      </c>
    </row>
    <row r="3" spans="2:11" ht="18.75">
      <c r="B3" s="315" t="s">
        <v>222</v>
      </c>
      <c r="C3" s="315"/>
      <c r="D3" s="315"/>
      <c r="E3" s="315"/>
      <c r="F3" s="315"/>
      <c r="G3" s="315"/>
      <c r="H3" s="315"/>
      <c r="I3" s="315"/>
      <c r="J3" s="71"/>
      <c r="K3" s="71"/>
    </row>
    <row r="4" spans="2:11">
      <c r="B4" s="70"/>
    </row>
    <row r="5" spans="2:11">
      <c r="B5" s="72"/>
      <c r="I5" s="68" t="s">
        <v>49</v>
      </c>
    </row>
    <row r="6" spans="2:11" ht="51" customHeight="1">
      <c r="B6" s="141" t="s">
        <v>235</v>
      </c>
      <c r="C6" s="142" t="s">
        <v>236</v>
      </c>
      <c r="D6" s="142" t="s">
        <v>165</v>
      </c>
      <c r="E6" s="142" t="s">
        <v>92</v>
      </c>
      <c r="F6" s="142" t="s">
        <v>187</v>
      </c>
      <c r="G6" s="142" t="s">
        <v>166</v>
      </c>
      <c r="H6" s="142" t="s">
        <v>167</v>
      </c>
      <c r="I6" s="143" t="s">
        <v>228</v>
      </c>
    </row>
    <row r="7" spans="2:11" ht="12.75" customHeight="1">
      <c r="B7" s="287"/>
      <c r="C7" s="288"/>
      <c r="D7" s="288"/>
      <c r="E7" s="288"/>
      <c r="F7" s="288"/>
      <c r="G7" s="288"/>
      <c r="H7" s="288"/>
      <c r="I7" s="289"/>
    </row>
    <row r="8" spans="2:11" ht="21.95" customHeight="1">
      <c r="B8" s="155" t="s">
        <v>93</v>
      </c>
      <c r="C8" s="156">
        <f>SUM(D8:I8)</f>
        <v>93251260000</v>
      </c>
      <c r="D8" s="156">
        <f t="shared" ref="D8:I8" si="0">D9+D10+D15</f>
        <v>66025000000</v>
      </c>
      <c r="E8" s="156">
        <f t="shared" si="0"/>
        <v>12467460000</v>
      </c>
      <c r="F8" s="156">
        <f t="shared" si="0"/>
        <v>1252400000</v>
      </c>
      <c r="G8" s="156">
        <f t="shared" si="0"/>
        <v>76000000</v>
      </c>
      <c r="H8" s="156">
        <f t="shared" si="0"/>
        <v>890000000</v>
      </c>
      <c r="I8" s="157">
        <f t="shared" si="0"/>
        <v>12540400000</v>
      </c>
    </row>
    <row r="9" spans="2:11" ht="21.95" customHeight="1">
      <c r="B9" s="158" t="s">
        <v>94</v>
      </c>
      <c r="C9" s="156">
        <f t="shared" ref="C9:C38" si="1">SUM(D9:I9)</f>
        <v>21715990047</v>
      </c>
      <c r="D9" s="159">
        <v>19500000000</v>
      </c>
      <c r="E9" s="159"/>
      <c r="F9" s="159">
        <v>200000000</v>
      </c>
      <c r="G9" s="159"/>
      <c r="H9" s="159"/>
      <c r="I9" s="160">
        <v>2015990047</v>
      </c>
      <c r="J9" s="73"/>
    </row>
    <row r="10" spans="2:11" ht="21.95" customHeight="1">
      <c r="B10" s="158" t="s">
        <v>95</v>
      </c>
      <c r="C10" s="156">
        <f t="shared" si="1"/>
        <v>14060300000</v>
      </c>
      <c r="D10" s="159">
        <f>D11+D13+D14</f>
        <v>12700000000</v>
      </c>
      <c r="E10" s="159">
        <v>226800000</v>
      </c>
      <c r="F10" s="159">
        <v>70000000</v>
      </c>
      <c r="G10" s="159">
        <v>38500000</v>
      </c>
      <c r="H10" s="159">
        <v>781000000</v>
      </c>
      <c r="I10" s="160">
        <f>I11+I13+I14+6000000</f>
        <v>244000000</v>
      </c>
      <c r="J10" s="73"/>
    </row>
    <row r="11" spans="2:11" ht="21.95" customHeight="1">
      <c r="B11" s="158" t="s">
        <v>96</v>
      </c>
      <c r="C11" s="156">
        <f t="shared" si="1"/>
        <v>0</v>
      </c>
      <c r="D11" s="159"/>
      <c r="E11" s="159"/>
      <c r="F11" s="159"/>
      <c r="G11" s="159"/>
      <c r="H11" s="159"/>
      <c r="I11" s="160"/>
    </row>
    <row r="12" spans="2:11" ht="21.95" hidden="1" customHeight="1">
      <c r="B12" s="234" t="s">
        <v>210</v>
      </c>
      <c r="C12" s="237"/>
      <c r="D12" s="238"/>
      <c r="E12" s="238"/>
      <c r="F12" s="238"/>
      <c r="G12" s="238"/>
      <c r="H12" s="238"/>
      <c r="I12" s="239"/>
    </row>
    <row r="13" spans="2:11" ht="21.95" customHeight="1">
      <c r="B13" s="158" t="s">
        <v>97</v>
      </c>
      <c r="C13" s="156">
        <f t="shared" si="1"/>
        <v>938000000</v>
      </c>
      <c r="D13" s="159"/>
      <c r="E13" s="159"/>
      <c r="F13" s="159"/>
      <c r="G13" s="159"/>
      <c r="H13" s="159">
        <v>700000000</v>
      </c>
      <c r="I13" s="160">
        <v>238000000</v>
      </c>
      <c r="J13" s="73"/>
    </row>
    <row r="14" spans="2:11" ht="21.95" customHeight="1">
      <c r="B14" s="158" t="s">
        <v>98</v>
      </c>
      <c r="C14" s="156">
        <f t="shared" si="1"/>
        <v>12700000000</v>
      </c>
      <c r="D14" s="159">
        <v>12700000000</v>
      </c>
      <c r="E14" s="159"/>
      <c r="F14" s="159"/>
      <c r="G14" s="159"/>
      <c r="H14" s="159"/>
      <c r="I14" s="160"/>
      <c r="J14" s="73"/>
    </row>
    <row r="15" spans="2:11" ht="21.95" customHeight="1">
      <c r="B15" s="155" t="s">
        <v>229</v>
      </c>
      <c r="C15" s="156">
        <f t="shared" si="1"/>
        <v>57474969953</v>
      </c>
      <c r="D15" s="156">
        <f t="shared" ref="D15:I15" si="2">SUM(D16:D35)</f>
        <v>33825000000</v>
      </c>
      <c r="E15" s="156">
        <f t="shared" si="2"/>
        <v>12240660000</v>
      </c>
      <c r="F15" s="156">
        <f t="shared" si="2"/>
        <v>982400000</v>
      </c>
      <c r="G15" s="156">
        <f t="shared" si="2"/>
        <v>37500000</v>
      </c>
      <c r="H15" s="156">
        <f t="shared" si="2"/>
        <v>109000000</v>
      </c>
      <c r="I15" s="157">
        <f t="shared" si="2"/>
        <v>10280409953</v>
      </c>
    </row>
    <row r="16" spans="2:11" ht="21.95" customHeight="1">
      <c r="B16" s="158" t="s">
        <v>215</v>
      </c>
      <c r="C16" s="156">
        <f t="shared" si="1"/>
        <v>10190439000</v>
      </c>
      <c r="D16" s="159"/>
      <c r="E16" s="159">
        <v>10190439000</v>
      </c>
      <c r="F16" s="159"/>
      <c r="G16" s="159"/>
      <c r="H16" s="159"/>
      <c r="I16" s="160"/>
    </row>
    <row r="17" spans="2:10" ht="21.95" customHeight="1">
      <c r="B17" s="147" t="s">
        <v>225</v>
      </c>
      <c r="C17" s="156">
        <f t="shared" si="1"/>
        <v>221000</v>
      </c>
      <c r="D17" s="159"/>
      <c r="E17" s="159">
        <v>221000</v>
      </c>
      <c r="F17" s="159"/>
      <c r="G17" s="159"/>
      <c r="H17" s="159"/>
      <c r="I17" s="160"/>
    </row>
    <row r="18" spans="2:10" ht="21.95" customHeight="1">
      <c r="B18" s="161" t="s">
        <v>121</v>
      </c>
      <c r="C18" s="156">
        <f t="shared" si="1"/>
        <v>0</v>
      </c>
      <c r="D18" s="159"/>
      <c r="E18" s="159"/>
      <c r="F18" s="159"/>
      <c r="G18" s="159"/>
      <c r="H18" s="159"/>
      <c r="I18" s="160"/>
    </row>
    <row r="19" spans="2:10" ht="21.95" hidden="1" customHeight="1">
      <c r="B19" s="236" t="s">
        <v>149</v>
      </c>
      <c r="C19" s="237">
        <f t="shared" si="1"/>
        <v>0</v>
      </c>
      <c r="D19" s="238"/>
      <c r="E19" s="238"/>
      <c r="F19" s="238"/>
      <c r="G19" s="238"/>
      <c r="H19" s="238"/>
      <c r="I19" s="239"/>
    </row>
    <row r="20" spans="2:10" ht="21.95" hidden="1" customHeight="1">
      <c r="B20" s="236" t="s">
        <v>169</v>
      </c>
      <c r="C20" s="237">
        <f t="shared" si="1"/>
        <v>0</v>
      </c>
      <c r="D20" s="238"/>
      <c r="E20" s="238"/>
      <c r="F20" s="238"/>
      <c r="G20" s="238"/>
      <c r="H20" s="238"/>
      <c r="I20" s="239"/>
    </row>
    <row r="21" spans="2:10" ht="21.95" customHeight="1">
      <c r="B21" s="161" t="s">
        <v>170</v>
      </c>
      <c r="C21" s="156">
        <f t="shared" si="1"/>
        <v>12809953</v>
      </c>
      <c r="D21" s="159"/>
      <c r="E21" s="159"/>
      <c r="F21" s="159"/>
      <c r="G21" s="159"/>
      <c r="H21" s="159"/>
      <c r="I21" s="160">
        <v>12809953</v>
      </c>
    </row>
    <row r="22" spans="2:10" ht="21.95" hidden="1" customHeight="1">
      <c r="B22" s="236" t="s">
        <v>154</v>
      </c>
      <c r="C22" s="237">
        <f t="shared" si="1"/>
        <v>0</v>
      </c>
      <c r="D22" s="238"/>
      <c r="E22" s="238"/>
      <c r="F22" s="238"/>
      <c r="G22" s="238"/>
      <c r="H22" s="238"/>
      <c r="I22" s="239"/>
    </row>
    <row r="23" spans="2:10" ht="21.95" hidden="1" customHeight="1">
      <c r="B23" s="236" t="s">
        <v>171</v>
      </c>
      <c r="C23" s="237">
        <f t="shared" si="1"/>
        <v>0</v>
      </c>
      <c r="D23" s="238"/>
      <c r="E23" s="238"/>
      <c r="F23" s="238"/>
      <c r="G23" s="238"/>
      <c r="H23" s="238"/>
      <c r="I23" s="239"/>
    </row>
    <row r="24" spans="2:10" ht="21.95" customHeight="1">
      <c r="B24" s="161" t="s">
        <v>172</v>
      </c>
      <c r="C24" s="156">
        <f t="shared" si="1"/>
        <v>266000000</v>
      </c>
      <c r="D24" s="159"/>
      <c r="E24" s="159"/>
      <c r="F24" s="159"/>
      <c r="G24" s="159"/>
      <c r="H24" s="159"/>
      <c r="I24" s="160">
        <v>266000000</v>
      </c>
    </row>
    <row r="25" spans="2:10" ht="21.95" customHeight="1">
      <c r="B25" s="161" t="s">
        <v>173</v>
      </c>
      <c r="C25" s="156">
        <f t="shared" si="1"/>
        <v>0</v>
      </c>
      <c r="D25" s="159"/>
      <c r="E25" s="159"/>
      <c r="F25" s="159"/>
      <c r="G25" s="159"/>
      <c r="H25" s="159"/>
      <c r="I25" s="160"/>
    </row>
    <row r="26" spans="2:10" ht="21.95" customHeight="1">
      <c r="B26" s="150" t="s">
        <v>233</v>
      </c>
      <c r="C26" s="156">
        <f t="shared" si="1"/>
        <v>10000000000</v>
      </c>
      <c r="D26" s="159"/>
      <c r="E26" s="159"/>
      <c r="F26" s="159"/>
      <c r="G26" s="159"/>
      <c r="H26" s="159"/>
      <c r="I26" s="160">
        <v>10000000000</v>
      </c>
    </row>
    <row r="27" spans="2:10" ht="21.95" customHeight="1">
      <c r="B27" s="161" t="s">
        <v>107</v>
      </c>
      <c r="C27" s="156">
        <f t="shared" si="1"/>
        <v>109000000</v>
      </c>
      <c r="D27" s="159"/>
      <c r="E27" s="159"/>
      <c r="F27" s="159"/>
      <c r="G27" s="159"/>
      <c r="H27" s="159">
        <v>109000000</v>
      </c>
      <c r="I27" s="160"/>
      <c r="J27" s="73"/>
    </row>
    <row r="28" spans="2:10" ht="21.95" customHeight="1">
      <c r="B28" s="161" t="s">
        <v>133</v>
      </c>
      <c r="C28" s="156">
        <f t="shared" si="1"/>
        <v>984900000</v>
      </c>
      <c r="D28" s="159"/>
      <c r="E28" s="159"/>
      <c r="F28" s="159">
        <v>982400000</v>
      </c>
      <c r="G28" s="159">
        <v>2500000</v>
      </c>
      <c r="H28" s="159"/>
      <c r="I28" s="160"/>
      <c r="J28" s="73"/>
    </row>
    <row r="29" spans="2:10" ht="21.95" customHeight="1">
      <c r="B29" s="158" t="s">
        <v>155</v>
      </c>
      <c r="C29" s="156">
        <f t="shared" si="1"/>
        <v>35000000</v>
      </c>
      <c r="D29" s="159"/>
      <c r="E29" s="159"/>
      <c r="F29" s="159"/>
      <c r="G29" s="159">
        <v>35000000</v>
      </c>
      <c r="H29" s="159"/>
      <c r="I29" s="160"/>
    </row>
    <row r="30" spans="2:10" ht="21.95" customHeight="1">
      <c r="B30" s="147" t="s">
        <v>216</v>
      </c>
      <c r="C30" s="156">
        <f t="shared" si="1"/>
        <v>0</v>
      </c>
      <c r="D30" s="159"/>
      <c r="E30" s="159"/>
      <c r="F30" s="159"/>
      <c r="G30" s="159"/>
      <c r="H30" s="159"/>
      <c r="I30" s="160"/>
    </row>
    <row r="31" spans="2:10" ht="21.95" customHeight="1">
      <c r="B31" s="158" t="s">
        <v>174</v>
      </c>
      <c r="C31" s="156">
        <f t="shared" si="1"/>
        <v>2050000000</v>
      </c>
      <c r="D31" s="159"/>
      <c r="E31" s="159">
        <v>2050000000</v>
      </c>
      <c r="F31" s="156"/>
      <c r="G31" s="156"/>
      <c r="H31" s="156"/>
      <c r="I31" s="157"/>
    </row>
    <row r="32" spans="2:10" ht="21.95" hidden="1" customHeight="1">
      <c r="B32" s="240" t="s">
        <v>189</v>
      </c>
      <c r="C32" s="237">
        <f t="shared" si="1"/>
        <v>0</v>
      </c>
      <c r="D32" s="238"/>
      <c r="E32" s="238"/>
      <c r="F32" s="237"/>
      <c r="G32" s="237"/>
      <c r="H32" s="237"/>
      <c r="I32" s="241"/>
    </row>
    <row r="33" spans="2:10" ht="21.95" hidden="1" customHeight="1">
      <c r="B33" s="240" t="s">
        <v>211</v>
      </c>
      <c r="C33" s="237">
        <f t="shared" si="1"/>
        <v>0</v>
      </c>
      <c r="D33" s="238"/>
      <c r="E33" s="238"/>
      <c r="F33" s="237"/>
      <c r="G33" s="237"/>
      <c r="H33" s="237"/>
      <c r="I33" s="241"/>
    </row>
    <row r="34" spans="2:10" ht="21.95" customHeight="1">
      <c r="B34" s="147" t="s">
        <v>217</v>
      </c>
      <c r="C34" s="156">
        <f t="shared" si="1"/>
        <v>1600000</v>
      </c>
      <c r="D34" s="159"/>
      <c r="E34" s="159"/>
      <c r="F34" s="156"/>
      <c r="G34" s="156"/>
      <c r="H34" s="156"/>
      <c r="I34" s="160">
        <v>1600000</v>
      </c>
    </row>
    <row r="35" spans="2:10" ht="21.95" customHeight="1">
      <c r="B35" s="158" t="s">
        <v>175</v>
      </c>
      <c r="C35" s="156">
        <f t="shared" si="1"/>
        <v>33825000000</v>
      </c>
      <c r="D35" s="159">
        <f>29997251000+100000000+3727749000</f>
        <v>33825000000</v>
      </c>
      <c r="E35" s="159"/>
      <c r="F35" s="156"/>
      <c r="G35" s="156"/>
      <c r="H35" s="156"/>
      <c r="I35" s="157"/>
    </row>
    <row r="36" spans="2:10" ht="21.95" customHeight="1">
      <c r="B36" s="162" t="s">
        <v>99</v>
      </c>
      <c r="C36" s="156">
        <f t="shared" si="1"/>
        <v>98597240000</v>
      </c>
      <c r="D36" s="156">
        <v>66025000000</v>
      </c>
      <c r="E36" s="156">
        <f>12467239000+221000</f>
        <v>12467460000</v>
      </c>
      <c r="F36" s="156">
        <v>1252400000</v>
      </c>
      <c r="G36" s="156">
        <v>45580000</v>
      </c>
      <c r="H36" s="156">
        <v>2649000000</v>
      </c>
      <c r="I36" s="163">
        <v>16157800000</v>
      </c>
      <c r="J36" s="73"/>
    </row>
    <row r="37" spans="2:10" ht="21.95" customHeight="1">
      <c r="B37" s="158" t="s">
        <v>100</v>
      </c>
      <c r="C37" s="156">
        <f t="shared" si="1"/>
        <v>2036800000</v>
      </c>
      <c r="D37" s="159"/>
      <c r="E37" s="159"/>
      <c r="F37" s="159"/>
      <c r="G37" s="159"/>
      <c r="H37" s="159">
        <v>1650000000</v>
      </c>
      <c r="I37" s="160">
        <v>386800000</v>
      </c>
    </row>
    <row r="38" spans="2:10" ht="23.25" customHeight="1">
      <c r="B38" s="164" t="s">
        <v>101</v>
      </c>
      <c r="C38" s="165">
        <f t="shared" si="1"/>
        <v>-5345980000</v>
      </c>
      <c r="D38" s="165">
        <f t="shared" ref="D38:I38" si="3">D8-D36</f>
        <v>0</v>
      </c>
      <c r="E38" s="165">
        <f t="shared" si="3"/>
        <v>0</v>
      </c>
      <c r="F38" s="165">
        <f t="shared" si="3"/>
        <v>0</v>
      </c>
      <c r="G38" s="165">
        <f t="shared" si="3"/>
        <v>30420000</v>
      </c>
      <c r="H38" s="165">
        <f t="shared" si="3"/>
        <v>-1759000000</v>
      </c>
      <c r="I38" s="166">
        <f t="shared" si="3"/>
        <v>-3617400000</v>
      </c>
    </row>
    <row r="39" spans="2:10">
      <c r="C39" s="73"/>
      <c r="D39" s="73"/>
      <c r="E39" s="73"/>
      <c r="F39" s="73"/>
      <c r="G39" s="73"/>
      <c r="H39" s="73"/>
      <c r="I39" s="73"/>
    </row>
    <row r="40" spans="2:10">
      <c r="B40" s="67" t="s">
        <v>231</v>
      </c>
      <c r="D40" s="73"/>
      <c r="H40" s="73"/>
    </row>
    <row r="41" spans="2:10">
      <c r="B41" s="67" t="s">
        <v>227</v>
      </c>
      <c r="D41" s="73"/>
      <c r="H41" s="73"/>
    </row>
    <row r="42" spans="2:10">
      <c r="D42" s="73"/>
    </row>
  </sheetData>
  <mergeCells count="1">
    <mergeCell ref="B3:I3"/>
  </mergeCells>
  <pageMargins left="0.7" right="0.7" top="0.78740157499999996" bottom="0.78740157499999996" header="0.3" footer="0.3"/>
  <pageSetup paperSize="9" scale="68" orientation="landscape" r:id="rId1"/>
  <ignoredErrors>
    <ignoredError sqref="F15:I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titul</vt:lpstr>
      <vt:lpstr>T-1 příjmy </vt:lpstr>
      <vt:lpstr>T-2 výdaje </vt:lpstr>
      <vt:lpstr>T-3 ZRS</vt:lpstr>
      <vt:lpstr>T-4 VVI</vt:lpstr>
      <vt:lpstr>T-5 platy OSS+PO</vt:lpstr>
      <vt:lpstr>T-6 záruky</vt:lpstr>
      <vt:lpstr>T-7 SF 2022</vt:lpstr>
      <vt:lpstr>T-8 SF 2023</vt:lpstr>
      <vt:lpstr>T-9 SF 2024</vt:lpstr>
      <vt:lpstr>titul!_Toc206999993</vt:lpstr>
      <vt:lpstr>'T-1 příjmy '!Oblast_tisku</vt:lpstr>
      <vt:lpstr>'T-2 výdaje '!Oblast_tisku</vt:lpstr>
      <vt:lpstr>'T-4 VVI'!Oblast_tisku</vt:lpstr>
      <vt:lpstr>'T-5 platy OSS+PO'!Oblast_tisku</vt:lpstr>
      <vt:lpstr>'T-6 záruky'!Oblast_tisku</vt:lpstr>
      <vt:lpstr>'T-7 SF 2022'!Oblast_tisku</vt:lpstr>
      <vt:lpstr>'T-8 SF 2023'!Oblast_tisku</vt:lpstr>
      <vt:lpstr>'T-9 SF 2024'!Oblast_tisku</vt:lpstr>
      <vt:lpstr>titul!Oblast_tisku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Martin.Kolitsch@mfcr.cz</dc:creator>
  <cp:lastModifiedBy>Kolitsch Martin Ing.</cp:lastModifiedBy>
  <cp:lastPrinted>2021-09-29T17:43:55Z</cp:lastPrinted>
  <dcterms:created xsi:type="dcterms:W3CDTF">2007-04-30T10:32:54Z</dcterms:created>
  <dcterms:modified xsi:type="dcterms:W3CDTF">2021-09-29T17:53:01Z</dcterms:modified>
</cp:coreProperties>
</file>