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S:\Odbor11\Odd111\všichni\2021\12 PSP září 2021\03 dokumentace\"/>
    </mc:Choice>
  </mc:AlternateContent>
  <bookViews>
    <workbookView xWindow="8940" yWindow="480" windowWidth="20730" windowHeight="11760" tabRatio="887" firstSheet="14" activeTab="19"/>
  </bookViews>
  <sheets>
    <sheet name="OBAL" sheetId="19687" r:id="rId1"/>
    <sheet name="TITUL" sheetId="19615" r:id="rId2"/>
    <sheet name="Tab.1 - příjmy" sheetId="19757" r:id="rId3"/>
    <sheet name="Tab.1 - výdaje druhově" sheetId="19758" r:id="rId4"/>
    <sheet name="Tab.2 - výdaje odvětvově" sheetId="19759" r:id="rId5"/>
    <sheet name="Tab.3 - příjmy kapitol" sheetId="19760" r:id="rId6"/>
    <sheet name="Tab.4 - výdaje kapitol" sheetId="19761" r:id="rId7"/>
    <sheet name="Tab. 5 - běžné výdaje " sheetId="19762" r:id="rId8"/>
    <sheet name="Tab.6 - kapitálové výdaje" sheetId="19763" r:id="rId9"/>
    <sheet name="Tab.7 - EU" sheetId="19764" r:id="rId10"/>
    <sheet name="Tab.8 - FM" sheetId="19738" r:id="rId11"/>
    <sheet name="Tab.9 - VPS výdaje" sheetId="19753" r:id="rId12"/>
    <sheet name="Tab.10 -Platy OSS+PO" sheetId="19773" r:id="rId13"/>
    <sheet name="Tab.11- platy-ÚO" sheetId="19766" r:id="rId14"/>
    <sheet name="Tab.12-platy-st_správa" sheetId="19767" r:id="rId15"/>
    <sheet name="Tab.13 - SOBCPO" sheetId="19768" r:id="rId16"/>
    <sheet name="Tab.14 - ostatní OSS" sheetId="19769" r:id="rId17"/>
    <sheet name="Tab.15 - platy přísp-organ" sheetId="19770" r:id="rId18"/>
    <sheet name="Tab.16 - počty zam. EU a FM " sheetId="19771" r:id="rId19"/>
    <sheet name="Tab.17 - platy vývoj OSS+PO" sheetId="19774" r:id="rId20"/>
    <sheet name="Tab.18 - VVaI" sheetId="19749" r:id="rId21"/>
    <sheet name="Tab.19 - OSFA" sheetId="19754" r:id="rId22"/>
    <sheet name="Tab.20 - ZÁRUKY" sheetId="19756" r:id="rId23"/>
    <sheet name="Tab.21-ZRS " sheetId="19755" r:id="rId24"/>
    <sheet name="Modul1" sheetId="225" state="veryHidden" r:id="rId25"/>
  </sheets>
  <externalReferences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</externalReferences>
  <definedNames>
    <definedName name="_________Tab16">'[1]301-KPR'!#REF!</definedName>
    <definedName name="________Tab16" localSheetId="18">'[1]301-KPR'!#REF!</definedName>
    <definedName name="_______FM2013">'[2]záv.uk,.KPR'!#REF!</definedName>
    <definedName name="_______Tab16" localSheetId="9">'[1]301-KPR'!#REF!</definedName>
    <definedName name="_______Tab16">'[1]301-KPR'!#REF!</definedName>
    <definedName name="______FM2013" localSheetId="18">'[2]záv.uk,.KPR'!#REF!</definedName>
    <definedName name="______Tab16" localSheetId="9">'[1]301-KPR'!#REF!</definedName>
    <definedName name="______Tab16">'[1]301-KPR'!#REF!</definedName>
    <definedName name="_____FM2013" localSheetId="9">'[2]záv.uk,.KPR'!#REF!</definedName>
    <definedName name="_____FM2013">'[2]záv.uk,.KPR'!#REF!</definedName>
    <definedName name="_____Tab16">'[1]301-KPR'!#REF!</definedName>
    <definedName name="____FM2013" localSheetId="9">'[2]záv.uk,.KPR'!#REF!</definedName>
    <definedName name="____FM2013">'[2]záv.uk,.KPR'!#REF!</definedName>
    <definedName name="____Tab16" localSheetId="3">'[3]301-KPR'!#REF!</definedName>
    <definedName name="____Tab16" localSheetId="19">'[1]301-KPR'!#REF!</definedName>
    <definedName name="____Tab16" localSheetId="22">'[1]301-KPR'!#REF!</definedName>
    <definedName name="____Tab16" localSheetId="23">'[3]301-KPR'!#REF!</definedName>
    <definedName name="____Tab16" localSheetId="9">'[1]301-KPR'!#REF!</definedName>
    <definedName name="____Tab16" localSheetId="10">'[1]301-KPR'!#REF!</definedName>
    <definedName name="____Tab16">'[3]301-KPR'!#REF!</definedName>
    <definedName name="___FM2013">'[2]záv.uk,.KPR'!#REF!</definedName>
    <definedName name="___Tab16" localSheetId="3">'[3]301-KPR'!#REF!</definedName>
    <definedName name="___Tab16" localSheetId="12">'[1]301-KPR'!#REF!</definedName>
    <definedName name="___Tab16" localSheetId="18">'[1]301-KPR'!#REF!</definedName>
    <definedName name="___Tab16" localSheetId="19">'[1]301-KPR'!#REF!</definedName>
    <definedName name="___Tab16" localSheetId="20">'[1]301-KPR'!#REF!</definedName>
    <definedName name="___Tab16" localSheetId="22">'[1]301-KPR'!#REF!</definedName>
    <definedName name="___Tab16" localSheetId="23">'[3]301-KPR'!#REF!</definedName>
    <definedName name="___Tab16" localSheetId="9">'[1]301-KPR'!#REF!</definedName>
    <definedName name="___Tab16" localSheetId="10">'[1]301-KPR'!#REF!</definedName>
    <definedName name="___Tab16">'[3]301-KPR'!#REF!</definedName>
    <definedName name="__FM2013" localSheetId="3">'[4]záv.uk,.KPR'!#REF!</definedName>
    <definedName name="__FM2013" localSheetId="19">'[2]záv.uk,.KPR'!#REF!</definedName>
    <definedName name="__FM2013" localSheetId="22">'[2]záv.uk,.KPR'!#REF!</definedName>
    <definedName name="__FM2013" localSheetId="23">'[4]záv.uk,.KPR'!#REF!</definedName>
    <definedName name="__FM2013" localSheetId="9">'[2]záv.uk,.KPR'!#REF!</definedName>
    <definedName name="__FM2013" localSheetId="10">'[2]záv.uk,.KPR'!#REF!</definedName>
    <definedName name="__FM2013">'[4]záv.uk,.KPR'!#REF!</definedName>
    <definedName name="__Tab16" localSheetId="3">'[3]301-KPR'!#REF!</definedName>
    <definedName name="__Tab16" localSheetId="12">'[1]301-KPR'!#REF!</definedName>
    <definedName name="__Tab16" localSheetId="18">'[1]301-KPR'!#REF!</definedName>
    <definedName name="__Tab16" localSheetId="19">'[1]301-KPR'!#REF!</definedName>
    <definedName name="__Tab16" localSheetId="20">'[1]301-KPR'!#REF!</definedName>
    <definedName name="__Tab16" localSheetId="22">'[1]301-KPR'!#REF!</definedName>
    <definedName name="__Tab16" localSheetId="23">'[3]301-KPR'!#REF!</definedName>
    <definedName name="__Tab16" localSheetId="9">'[1]301-KPR'!#REF!</definedName>
    <definedName name="__Tab16" localSheetId="10">'[1]301-KPR'!#REF!</definedName>
    <definedName name="__Tab16">'[3]301-KPR'!#REF!</definedName>
    <definedName name="_xlnm._FilterDatabase" localSheetId="2" hidden="1">'Tab.1 - příjmy'!$A$8:$H$8</definedName>
    <definedName name="_xlnm._FilterDatabase" localSheetId="3" hidden="1">'Tab.1 - výdaje druhově'!$A$7:$H$122</definedName>
    <definedName name="_xlnm._FilterDatabase" localSheetId="11" hidden="1">'Tab.9 - VPS výdaje'!$B$6:$H$7</definedName>
    <definedName name="_FM2013" localSheetId="3">'[4]záv.uk,.KPR'!#REF!</definedName>
    <definedName name="_FM2013" localSheetId="12">'[2]záv.uk,.KPR'!#REF!</definedName>
    <definedName name="_FM2013" localSheetId="18">'[2]záv.uk,.KPR'!#REF!</definedName>
    <definedName name="_FM2013" localSheetId="19">'[2]záv.uk,.KPR'!#REF!</definedName>
    <definedName name="_FM2013" localSheetId="20">'[2]záv.uk,.KPR'!#REF!</definedName>
    <definedName name="_FM2013" localSheetId="22">'[2]záv.uk,.KPR'!#REF!</definedName>
    <definedName name="_FM2013" localSheetId="23">'[4]záv.uk,.KPR'!#REF!</definedName>
    <definedName name="_FM2013" localSheetId="9">'[2]záv.uk,.KPR'!#REF!</definedName>
    <definedName name="_FM2013" localSheetId="10">'[2]záv.uk,.KPR'!#REF!</definedName>
    <definedName name="_FM2013">'[4]záv.uk,.KPR'!#REF!</definedName>
    <definedName name="_Tab16" localSheetId="3">'[3]301-KPR'!#REF!</definedName>
    <definedName name="_Tab16" localSheetId="12">'[1]301-KPR'!#REF!</definedName>
    <definedName name="_Tab16" localSheetId="18">'[1]301-KPR'!#REF!</definedName>
    <definedName name="_Tab16" localSheetId="19">'[1]301-KPR'!#REF!</definedName>
    <definedName name="_Tab16" localSheetId="20">'[1]301-KPR'!#REF!</definedName>
    <definedName name="_Tab16" localSheetId="22">'[1]301-KPR'!#REF!</definedName>
    <definedName name="_Tab16" localSheetId="23">'[3]301-KPR'!#REF!</definedName>
    <definedName name="_Tab16" localSheetId="9">'[1]301-KPR'!#REF!</definedName>
    <definedName name="_Tab16" localSheetId="10">'[1]301-KPR'!#REF!</definedName>
    <definedName name="_Tab16">'[3]301-KPR'!#REF!</definedName>
    <definedName name="aa" localSheetId="22">'[1]301-KPR'!#REF!</definedName>
    <definedName name="aa" localSheetId="9">'[5]301-KPR'!#REF!</definedName>
    <definedName name="aa" localSheetId="10">'[5]301-KPR'!#REF!</definedName>
    <definedName name="aa">'[6]301-KPR'!#REF!</definedName>
    <definedName name="AccessDatabase">"C:\Dokumenty\Borisek\Excel\1998\ROZPIS1998\1LEDEN1998\akce98-1.mdb"</definedName>
    <definedName name="AV" localSheetId="3">'[4]záv.uk,.KPR'!#REF!</definedName>
    <definedName name="AV" localSheetId="12">'[1]301-KPR'!#REF!</definedName>
    <definedName name="AV" localSheetId="13">'[1]301-KPR'!#REF!</definedName>
    <definedName name="AV" localSheetId="14">'[1]301-KPR'!#REF!</definedName>
    <definedName name="AV" localSheetId="15">'[1]301-KPR'!#REF!</definedName>
    <definedName name="AV" localSheetId="16">'[1]301-KPR'!#REF!</definedName>
    <definedName name="AV" localSheetId="17">'[1]301-KPR'!#REF!</definedName>
    <definedName name="AV" localSheetId="18">'[2]záv.uk,.KPR'!#REF!</definedName>
    <definedName name="AV" localSheetId="19">'[1]301-KPR'!#REF!</definedName>
    <definedName name="AV" localSheetId="20">'[2]záv.uk,.KPR'!#REF!</definedName>
    <definedName name="AV" localSheetId="22">'[2]záv.uk,.KPR'!#REF!</definedName>
    <definedName name="AV" localSheetId="23">'[7]301-KPR'!#REF!</definedName>
    <definedName name="AV" localSheetId="9">'[2]záv.uk,.KPR'!#REF!</definedName>
    <definedName name="AV" localSheetId="10">'[2]záv.uk,.KPR'!#REF!</definedName>
    <definedName name="AV" localSheetId="11">'[8]301-KPR'!#REF!</definedName>
    <definedName name="AV">'[4]záv.uk,.KPR'!#REF!</definedName>
    <definedName name="AVC" localSheetId="22">'[1]301-KPR'!#REF!</definedName>
    <definedName name="AVC" localSheetId="9">'[1]301-KPR'!#REF!</definedName>
    <definedName name="AVC" localSheetId="10">'[1]301-KPR'!#REF!</definedName>
    <definedName name="AVC">'[3]301-KPR'!#REF!</definedName>
    <definedName name="AVv" localSheetId="22">'[1]301-KPR'!#REF!</definedName>
    <definedName name="AVv" localSheetId="9">'[1]301-KPR'!#REF!</definedName>
    <definedName name="AVv" localSheetId="10">'[1]301-KPR'!#REF!</definedName>
    <definedName name="AVv">'[3]301-KPR'!#REF!</definedName>
    <definedName name="baba" localSheetId="3">'[4]záv.uk,.KPR'!#REF!</definedName>
    <definedName name="baba" localSheetId="12">'[2]záv.uk,.KPR'!#REF!</definedName>
    <definedName name="baba" localSheetId="18">'[2]záv.uk,.KPR'!#REF!</definedName>
    <definedName name="baba" localSheetId="19">'[2]záv.uk,.KPR'!#REF!</definedName>
    <definedName name="baba" localSheetId="20">'[2]záv.uk,.KPR'!#REF!</definedName>
    <definedName name="baba" localSheetId="22">'[2]záv.uk,.KPR'!#REF!</definedName>
    <definedName name="baba" localSheetId="23">'[4]záv.uk,.KPR'!#REF!</definedName>
    <definedName name="baba" localSheetId="9">'[2]záv.uk,.KPR'!#REF!</definedName>
    <definedName name="baba" localSheetId="10">'[2]záv.uk,.KPR'!#REF!</definedName>
    <definedName name="baba">'[4]záv.uk,.KPR'!#REF!</definedName>
    <definedName name="BIS" localSheetId="12">'[2]záv.uk,.KPR'!$B$6</definedName>
    <definedName name="BIS" localSheetId="19">'[2]záv.uk,.KPR'!$B$6</definedName>
    <definedName name="BIS" localSheetId="20">'[2]záv.uk,.KPR'!$B$6</definedName>
    <definedName name="BIS" localSheetId="22">'[2]záv.uk,.KPR'!$B$6</definedName>
    <definedName name="BIS">'[4]záv.uk,.KPR'!$B$6</definedName>
    <definedName name="CBU" localSheetId="3">'[4]záv.uk,.KPR'!#REF!</definedName>
    <definedName name="CBU" localSheetId="12">'[1]301-KPR'!#REF!</definedName>
    <definedName name="CBU" localSheetId="13">'[1]301-KPR'!#REF!</definedName>
    <definedName name="CBU" localSheetId="14">'[1]301-KPR'!#REF!</definedName>
    <definedName name="CBU" localSheetId="15">'[1]301-KPR'!#REF!</definedName>
    <definedName name="CBU" localSheetId="16">'[1]301-KPR'!#REF!</definedName>
    <definedName name="CBU" localSheetId="17">'[1]301-KPR'!#REF!</definedName>
    <definedName name="CBU" localSheetId="18">'[2]záv.uk,.KPR'!#REF!</definedName>
    <definedName name="CBU" localSheetId="19">'[1]301-KPR'!#REF!</definedName>
    <definedName name="CBU" localSheetId="20">'[2]záv.uk,.KPR'!#REF!</definedName>
    <definedName name="CBU" localSheetId="22">'[2]záv.uk,.KPR'!#REF!</definedName>
    <definedName name="CBU" localSheetId="23">'[7]301-KPR'!#REF!</definedName>
    <definedName name="CBU" localSheetId="9">'[2]záv.uk,.KPR'!#REF!</definedName>
    <definedName name="CBU" localSheetId="10">'[2]záv.uk,.KPR'!#REF!</definedName>
    <definedName name="CBU" localSheetId="11">'[8]301-KPR'!#REF!</definedName>
    <definedName name="CBU">'[4]záv.uk,.KPR'!#REF!</definedName>
    <definedName name="celkem1" localSheetId="22">'[1]301-KPR'!#REF!</definedName>
    <definedName name="celkem1" localSheetId="9">'[1]301-KPR'!#REF!</definedName>
    <definedName name="celkem1" localSheetId="10">'[1]301-KPR'!#REF!</definedName>
    <definedName name="celkem1">'[3]301-KPR'!#REF!</definedName>
    <definedName name="CSU" localSheetId="3">'[4]záv.uk,.KPR'!#REF!</definedName>
    <definedName name="CSU" localSheetId="12">'[1]301-KPR'!#REF!</definedName>
    <definedName name="CSU" localSheetId="13">'[1]301-KPR'!#REF!</definedName>
    <definedName name="CSU" localSheetId="14">'[1]301-KPR'!#REF!</definedName>
    <definedName name="CSU" localSheetId="15">'[1]301-KPR'!#REF!</definedName>
    <definedName name="CSU" localSheetId="16">'[1]301-KPR'!#REF!</definedName>
    <definedName name="CSU" localSheetId="17">'[1]301-KPR'!#REF!</definedName>
    <definedName name="CSU" localSheetId="18">'[2]záv.uk,.KPR'!#REF!</definedName>
    <definedName name="CSU" localSheetId="19">'[1]301-KPR'!#REF!</definedName>
    <definedName name="CSU" localSheetId="20">'[2]záv.uk,.KPR'!#REF!</definedName>
    <definedName name="CSU" localSheetId="22">'[2]záv.uk,.KPR'!#REF!</definedName>
    <definedName name="CSU" localSheetId="23">'[7]301-KPR'!#REF!</definedName>
    <definedName name="CSU" localSheetId="9">'[2]záv.uk,.KPR'!#REF!</definedName>
    <definedName name="CSU" localSheetId="10">'[2]záv.uk,.KPR'!#REF!</definedName>
    <definedName name="CSU" localSheetId="11">'[8]301-KPR'!#REF!</definedName>
    <definedName name="CSU">'[4]záv.uk,.KPR'!#REF!</definedName>
    <definedName name="CUZK" localSheetId="3">'[4]záv.uk,.KPR'!#REF!</definedName>
    <definedName name="CUZK" localSheetId="12">'[1]301-KPR'!#REF!</definedName>
    <definedName name="CUZK" localSheetId="13">'[1]301-KPR'!#REF!</definedName>
    <definedName name="CUZK" localSheetId="14">'[1]301-KPR'!#REF!</definedName>
    <definedName name="CUZK" localSheetId="15">'[1]301-KPR'!#REF!</definedName>
    <definedName name="CUZK" localSheetId="16">'[1]301-KPR'!#REF!</definedName>
    <definedName name="CUZK" localSheetId="17">'[1]301-KPR'!#REF!</definedName>
    <definedName name="CUZK" localSheetId="18">'[2]záv.uk,.KPR'!#REF!</definedName>
    <definedName name="CUZK" localSheetId="19">'[1]301-KPR'!#REF!</definedName>
    <definedName name="CUZK" localSheetId="20">'[2]záv.uk,.KPR'!#REF!</definedName>
    <definedName name="CUZK" localSheetId="22">'[2]záv.uk,.KPR'!#REF!</definedName>
    <definedName name="CUZK" localSheetId="23">'[7]301-KPR'!#REF!</definedName>
    <definedName name="CUZK" localSheetId="9">'[2]záv.uk,.KPR'!#REF!</definedName>
    <definedName name="CUZK" localSheetId="10">'[2]záv.uk,.KPR'!#REF!</definedName>
    <definedName name="CUZK" localSheetId="11">'[8]301-KPR'!#REF!</definedName>
    <definedName name="CUZK">'[4]záv.uk,.KPR'!#REF!</definedName>
    <definedName name="CÚZK" localSheetId="22">'[9]301'!#REF!</definedName>
    <definedName name="CÚZK" localSheetId="9">'[10]301'!#REF!</definedName>
    <definedName name="CÚZK" localSheetId="10">'[10]301'!#REF!</definedName>
    <definedName name="CÚZK">'[11]301'!#REF!</definedName>
    <definedName name="CUZKL" localSheetId="22">'[1]301-KPR'!#REF!</definedName>
    <definedName name="CUZKL" localSheetId="9">'[1]301-KPR'!#REF!</definedName>
    <definedName name="CUZKL" localSheetId="10">'[1]301-KPR'!#REF!</definedName>
    <definedName name="CUZKL">'[3]301-KPR'!#REF!</definedName>
    <definedName name="DF_GRID_1" localSheetId="22">#REF!</definedName>
    <definedName name="DF_GRID_1" localSheetId="9">#REF!</definedName>
    <definedName name="DF_GRID_1" localSheetId="10">#REF!</definedName>
    <definedName name="DF_GRID_1">#REF!</definedName>
    <definedName name="GA" localSheetId="3">'[4]záv.uk,.KPR'!#REF!</definedName>
    <definedName name="GA" localSheetId="12">'[1]301-KPR'!#REF!</definedName>
    <definedName name="GA" localSheetId="13">'[1]301-KPR'!#REF!</definedName>
    <definedName name="GA" localSheetId="14">'[1]301-KPR'!#REF!</definedName>
    <definedName name="GA" localSheetId="15">'[1]301-KPR'!#REF!</definedName>
    <definedName name="GA" localSheetId="16">'[1]301-KPR'!#REF!</definedName>
    <definedName name="GA" localSheetId="17">'[1]301-KPR'!#REF!</definedName>
    <definedName name="GA" localSheetId="18">'[2]záv.uk,.KPR'!#REF!</definedName>
    <definedName name="GA" localSheetId="19">'[1]301-KPR'!#REF!</definedName>
    <definedName name="GA" localSheetId="20">'[2]záv.uk,.KPR'!#REF!</definedName>
    <definedName name="GA" localSheetId="22">'[2]záv.uk,.KPR'!#REF!</definedName>
    <definedName name="GA" localSheetId="23">'[7]301-KPR'!#REF!</definedName>
    <definedName name="GA" localSheetId="9">'[2]záv.uk,.KPR'!#REF!</definedName>
    <definedName name="GA" localSheetId="10">'[2]záv.uk,.KPR'!#REF!</definedName>
    <definedName name="GA" localSheetId="11">'[8]301-KPR'!#REF!</definedName>
    <definedName name="GA">'[4]záv.uk,.KPR'!#REF!</definedName>
    <definedName name="GAE" localSheetId="22">'[1]301-KPR'!#REF!</definedName>
    <definedName name="GAE" localSheetId="9">'[1]301-KPR'!#REF!</definedName>
    <definedName name="GAE" localSheetId="10">'[1]301-KPR'!#REF!</definedName>
    <definedName name="GAE">'[3]301-KPR'!#REF!</definedName>
    <definedName name="gggg" localSheetId="22">#REF!</definedName>
    <definedName name="gggg" localSheetId="9">#REF!</definedName>
    <definedName name="gggg" localSheetId="10">#REF!</definedName>
    <definedName name="gggg">#REF!</definedName>
    <definedName name="hhh" localSheetId="22">#REF!</definedName>
    <definedName name="hhh" localSheetId="9">#REF!</definedName>
    <definedName name="hhh" localSheetId="10">#REF!</definedName>
    <definedName name="hhh">#REF!</definedName>
    <definedName name="jik" localSheetId="22">#REF!</definedName>
    <definedName name="jik" localSheetId="9">#REF!</definedName>
    <definedName name="jik" localSheetId="10">#REF!</definedName>
    <definedName name="jik">#REF!</definedName>
    <definedName name="jjj" localSheetId="22">#REF!</definedName>
    <definedName name="jjj" localSheetId="9">#REF!</definedName>
    <definedName name="jjj" localSheetId="10">#REF!</definedName>
    <definedName name="jjj">#REF!</definedName>
    <definedName name="jksefjnsdf" localSheetId="22">'[1]301-KPR'!#REF!</definedName>
    <definedName name="jksefjnsdf" localSheetId="9">'[1]301-KPR'!#REF!</definedName>
    <definedName name="jksefjnsdf" localSheetId="10">'[1]301-KPR'!#REF!</definedName>
    <definedName name="jksefjnsdf">'[3]301-KPR'!#REF!</definedName>
    <definedName name="KK" localSheetId="22">#REF!</definedName>
    <definedName name="KK" localSheetId="9">#REF!</definedName>
    <definedName name="KK" localSheetId="10">#REF!</definedName>
    <definedName name="KK">#REF!</definedName>
    <definedName name="kkkk" localSheetId="23">'[7]301-KPR'!#REF!</definedName>
    <definedName name="kkkk" localSheetId="9">'[12]301-KPR'!#REF!</definedName>
    <definedName name="kkkk" localSheetId="10">'[12]301-KPR'!#REF!</definedName>
    <definedName name="kkkk">'[12]301-KPR'!#REF!</definedName>
    <definedName name="kontrolní" localSheetId="22">'[13]301'!#REF!</definedName>
    <definedName name="kontrolní" localSheetId="9">'[14]301'!#REF!</definedName>
    <definedName name="kontrolní" localSheetId="10">'[14]301'!#REF!</definedName>
    <definedName name="kontrolní">'[15]301'!#REF!</definedName>
    <definedName name="KPR" localSheetId="12">'[2]záv.uk,.KPR'!$B$30</definedName>
    <definedName name="KPR" localSheetId="19">'[2]záv.uk,.KPR'!$B$30</definedName>
    <definedName name="KPR" localSheetId="20">'[2]záv.uk,.KPR'!$B$30</definedName>
    <definedName name="KPR" localSheetId="22">'[2]záv.uk,.KPR'!$B$30</definedName>
    <definedName name="KPR" localSheetId="23">'[7]301-KPR'!#REF!</definedName>
    <definedName name="KPR">'[4]záv.uk,.KPR'!$B$30</definedName>
    <definedName name="MDS" localSheetId="3">'[4]záv.uk,.KPR'!#REF!</definedName>
    <definedName name="MDS" localSheetId="12">'[1]301-KPR'!#REF!</definedName>
    <definedName name="MDS" localSheetId="13">'[1]301-KPR'!#REF!</definedName>
    <definedName name="MDS" localSheetId="14">'[1]301-KPR'!#REF!</definedName>
    <definedName name="MDS" localSheetId="15">'[1]301-KPR'!#REF!</definedName>
    <definedName name="MDS" localSheetId="16">'[1]301-KPR'!#REF!</definedName>
    <definedName name="MDS" localSheetId="17">'[1]301-KPR'!#REF!</definedName>
    <definedName name="MDS" localSheetId="18">'[2]záv.uk,.KPR'!#REF!</definedName>
    <definedName name="MDS" localSheetId="19">'[1]301-KPR'!#REF!</definedName>
    <definedName name="MDS" localSheetId="20">'[2]záv.uk,.KPR'!#REF!</definedName>
    <definedName name="MDS" localSheetId="22">'[2]záv.uk,.KPR'!#REF!</definedName>
    <definedName name="MDS" localSheetId="23">'[7]301-KPR'!#REF!</definedName>
    <definedName name="MDS" localSheetId="9">'[2]záv.uk,.KPR'!#REF!</definedName>
    <definedName name="MDS" localSheetId="10">'[2]záv.uk,.KPR'!#REF!</definedName>
    <definedName name="MDS" localSheetId="11">'[8]301-KPR'!#REF!</definedName>
    <definedName name="MDS">'[4]záv.uk,.KPR'!#REF!</definedName>
    <definedName name="MF" localSheetId="12">'[2]záv.uk,.KPR'!$B$6</definedName>
    <definedName name="MF" localSheetId="19">'[2]záv.uk,.KPR'!$B$6</definedName>
    <definedName name="MF" localSheetId="20">'[2]záv.uk,.KPR'!$B$6</definedName>
    <definedName name="MF" localSheetId="22">'[2]záv.uk,.KPR'!$B$6</definedName>
    <definedName name="MF">'[4]záv.uk,.KPR'!$B$6</definedName>
    <definedName name="min_obdobi" localSheetId="22">#REF!</definedName>
    <definedName name="min_obdobi" localSheetId="9">#REF!</definedName>
    <definedName name="min_obdobi" localSheetId="10">#REF!</definedName>
    <definedName name="min_obdobi">#REF!</definedName>
    <definedName name="MK" localSheetId="3">'[4]záv.uk,.KPR'!#REF!</definedName>
    <definedName name="MK" localSheetId="12">'[1]301-KPR'!#REF!</definedName>
    <definedName name="MK" localSheetId="13">'[1]301-KPR'!#REF!</definedName>
    <definedName name="MK" localSheetId="14">'[1]301-KPR'!#REF!</definedName>
    <definedName name="MK" localSheetId="15">'[1]301-KPR'!#REF!</definedName>
    <definedName name="MK" localSheetId="16">'[1]301-KPR'!#REF!</definedName>
    <definedName name="MK" localSheetId="17">'[1]301-KPR'!#REF!</definedName>
    <definedName name="MK" localSheetId="18">'[2]záv.uk,.KPR'!#REF!</definedName>
    <definedName name="MK" localSheetId="19">'[1]301-KPR'!#REF!</definedName>
    <definedName name="MK" localSheetId="20">'[2]záv.uk,.KPR'!#REF!</definedName>
    <definedName name="MK" localSheetId="22">'[2]záv.uk,.KPR'!#REF!</definedName>
    <definedName name="MK" localSheetId="23">'[7]301-KPR'!#REF!</definedName>
    <definedName name="MK" localSheetId="9">'[2]záv.uk,.KPR'!#REF!</definedName>
    <definedName name="MK" localSheetId="10">'[2]záv.uk,.KPR'!#REF!</definedName>
    <definedName name="MK" localSheetId="11">'[8]301-KPR'!#REF!</definedName>
    <definedName name="MK">'[4]záv.uk,.KPR'!#REF!</definedName>
    <definedName name="MMR" localSheetId="12">'[2]záv.uk,.KPR'!$B$6</definedName>
    <definedName name="MMR" localSheetId="19">'[2]záv.uk,.KPR'!$B$6</definedName>
    <definedName name="MMR" localSheetId="20">'[2]záv.uk,.KPR'!$B$6</definedName>
    <definedName name="MMR" localSheetId="22">'[2]záv.uk,.KPR'!$B$6</definedName>
    <definedName name="MMR">'[4]záv.uk,.KPR'!$B$6</definedName>
    <definedName name="MO" localSheetId="12">'[2]záv.uk,.KPR'!$B$6</definedName>
    <definedName name="MO" localSheetId="19">'[2]záv.uk,.KPR'!$B$6</definedName>
    <definedName name="MO" localSheetId="20">'[2]záv.uk,.KPR'!$B$6</definedName>
    <definedName name="MO" localSheetId="22">'[2]záv.uk,.KPR'!$B$6</definedName>
    <definedName name="MO">'[4]záv.uk,.KPR'!$B$6</definedName>
    <definedName name="MPO" localSheetId="3">'[4]záv.uk,.KPR'!#REF!</definedName>
    <definedName name="MPO" localSheetId="12">'[1]301-KPR'!#REF!</definedName>
    <definedName name="MPO" localSheetId="13">'[1]301-KPR'!#REF!</definedName>
    <definedName name="MPO" localSheetId="14">'[1]301-KPR'!#REF!</definedName>
    <definedName name="MPO" localSheetId="15">'[1]301-KPR'!#REF!</definedName>
    <definedName name="MPO" localSheetId="16">'[1]301-KPR'!#REF!</definedName>
    <definedName name="MPO" localSheetId="17">'[1]301-KPR'!#REF!</definedName>
    <definedName name="MPO" localSheetId="18">'[2]záv.uk,.KPR'!#REF!</definedName>
    <definedName name="MPO" localSheetId="19">'[1]301-KPR'!#REF!</definedName>
    <definedName name="MPO" localSheetId="20">'[2]záv.uk,.KPR'!#REF!</definedName>
    <definedName name="MPO" localSheetId="22">'[2]záv.uk,.KPR'!#REF!</definedName>
    <definedName name="MPO" localSheetId="23">'[7]301-KPR'!#REF!</definedName>
    <definedName name="MPO" localSheetId="9">'[2]záv.uk,.KPR'!#REF!</definedName>
    <definedName name="MPO" localSheetId="10">'[2]záv.uk,.KPR'!#REF!</definedName>
    <definedName name="MPO" localSheetId="11">'[8]301-KPR'!#REF!</definedName>
    <definedName name="MPO">'[4]záv.uk,.KPR'!#REF!</definedName>
    <definedName name="MPSV" localSheetId="12">'[2]záv.uk,.KPR'!$B$6</definedName>
    <definedName name="MPSV" localSheetId="19">'[2]záv.uk,.KPR'!$B$6</definedName>
    <definedName name="MPSV" localSheetId="20">'[2]záv.uk,.KPR'!$B$6</definedName>
    <definedName name="MPSV" localSheetId="22">'[2]záv.uk,.KPR'!$B$6</definedName>
    <definedName name="MPSV">'[4]záv.uk,.KPR'!$B$6</definedName>
    <definedName name="MS" localSheetId="3">'[4]záv.uk,.KPR'!#REF!</definedName>
    <definedName name="MS" localSheetId="12">'[1]301-KPR'!#REF!</definedName>
    <definedName name="MS" localSheetId="13">'[1]301-KPR'!#REF!</definedName>
    <definedName name="MS" localSheetId="14">'[1]301-KPR'!#REF!</definedName>
    <definedName name="MS" localSheetId="15">'[1]301-KPR'!#REF!</definedName>
    <definedName name="MS" localSheetId="16">'[1]301-KPR'!#REF!</definedName>
    <definedName name="MS" localSheetId="17">'[1]301-KPR'!#REF!</definedName>
    <definedName name="MS" localSheetId="18">'[2]záv.uk,.KPR'!#REF!</definedName>
    <definedName name="MS" localSheetId="19">'[1]301-KPR'!#REF!</definedName>
    <definedName name="MS" localSheetId="20">'[2]záv.uk,.KPR'!#REF!</definedName>
    <definedName name="MS" localSheetId="22">'[2]záv.uk,.KPR'!#REF!</definedName>
    <definedName name="MS" localSheetId="23">'[7]301-KPR'!#REF!</definedName>
    <definedName name="MS" localSheetId="9">'[2]záv.uk,.KPR'!#REF!</definedName>
    <definedName name="MS" localSheetId="10">'[2]záv.uk,.KPR'!#REF!</definedName>
    <definedName name="MS" localSheetId="11">'[8]301-KPR'!#REF!</definedName>
    <definedName name="MS">'[4]záv.uk,.KPR'!#REF!</definedName>
    <definedName name="MSMT" localSheetId="3">'[4]záv.uk,.KPR'!#REF!</definedName>
    <definedName name="MSMT" localSheetId="12">'[1]301-KPR'!#REF!</definedName>
    <definedName name="MSMT" localSheetId="13">'[1]301-KPR'!#REF!</definedName>
    <definedName name="MSMT" localSheetId="14">'[1]301-KPR'!#REF!</definedName>
    <definedName name="MSMT" localSheetId="15">'[1]301-KPR'!#REF!</definedName>
    <definedName name="MSMT" localSheetId="16">'[1]301-KPR'!#REF!</definedName>
    <definedName name="MSMT" localSheetId="17">'[1]301-KPR'!#REF!</definedName>
    <definedName name="MSMT" localSheetId="18">'[2]záv.uk,.KPR'!#REF!</definedName>
    <definedName name="MSMT" localSheetId="19">'[1]301-KPR'!#REF!</definedName>
    <definedName name="MSMT" localSheetId="20">'[2]záv.uk,.KPR'!#REF!</definedName>
    <definedName name="MSMT" localSheetId="22">'[2]záv.uk,.KPR'!#REF!</definedName>
    <definedName name="MSMT" localSheetId="23">'[7]301-KPR'!#REF!</definedName>
    <definedName name="MSMT" localSheetId="9">'[2]záv.uk,.KPR'!#REF!</definedName>
    <definedName name="MSMT" localSheetId="10">'[2]záv.uk,.KPR'!#REF!</definedName>
    <definedName name="MSMT" localSheetId="11">'[8]301-KPR'!#REF!</definedName>
    <definedName name="MSMT">'[4]záv.uk,.KPR'!#REF!</definedName>
    <definedName name="MSMT1" localSheetId="22">'[1]301-KPR'!#REF!</definedName>
    <definedName name="MSMT1" localSheetId="9">'[1]301-KPR'!#REF!</definedName>
    <definedName name="MSMT1" localSheetId="10">'[1]301-KPR'!#REF!</definedName>
    <definedName name="MSMT1">'[3]301-KPR'!#REF!</definedName>
    <definedName name="MV" localSheetId="12">'[2]záv.uk,.KPR'!$B$6</definedName>
    <definedName name="MV" localSheetId="19">'[2]záv.uk,.KPR'!$B$6</definedName>
    <definedName name="MV" localSheetId="20">'[2]záv.uk,.KPR'!$B$6</definedName>
    <definedName name="MV" localSheetId="22">'[2]záv.uk,.KPR'!$B$6</definedName>
    <definedName name="MV">'[4]záv.uk,.KPR'!$B$6</definedName>
    <definedName name="MZdr" localSheetId="3">'[4]záv.uk,.KPR'!#REF!</definedName>
    <definedName name="MZdr" localSheetId="12">'[1]301-KPR'!#REF!</definedName>
    <definedName name="MZdr" localSheetId="13">'[1]301-KPR'!#REF!</definedName>
    <definedName name="MZdr" localSheetId="14">'[1]301-KPR'!#REF!</definedName>
    <definedName name="MZdr" localSheetId="15">'[1]301-KPR'!#REF!</definedName>
    <definedName name="MZdr" localSheetId="16">'[1]301-KPR'!#REF!</definedName>
    <definedName name="MZdr" localSheetId="17">'[1]301-KPR'!#REF!</definedName>
    <definedName name="MZdr" localSheetId="18">'[2]záv.uk,.KPR'!#REF!</definedName>
    <definedName name="MZdr" localSheetId="19">'[1]301-KPR'!#REF!</definedName>
    <definedName name="MZdr" localSheetId="20">'[2]záv.uk,.KPR'!#REF!</definedName>
    <definedName name="MZdr" localSheetId="22">'[2]záv.uk,.KPR'!#REF!</definedName>
    <definedName name="MZdr" localSheetId="23">'[7]301-KPR'!#REF!</definedName>
    <definedName name="MZdr" localSheetId="9">'[2]záv.uk,.KPR'!#REF!</definedName>
    <definedName name="MZdr" localSheetId="10">'[2]záv.uk,.KPR'!#REF!</definedName>
    <definedName name="MZdr" localSheetId="11">'[8]301-KPR'!#REF!</definedName>
    <definedName name="MZdr">'[4]záv.uk,.KPR'!#REF!</definedName>
    <definedName name="MZe" localSheetId="3">'[4]záv.uk,.KPR'!#REF!</definedName>
    <definedName name="MZe" localSheetId="12">'[1]301-KPR'!#REF!</definedName>
    <definedName name="MZe" localSheetId="13">'[1]301-KPR'!#REF!</definedName>
    <definedName name="MZe" localSheetId="14">'[1]301-KPR'!#REF!</definedName>
    <definedName name="MZe" localSheetId="15">'[1]301-KPR'!#REF!</definedName>
    <definedName name="MZe" localSheetId="16">'[1]301-KPR'!#REF!</definedName>
    <definedName name="MZe" localSheetId="17">'[1]301-KPR'!#REF!</definedName>
    <definedName name="MZe" localSheetId="18">'[2]záv.uk,.KPR'!#REF!</definedName>
    <definedName name="MZe" localSheetId="19">'[1]301-KPR'!#REF!</definedName>
    <definedName name="MZe" localSheetId="20">'[2]záv.uk,.KPR'!#REF!</definedName>
    <definedName name="MZe" localSheetId="22">'[2]záv.uk,.KPR'!#REF!</definedName>
    <definedName name="MZe" localSheetId="23">'[7]301-KPR'!#REF!</definedName>
    <definedName name="MZe" localSheetId="9">'[2]záv.uk,.KPR'!#REF!</definedName>
    <definedName name="MZe" localSheetId="10">'[2]záv.uk,.KPR'!#REF!</definedName>
    <definedName name="MZe" localSheetId="11">'[8]301-KPR'!#REF!</definedName>
    <definedName name="MZe">'[4]záv.uk,.KPR'!#REF!</definedName>
    <definedName name="MZP" localSheetId="12">'[2]záv.uk,.KPR'!$B$6</definedName>
    <definedName name="MZP" localSheetId="19">'[2]záv.uk,.KPR'!$B$6</definedName>
    <definedName name="MZP" localSheetId="20">'[2]záv.uk,.KPR'!$B$6</definedName>
    <definedName name="MZP" localSheetId="22">'[2]záv.uk,.KPR'!$B$6</definedName>
    <definedName name="MZP">'[4]záv.uk,.KPR'!$B$6</definedName>
    <definedName name="MZv" localSheetId="12">'[2]záv.uk,.KPR'!$B$6</definedName>
    <definedName name="MZv" localSheetId="19">'[2]záv.uk,.KPR'!$B$6</definedName>
    <definedName name="MZv" localSheetId="20">'[2]záv.uk,.KPR'!$B$6</definedName>
    <definedName name="MZv" localSheetId="22">'[2]záv.uk,.KPR'!$B$6</definedName>
    <definedName name="MZv">'[4]záv.uk,.KPR'!$B$6</definedName>
    <definedName name="_xlnm.Print_Titles" localSheetId="2">'Tab.1 - příjmy'!$6:$8</definedName>
    <definedName name="_xlnm.Print_Titles" localSheetId="3">'Tab.1 - výdaje druhově'!$6:$8</definedName>
    <definedName name="_xlnm.Print_Titles" localSheetId="18">'Tab.16 - počty zam. EU a FM '!$5:$6</definedName>
    <definedName name="_xlnm.Print_Titles" localSheetId="4">'Tab.2 - výdaje odvětvově'!$6:$8</definedName>
    <definedName name="_xlnm.Print_Titles" localSheetId="9">'Tab.7 - EU'!$1:$6</definedName>
    <definedName name="_xlnm.Print_Titles" localSheetId="11">'Tab.9 - VPS výdaje'!$6:$8</definedName>
    <definedName name="NKU" localSheetId="3">'[4]záv.uk,.KPR'!#REF!</definedName>
    <definedName name="NKU" localSheetId="12">'[1]301-KPR'!#REF!</definedName>
    <definedName name="NKU" localSheetId="13">'[1]301-KPR'!#REF!</definedName>
    <definedName name="NKU" localSheetId="14">'[1]301-KPR'!#REF!</definedName>
    <definedName name="NKU" localSheetId="15">'[1]301-KPR'!#REF!</definedName>
    <definedName name="NKU" localSheetId="16">'[1]301-KPR'!#REF!</definedName>
    <definedName name="NKU" localSheetId="17">'[1]301-KPR'!#REF!</definedName>
    <definedName name="NKU" localSheetId="18">'[2]záv.uk,.KPR'!#REF!</definedName>
    <definedName name="NKU" localSheetId="19">'[1]301-KPR'!#REF!</definedName>
    <definedName name="NKU" localSheetId="20">'[2]záv.uk,.KPR'!#REF!</definedName>
    <definedName name="NKU" localSheetId="22">'[2]záv.uk,.KPR'!#REF!</definedName>
    <definedName name="NKU" localSheetId="23">'[7]301-KPR'!#REF!</definedName>
    <definedName name="NKU" localSheetId="9">'[2]záv.uk,.KPR'!#REF!</definedName>
    <definedName name="NKU" localSheetId="10">'[2]záv.uk,.KPR'!#REF!</definedName>
    <definedName name="NKU" localSheetId="11">'[8]301-KPR'!#REF!</definedName>
    <definedName name="NKU">'[4]záv.uk,.KPR'!#REF!</definedName>
    <definedName name="obdobi" localSheetId="22">#REF!</definedName>
    <definedName name="obdobi" localSheetId="9">#REF!</definedName>
    <definedName name="obdobi" localSheetId="10">#REF!</definedName>
    <definedName name="obdobi">#REF!</definedName>
    <definedName name="_xlnm.Print_Area" localSheetId="7">'Tab. 5 - běžné výdaje '!$B$1:$J$57</definedName>
    <definedName name="_xlnm.Print_Area" localSheetId="2">'Tab.1 - příjmy'!$A$1:$H$104</definedName>
    <definedName name="_xlnm.Print_Area" localSheetId="3">'Tab.1 - výdaje druhově'!$A$1:$H$143</definedName>
    <definedName name="_xlnm.Print_Area" localSheetId="12">'Tab.10 -Platy OSS+PO'!$A$1:$R$57</definedName>
    <definedName name="_xlnm.Print_Area" localSheetId="13">'Tab.11- platy-ÚO'!$A$1:$R$57</definedName>
    <definedName name="_xlnm.Print_Area" localSheetId="14">'Tab.12-platy-st_správa'!$A$1:$R$60</definedName>
    <definedName name="_xlnm.Print_Area" localSheetId="15">'Tab.13 - SOBCPO'!$A$1:$R$57</definedName>
    <definedName name="_xlnm.Print_Area" localSheetId="16">'Tab.14 - ostatní OSS'!$A$1:$R$57</definedName>
    <definedName name="_xlnm.Print_Area" localSheetId="17">'Tab.15 - platy přísp-organ'!$A$1:$R$57</definedName>
    <definedName name="_xlnm.Print_Area" localSheetId="18">'Tab.16 - počty zam. EU a FM '!$A$1:$G$130</definedName>
    <definedName name="_xlnm.Print_Area" localSheetId="4">'Tab.2 - výdaje odvětvově'!$A$1:$H$197</definedName>
    <definedName name="_xlnm.Print_Area" localSheetId="22">'Tab.20 - ZÁRUKY'!$A$1:$F$23</definedName>
    <definedName name="_xlnm.Print_Area" localSheetId="5">'Tab.3 - příjmy kapitol'!$B$1:$J$57</definedName>
    <definedName name="_xlnm.Print_Area" localSheetId="6">'Tab.4 - výdaje kapitol'!$B$1:$J$57</definedName>
    <definedName name="_xlnm.Print_Area" localSheetId="8">'Tab.6 - kapitálové výdaje'!$B$1:$J$57</definedName>
    <definedName name="_xlnm.Print_Area" localSheetId="11">'Tab.9 - VPS výdaje'!$B$1:$I$86</definedName>
    <definedName name="_xlnm.Print_Area" localSheetId="1">TITUL!$A$1:$B$32</definedName>
    <definedName name="pol" localSheetId="22">#REF!</definedName>
    <definedName name="pol" localSheetId="9">#REF!</definedName>
    <definedName name="pol" localSheetId="10">#REF!</definedName>
    <definedName name="pol">#REF!</definedName>
    <definedName name="PSP" localSheetId="12">'[2]záv.uk,.KPR'!$B$6</definedName>
    <definedName name="PSP" localSheetId="19">'[2]záv.uk,.KPR'!$B$6</definedName>
    <definedName name="PSP" localSheetId="20">'[2]záv.uk,.KPR'!$B$6</definedName>
    <definedName name="PSP" localSheetId="22">'[2]záv.uk,.KPR'!$B$6</definedName>
    <definedName name="PSP">'[4]záv.uk,.KPR'!$B$6</definedName>
    <definedName name="RRTV" localSheetId="3">'[4]záv.uk,.KPR'!#REF!</definedName>
    <definedName name="RRTV" localSheetId="12">'[1]301-KPR'!#REF!</definedName>
    <definedName name="RRTV" localSheetId="13">'[1]301-KPR'!#REF!</definedName>
    <definedName name="RRTV" localSheetId="14">'[1]301-KPR'!#REF!</definedName>
    <definedName name="RRTV" localSheetId="15">'[1]301-KPR'!#REF!</definedName>
    <definedName name="RRTV" localSheetId="16">'[1]301-KPR'!#REF!</definedName>
    <definedName name="RRTV" localSheetId="17">'[1]301-KPR'!#REF!</definedName>
    <definedName name="RRTV" localSheetId="18">'[2]záv.uk,.KPR'!#REF!</definedName>
    <definedName name="RRTV" localSheetId="19">'[1]301-KPR'!#REF!</definedName>
    <definedName name="RRTV" localSheetId="20">'[2]záv.uk,.KPR'!#REF!</definedName>
    <definedName name="RRTV" localSheetId="22">'[2]záv.uk,.KPR'!#REF!</definedName>
    <definedName name="RRTV" localSheetId="23">'[7]301-KPR'!#REF!</definedName>
    <definedName name="RRTV" localSheetId="9">'[2]záv.uk,.KPR'!#REF!</definedName>
    <definedName name="RRTV" localSheetId="10">'[2]záv.uk,.KPR'!#REF!</definedName>
    <definedName name="RRTV" localSheetId="11">'[8]301-KPR'!#REF!</definedName>
    <definedName name="RRTV">'[4]záv.uk,.KPR'!#REF!</definedName>
    <definedName name="SAPBEXhrIndnt" hidden="1">"Wide"</definedName>
    <definedName name="SAPsysID" hidden="1">"708C5W7SBKP804JT78WJ0JNKI"</definedName>
    <definedName name="SAPwbID" hidden="1">"ARS"</definedName>
    <definedName name="SD" localSheetId="22">#REF!</definedName>
    <definedName name="SD" localSheetId="9">#REF!</definedName>
    <definedName name="SD" localSheetId="10">#REF!</definedName>
    <definedName name="SD">#REF!</definedName>
    <definedName name="SP" localSheetId="12">'[2]záv.uk,.KPR'!$B$6</definedName>
    <definedName name="SP" localSheetId="19">'[2]záv.uk,.KPR'!$B$6</definedName>
    <definedName name="SP" localSheetId="20">'[2]záv.uk,.KPR'!$B$6</definedName>
    <definedName name="SP" localSheetId="22">'[2]záv.uk,.KPR'!$B$6</definedName>
    <definedName name="SP">'[4]záv.uk,.KPR'!$B$6</definedName>
    <definedName name="ss" localSheetId="22">#REF!</definedName>
    <definedName name="ss" localSheetId="9">#REF!</definedName>
    <definedName name="ss" localSheetId="10">#REF!</definedName>
    <definedName name="ss">#REF!</definedName>
    <definedName name="SSHR" localSheetId="3">'[4]záv.uk,.KPR'!#REF!</definedName>
    <definedName name="SSHR" localSheetId="12">'[1]301-KPR'!#REF!</definedName>
    <definedName name="SSHR" localSheetId="13">'[1]301-KPR'!#REF!</definedName>
    <definedName name="SSHR" localSheetId="14">'[1]301-KPR'!#REF!</definedName>
    <definedName name="SSHR" localSheetId="15">'[1]301-KPR'!#REF!</definedName>
    <definedName name="SSHR" localSheetId="16">'[1]301-KPR'!#REF!</definedName>
    <definedName name="SSHR" localSheetId="17">'[1]301-KPR'!#REF!</definedName>
    <definedName name="SSHR" localSheetId="18">'[2]záv.uk,.KPR'!#REF!</definedName>
    <definedName name="SSHR" localSheetId="19">'[1]301-KPR'!#REF!</definedName>
    <definedName name="SSHR" localSheetId="20">'[2]záv.uk,.KPR'!#REF!</definedName>
    <definedName name="SSHR" localSheetId="22">'[2]záv.uk,.KPR'!#REF!</definedName>
    <definedName name="SSHR" localSheetId="23">'[7]301-KPR'!#REF!</definedName>
    <definedName name="SSHR" localSheetId="9">'[2]záv.uk,.KPR'!#REF!</definedName>
    <definedName name="SSHR" localSheetId="10">'[2]záv.uk,.KPR'!#REF!</definedName>
    <definedName name="SSHR" localSheetId="11">'[8]301-KPR'!#REF!</definedName>
    <definedName name="SSHR">'[4]záv.uk,.KPR'!#REF!</definedName>
    <definedName name="SUJB" localSheetId="3">'[4]záv.uk,.KPR'!#REF!</definedName>
    <definedName name="SUJB" localSheetId="12">'[1]301-KPR'!#REF!</definedName>
    <definedName name="SUJB" localSheetId="13">'[1]301-KPR'!#REF!</definedName>
    <definedName name="SUJB" localSheetId="14">'[1]301-KPR'!#REF!</definedName>
    <definedName name="SUJB" localSheetId="15">'[1]301-KPR'!#REF!</definedName>
    <definedName name="SUJB" localSheetId="16">'[1]301-KPR'!#REF!</definedName>
    <definedName name="SUJB" localSheetId="17">'[1]301-KPR'!#REF!</definedName>
    <definedName name="SUJB" localSheetId="18">'[2]záv.uk,.KPR'!#REF!</definedName>
    <definedName name="SUJB" localSheetId="19">'[1]301-KPR'!#REF!</definedName>
    <definedName name="SUJB" localSheetId="20">'[2]záv.uk,.KPR'!#REF!</definedName>
    <definedName name="SUJB" localSheetId="22">'[2]záv.uk,.KPR'!#REF!</definedName>
    <definedName name="SUJB" localSheetId="23">'[7]301-KPR'!#REF!</definedName>
    <definedName name="SUJB" localSheetId="9">'[2]záv.uk,.KPR'!#REF!</definedName>
    <definedName name="SUJB" localSheetId="10">'[2]záv.uk,.KPR'!#REF!</definedName>
    <definedName name="SUJB" localSheetId="11">'[8]301-KPR'!#REF!</definedName>
    <definedName name="SUJB">'[4]záv.uk,.KPR'!#REF!</definedName>
    <definedName name="TABULKA_1" localSheetId="18">#N/A</definedName>
    <definedName name="TABULKA_1" localSheetId="19">#N/A</definedName>
    <definedName name="TABULKA_1" localSheetId="23">#N/A</definedName>
    <definedName name="TABULKA_1">#N/A</definedName>
    <definedName name="TABULKA_2" localSheetId="18">#N/A</definedName>
    <definedName name="TABULKA_2" localSheetId="19">#N/A</definedName>
    <definedName name="TABULKA_2" localSheetId="23">#N/A</definedName>
    <definedName name="TABULKA_2">#N/A</definedName>
    <definedName name="UOHS" localSheetId="3">'[4]záv.uk,.KPR'!#REF!</definedName>
    <definedName name="UOHS" localSheetId="12">'[1]301-KPR'!#REF!</definedName>
    <definedName name="UOHS" localSheetId="13">'[1]301-KPR'!#REF!</definedName>
    <definedName name="UOHS" localSheetId="14">'[1]301-KPR'!#REF!</definedName>
    <definedName name="UOHS" localSheetId="15">'[1]301-KPR'!#REF!</definedName>
    <definedName name="UOHS" localSheetId="16">'[1]301-KPR'!#REF!</definedName>
    <definedName name="UOHS" localSheetId="17">'[1]301-KPR'!#REF!</definedName>
    <definedName name="UOHS" localSheetId="18">'[2]záv.uk,.KPR'!#REF!</definedName>
    <definedName name="UOHS" localSheetId="19">'[1]301-KPR'!#REF!</definedName>
    <definedName name="UOHS" localSheetId="20">'[2]záv.uk,.KPR'!#REF!</definedName>
    <definedName name="UOHS" localSheetId="22">'[2]záv.uk,.KPR'!#REF!</definedName>
    <definedName name="UOHS" localSheetId="23">'[7]301-KPR'!#REF!</definedName>
    <definedName name="UOHS" localSheetId="9">'[2]záv.uk,.KPR'!#REF!</definedName>
    <definedName name="UOHS" localSheetId="10">'[2]záv.uk,.KPR'!#REF!</definedName>
    <definedName name="UOHS" localSheetId="11">'[8]301-KPR'!#REF!</definedName>
    <definedName name="UOHS">'[4]záv.uk,.KPR'!#REF!</definedName>
    <definedName name="UPV" localSheetId="3">'[4]záv.uk,.KPR'!#REF!</definedName>
    <definedName name="UPV" localSheetId="12">'[1]301-KPR'!#REF!</definedName>
    <definedName name="UPV" localSheetId="13">'[1]301-KPR'!#REF!</definedName>
    <definedName name="UPV" localSheetId="14">'[1]301-KPR'!#REF!</definedName>
    <definedName name="UPV" localSheetId="15">'[1]301-KPR'!#REF!</definedName>
    <definedName name="UPV" localSheetId="16">'[1]301-KPR'!#REF!</definedName>
    <definedName name="UPV" localSheetId="17">'[1]301-KPR'!#REF!</definedName>
    <definedName name="UPV" localSheetId="18">'[2]záv.uk,.KPR'!#REF!</definedName>
    <definedName name="UPV" localSheetId="19">'[1]301-KPR'!#REF!</definedName>
    <definedName name="UPV" localSheetId="20">'[2]záv.uk,.KPR'!#REF!</definedName>
    <definedName name="UPV" localSheetId="22">'[2]záv.uk,.KPR'!#REF!</definedName>
    <definedName name="UPV" localSheetId="23">'[7]301-KPR'!#REF!</definedName>
    <definedName name="UPV" localSheetId="9">'[2]záv.uk,.KPR'!#REF!</definedName>
    <definedName name="UPV" localSheetId="10">'[2]záv.uk,.KPR'!#REF!</definedName>
    <definedName name="UPV" localSheetId="11">'[8]301-KPR'!#REF!</definedName>
    <definedName name="UPV">'[4]záv.uk,.KPR'!#REF!</definedName>
    <definedName name="US" localSheetId="3">'[4]záv.uk,.KPR'!#REF!</definedName>
    <definedName name="US" localSheetId="12">'[1]301-KPR'!#REF!</definedName>
    <definedName name="US" localSheetId="13">'[1]301-KPR'!#REF!</definedName>
    <definedName name="US" localSheetId="14">'[1]301-KPR'!#REF!</definedName>
    <definedName name="US" localSheetId="15">'[1]301-KPR'!#REF!</definedName>
    <definedName name="US" localSheetId="16">'[1]301-KPR'!#REF!</definedName>
    <definedName name="US" localSheetId="17">'[1]301-KPR'!#REF!</definedName>
    <definedName name="US" localSheetId="18">'[2]záv.uk,.KPR'!#REF!</definedName>
    <definedName name="US" localSheetId="19">'[1]301-KPR'!#REF!</definedName>
    <definedName name="US" localSheetId="20">'[2]záv.uk,.KPR'!#REF!</definedName>
    <definedName name="US" localSheetId="22">'[2]záv.uk,.KPR'!#REF!</definedName>
    <definedName name="US" localSheetId="23">'[7]301-KPR'!#REF!</definedName>
    <definedName name="US" localSheetId="9">'[2]záv.uk,.KPR'!#REF!</definedName>
    <definedName name="US" localSheetId="10">'[2]záv.uk,.KPR'!#REF!</definedName>
    <definedName name="US" localSheetId="11">'[8]301-KPR'!#REF!</definedName>
    <definedName name="US">'[4]záv.uk,.KPR'!#REF!</definedName>
    <definedName name="USIS" localSheetId="3">'[4]záv.uk,.KPR'!#REF!</definedName>
    <definedName name="USIS" localSheetId="12">'[1]301-KPR'!#REF!</definedName>
    <definedName name="USIS" localSheetId="13">'[1]301-KPR'!#REF!</definedName>
    <definedName name="USIS" localSheetId="14">'[1]301-KPR'!#REF!</definedName>
    <definedName name="USIS" localSheetId="15">'[1]301-KPR'!#REF!</definedName>
    <definedName name="USIS" localSheetId="16">'[1]301-KPR'!#REF!</definedName>
    <definedName name="USIS" localSheetId="17">'[1]301-KPR'!#REF!</definedName>
    <definedName name="USIS" localSheetId="18">'[2]záv.uk,.KPR'!#REF!</definedName>
    <definedName name="USIS" localSheetId="19">'[1]301-KPR'!#REF!</definedName>
    <definedName name="USIS" localSheetId="20">'[2]záv.uk,.KPR'!#REF!</definedName>
    <definedName name="USIS" localSheetId="22">'[2]záv.uk,.KPR'!#REF!</definedName>
    <definedName name="USIS" localSheetId="23">'[7]301-KPR'!#REF!</definedName>
    <definedName name="USIS" localSheetId="9">'[2]záv.uk,.KPR'!#REF!</definedName>
    <definedName name="USIS" localSheetId="10">'[2]záv.uk,.KPR'!#REF!</definedName>
    <definedName name="USIS" localSheetId="11">'[8]301-KPR'!#REF!</definedName>
    <definedName name="USIS">'[4]záv.uk,.KPR'!#REF!</definedName>
    <definedName name="UV" localSheetId="12">'[2]záv.uk,.KPR'!$B$6</definedName>
    <definedName name="UV" localSheetId="19">'[2]záv.uk,.KPR'!$B$6</definedName>
    <definedName name="UV" localSheetId="20">'[2]záv.uk,.KPR'!$B$6</definedName>
    <definedName name="UV" localSheetId="22">'[2]záv.uk,.KPR'!$B$6</definedName>
    <definedName name="UV">'[4]záv.uk,.KPR'!$B$6</definedName>
    <definedName name="VSTUPY_1" localSheetId="18">#N/A</definedName>
    <definedName name="VSTUPY_1" localSheetId="19">#N/A</definedName>
    <definedName name="VSTUPY_1" localSheetId="23">#N/A</definedName>
    <definedName name="VSTUPY_1">#N/A</definedName>
    <definedName name="VSTUPY_2" localSheetId="18">#N/A</definedName>
    <definedName name="VSTUPY_2" localSheetId="19">#N/A</definedName>
    <definedName name="VSTUPY_2" localSheetId="23">#N/A</definedName>
    <definedName name="VSTUPY_2">#N/A</definedName>
    <definedName name="xxxxxxx" localSheetId="3">'[4]záv.uk,.KPR'!#REF!</definedName>
    <definedName name="xxxxxxx" localSheetId="12">'[2]záv.uk,.KPR'!#REF!</definedName>
    <definedName name="xxxxxxx" localSheetId="18">'[2]záv.uk,.KPR'!#REF!</definedName>
    <definedName name="xxxxxxx" localSheetId="19">'[2]záv.uk,.KPR'!#REF!</definedName>
    <definedName name="xxxxxxx" localSheetId="20">'[2]záv.uk,.KPR'!#REF!</definedName>
    <definedName name="xxxxxxx" localSheetId="22">'[2]záv.uk,.KPR'!#REF!</definedName>
    <definedName name="xxxxxxx" localSheetId="23">'[4]záv.uk,.KPR'!#REF!</definedName>
    <definedName name="xxxxxxx" localSheetId="9">'[2]záv.uk,.KPR'!#REF!</definedName>
    <definedName name="xxxxxxx" localSheetId="10">'[2]záv.uk,.KPR'!#REF!</definedName>
    <definedName name="xxxxxxx">'[4]záv.uk,.KPR'!#REF!</definedName>
  </definedNames>
  <calcPr calcId="162913"/>
</workbook>
</file>

<file path=xl/calcChain.xml><?xml version="1.0" encoding="utf-8"?>
<calcChain xmlns="http://schemas.openxmlformats.org/spreadsheetml/2006/main">
  <c r="I57" i="19774" l="1"/>
  <c r="H57" i="19774"/>
  <c r="F57" i="19774"/>
  <c r="E57" i="19774"/>
  <c r="C57" i="19774"/>
  <c r="B57" i="19774"/>
  <c r="C201" i="19764" l="1"/>
  <c r="E201" i="19764" s="1"/>
  <c r="C200" i="19764"/>
  <c r="E200" i="19764" s="1"/>
  <c r="C199" i="19764"/>
  <c r="E199" i="19764" s="1"/>
  <c r="E197" i="19764"/>
  <c r="C197" i="19764"/>
  <c r="E196" i="19764"/>
  <c r="C196" i="19764"/>
  <c r="D194" i="19764"/>
  <c r="C194" i="19764"/>
  <c r="D193" i="19764"/>
  <c r="C193" i="19764"/>
  <c r="E193" i="19764" s="1"/>
  <c r="D192" i="19764"/>
  <c r="D188" i="19764" s="1"/>
  <c r="C192" i="19764"/>
  <c r="E190" i="19764"/>
  <c r="E189" i="19764"/>
  <c r="C146" i="19764"/>
  <c r="E146" i="19764" s="1"/>
  <c r="C140" i="19764"/>
  <c r="E140" i="19764" s="1"/>
  <c r="D135" i="19764"/>
  <c r="E135" i="19764" s="1"/>
  <c r="D29" i="19764"/>
  <c r="D40" i="19764" s="1"/>
  <c r="C29" i="19764"/>
  <c r="C40" i="19764" s="1"/>
  <c r="E194" i="19764" l="1"/>
  <c r="C188" i="19764"/>
  <c r="E192" i="19764"/>
  <c r="E188" i="19764"/>
  <c r="E29" i="19764"/>
  <c r="E40" i="19764" s="1"/>
  <c r="E15" i="19756" l="1"/>
  <c r="D15" i="19756"/>
  <c r="E11" i="19756"/>
  <c r="D11" i="19756"/>
  <c r="H40" i="19754" l="1"/>
  <c r="G40" i="19754"/>
  <c r="F40" i="19754"/>
  <c r="E40" i="19754"/>
  <c r="D40" i="19754"/>
  <c r="H32" i="19754"/>
  <c r="G32" i="19754"/>
  <c r="F32" i="19754"/>
  <c r="E32" i="19754"/>
  <c r="D32" i="19754"/>
  <c r="H28" i="19754"/>
  <c r="G28" i="19754"/>
  <c r="F28" i="19754"/>
  <c r="E28" i="19754"/>
  <c r="D28" i="19754"/>
  <c r="H22" i="19754"/>
  <c r="G22" i="19754"/>
  <c r="F22" i="19754"/>
  <c r="E22" i="19754"/>
  <c r="D22" i="19754"/>
  <c r="H15" i="19754"/>
  <c r="G15" i="19754"/>
  <c r="F15" i="19754"/>
  <c r="E15" i="19754"/>
  <c r="D15" i="19754"/>
  <c r="H12" i="19754"/>
  <c r="G12" i="19754"/>
  <c r="F12" i="19754"/>
  <c r="E12" i="19754"/>
  <c r="D12" i="19754"/>
  <c r="D27" i="19754" l="1"/>
  <c r="H27" i="19754"/>
  <c r="E27" i="19754"/>
  <c r="G27" i="19754"/>
  <c r="D44" i="19754"/>
  <c r="H44" i="19754"/>
  <c r="H45" i="19754" s="1"/>
  <c r="H47" i="19754" s="1"/>
  <c r="E44" i="19754"/>
  <c r="F44" i="19754"/>
  <c r="F27" i="19754"/>
  <c r="G44" i="19754"/>
  <c r="E45" i="19754"/>
  <c r="E47" i="19754" s="1"/>
  <c r="D45" i="19754" l="1"/>
  <c r="D47" i="19754" s="1"/>
  <c r="G45" i="19754"/>
  <c r="G47" i="19754" s="1"/>
  <c r="F45" i="19754"/>
  <c r="F47" i="19754" s="1"/>
  <c r="I23" i="19753" l="1"/>
  <c r="I24" i="19753"/>
  <c r="I25" i="19753"/>
  <c r="I83" i="19753"/>
  <c r="I69" i="19753"/>
  <c r="I99" i="19753"/>
  <c r="I98" i="19753"/>
  <c r="I97" i="19753"/>
  <c r="I96" i="19753"/>
  <c r="I95" i="19753"/>
  <c r="I94" i="19753"/>
  <c r="I93" i="19753"/>
  <c r="I92" i="19753"/>
  <c r="I91" i="19753"/>
  <c r="I90" i="19753"/>
  <c r="I89" i="19753"/>
  <c r="I88" i="19753"/>
  <c r="I87" i="19753"/>
  <c r="I86" i="19753"/>
  <c r="I85" i="19753"/>
  <c r="I84" i="19753"/>
  <c r="I81" i="19753"/>
  <c r="I80" i="19753"/>
  <c r="I79" i="19753"/>
  <c r="I78" i="19753"/>
  <c r="I77" i="19753"/>
  <c r="I76" i="19753"/>
  <c r="I75" i="19753"/>
  <c r="I74" i="19753"/>
  <c r="I71" i="19753"/>
  <c r="I70" i="19753"/>
  <c r="I68" i="19753"/>
  <c r="I67" i="19753"/>
  <c r="I66" i="19753"/>
  <c r="I65" i="19753"/>
  <c r="I64" i="19753"/>
  <c r="I63" i="19753"/>
  <c r="I62" i="19753"/>
  <c r="I61" i="19753"/>
  <c r="I60" i="19753"/>
  <c r="I59" i="19753"/>
  <c r="I58" i="19753"/>
  <c r="I57" i="19753"/>
  <c r="I56" i="19753"/>
  <c r="I55" i="19753"/>
  <c r="I54" i="19753"/>
  <c r="I53" i="19753"/>
  <c r="I52" i="19753"/>
  <c r="I51" i="19753"/>
  <c r="I50" i="19753"/>
  <c r="I49" i="19753"/>
  <c r="I48" i="19753"/>
  <c r="I47" i="19753"/>
  <c r="I46" i="19753"/>
  <c r="I45" i="19753"/>
  <c r="I44" i="19753"/>
  <c r="I43" i="19753"/>
  <c r="I42" i="19753"/>
  <c r="I41" i="19753"/>
  <c r="I40" i="19753"/>
  <c r="I38" i="19753"/>
  <c r="I37" i="19753"/>
  <c r="I36" i="19753"/>
  <c r="I35" i="19753"/>
  <c r="I34" i="19753"/>
  <c r="I33" i="19753"/>
  <c r="I32" i="19753"/>
  <c r="I31" i="19753"/>
  <c r="I29" i="19753"/>
  <c r="I28" i="19753"/>
  <c r="I27" i="19753"/>
  <c r="I26" i="19753"/>
  <c r="I22" i="19753"/>
  <c r="I21" i="19753"/>
  <c r="I20" i="19753"/>
  <c r="I19" i="19753"/>
  <c r="I18" i="19753"/>
  <c r="I17" i="19753"/>
  <c r="I16" i="19753"/>
  <c r="I15" i="19753"/>
  <c r="I14" i="19753"/>
  <c r="I13" i="19753"/>
  <c r="I12" i="19753"/>
  <c r="I11" i="19753"/>
  <c r="I10" i="19753"/>
  <c r="Z16" i="19615" l="1"/>
  <c r="Z17" i="19615"/>
  <c r="Z18" i="19615"/>
  <c r="Z19" i="19615"/>
  <c r="Z20" i="19615"/>
  <c r="Z21" i="19615"/>
  <c r="Z15" i="19615"/>
</calcChain>
</file>

<file path=xl/sharedStrings.xml><?xml version="1.0" encoding="utf-8"?>
<sst xmlns="http://schemas.openxmlformats.org/spreadsheetml/2006/main" count="2334" uniqueCount="1046">
  <si>
    <t>Tabulka č. 20</t>
  </si>
  <si>
    <t>(druhové třídění dle rozpočtové skladby)</t>
  </si>
  <si>
    <t>Výdaje kapitoly Všeobecná pokladní správa</t>
  </si>
  <si>
    <t>Tabulka č. 11</t>
  </si>
  <si>
    <t>Tabulka č. 12</t>
  </si>
  <si>
    <t>Tabulka č. 13</t>
  </si>
  <si>
    <t>Tabulka č. 14</t>
  </si>
  <si>
    <t>Tabulka č. 15</t>
  </si>
  <si>
    <t>Tabulka č. 3</t>
  </si>
  <si>
    <t>CELKOVÉ PŘÍJMY STÁTNÍHO ROZPOČTU PODLE KAPITOL</t>
  </si>
  <si>
    <t xml:space="preserve">číslo </t>
  </si>
  <si>
    <t>K A P I T O L A</t>
  </si>
  <si>
    <t xml:space="preserve">rozpočet </t>
  </si>
  <si>
    <t>kapitoly</t>
  </si>
  <si>
    <t>Poslanecká sněmovna Parlamentu</t>
  </si>
  <si>
    <t>Senát Parlamentu</t>
  </si>
  <si>
    <t>Úřad vlády České republiky</t>
  </si>
  <si>
    <t>Bezpečnostní informační služba</t>
  </si>
  <si>
    <t>Ministerstvo zahraničních věcí</t>
  </si>
  <si>
    <t>Ministerstvo obrany</t>
  </si>
  <si>
    <t>Národní bezpečnostní úřad</t>
  </si>
  <si>
    <t>Ministerstvo financí</t>
  </si>
  <si>
    <t>Ministerstvo práce a sociálních věcí</t>
  </si>
  <si>
    <t>Ministerstvo vnitra</t>
  </si>
  <si>
    <t xml:space="preserve">Ministerstvo životního prostředí </t>
  </si>
  <si>
    <t>PŘÍJMY A VÝDAJE KAPITOLY OPERACE STÁTNÍCH FINANČNÍCH AKTIV</t>
  </si>
  <si>
    <t>Skutečnost 2013</t>
  </si>
  <si>
    <t>5011 (Platy podle ZP)</t>
  </si>
  <si>
    <t>5012 (Příslušníci/vojáci)</t>
  </si>
  <si>
    <t>5013 (Platy podle ZSS)</t>
  </si>
  <si>
    <t xml:space="preserve"> Úřad vlády</t>
  </si>
  <si>
    <t xml:space="preserve">                      Generální ředitelství státní služby</t>
  </si>
  <si>
    <t>Platy podle ZP</t>
  </si>
  <si>
    <t>Platy Příslušníci/vojáci</t>
  </si>
  <si>
    <t>Platy podle ZSS</t>
  </si>
  <si>
    <t>Transfery od veřejných rozpočtů</t>
  </si>
  <si>
    <t xml:space="preserve">             příjmy z likvidace státních podniků</t>
  </si>
  <si>
    <t>6.</t>
  </si>
  <si>
    <t xml:space="preserve">            vratky prostředků na restituce zemědělského majetku</t>
  </si>
  <si>
    <t xml:space="preserve">            ostatní nedaňové příjmy</t>
  </si>
  <si>
    <t xml:space="preserve">            vratky prostředků z minulých let (např. z VS, ČMZRB, MPO, ...)</t>
  </si>
  <si>
    <t>d)</t>
  </si>
  <si>
    <t xml:space="preserve">             na odstranění povodňových škod 2006 a na nová PPO</t>
  </si>
  <si>
    <t>zmocnění zvýšit výdaje zákonem č.170/2006 Sb.</t>
  </si>
  <si>
    <t>Skutečnost 2014</t>
  </si>
  <si>
    <t>Generální inspekce bezpečnostních sborů</t>
  </si>
  <si>
    <t>v Kč</t>
  </si>
  <si>
    <t>Ministerstvo pro místní rozvoj</t>
  </si>
  <si>
    <t>Grantová agentura České republiky</t>
  </si>
  <si>
    <t>(odvětvové třídění dle rozpočtové skladby)</t>
  </si>
  <si>
    <t xml:space="preserve">BILANCE PŘÍJMŮ A VÝDAJŮ STÁTNÍHO ROZPOČTU </t>
  </si>
  <si>
    <t>PROSTŘEDKY</t>
  </si>
  <si>
    <t>v tom :</t>
  </si>
  <si>
    <t xml:space="preserve">NA PLATY </t>
  </si>
  <si>
    <t xml:space="preserve">OSTATNÍ </t>
  </si>
  <si>
    <t xml:space="preserve"> PROSTŘEDKY</t>
  </si>
  <si>
    <t>POČET</t>
  </si>
  <si>
    <t>ZAMĚSTNANCŮ</t>
  </si>
  <si>
    <t>PLATBY</t>
  </si>
  <si>
    <t>NA PLATY</t>
  </si>
  <si>
    <t xml:space="preserve"> KAPITOLY</t>
  </si>
  <si>
    <t>A OSTATNÍ PLATBY</t>
  </si>
  <si>
    <t>ZA PROV. PRÁCI</t>
  </si>
  <si>
    <t>Rada pro rozhlasové a televizní vysílání</t>
  </si>
  <si>
    <t>Tabulka č. 5</t>
  </si>
  <si>
    <t>BĚŽNÉ VÝDAJE PODLE KAPITOL</t>
  </si>
  <si>
    <t>Tabulka č. 6</t>
  </si>
  <si>
    <t>Tabulka č. 18</t>
  </si>
  <si>
    <t>Příjmy a výdaje kapitoly Operace státních finančních aktiv</t>
  </si>
  <si>
    <t>1.</t>
  </si>
  <si>
    <t>b)</t>
  </si>
  <si>
    <t>a)</t>
  </si>
  <si>
    <t>2.</t>
  </si>
  <si>
    <t>Transfery od nefinančních podniků a korporací</t>
  </si>
  <si>
    <t>v tom : odvody od původců radioaktivních odpadů na jaderný účet</t>
  </si>
  <si>
    <t>3.</t>
  </si>
  <si>
    <t xml:space="preserve"> </t>
  </si>
  <si>
    <t>4.</t>
  </si>
  <si>
    <t>Splátky některých pohledávek státu ve prospěch účtů SFA</t>
  </si>
  <si>
    <t>v tom : splátky půjček (pol. 2412)</t>
  </si>
  <si>
    <t xml:space="preserve">    Z tohoto důvodu se údaje o skutečnosti odlišují od údajů uvedených v tabulce č. 4</t>
  </si>
  <si>
    <t>Tabulka č. 19</t>
  </si>
  <si>
    <t>z toho:</t>
  </si>
  <si>
    <t>dle  UV č. 968/2009</t>
  </si>
  <si>
    <t>prostředky účelově určené usnesením vlády č. 797/2004</t>
  </si>
  <si>
    <t>Kapitola</t>
  </si>
  <si>
    <t>z toho</t>
  </si>
  <si>
    <t xml:space="preserve">VÝDAJE STÁTNÍHO ROZPOČTU </t>
  </si>
  <si>
    <r>
      <t>Administrativní personální kapacity</t>
    </r>
    <r>
      <rPr>
        <b/>
        <vertAlign val="superscript"/>
        <sz val="12"/>
        <rFont val="Times New Roman"/>
        <family val="1"/>
        <charset val="238"/>
      </rPr>
      <t>1)</t>
    </r>
    <r>
      <rPr>
        <b/>
        <sz val="12"/>
        <rFont val="Times New Roman"/>
        <family val="1"/>
        <charset val="238"/>
      </rPr>
      <t>/ Ostatní personální kapacity</t>
    </r>
    <r>
      <rPr>
        <b/>
        <vertAlign val="superscript"/>
        <sz val="12"/>
        <rFont val="Times New Roman"/>
        <family val="1"/>
        <charset val="238"/>
      </rPr>
      <t>2)</t>
    </r>
  </si>
  <si>
    <t>361</t>
  </si>
  <si>
    <t>372</t>
  </si>
  <si>
    <t xml:space="preserve">             k výdajům na programy ve veřejném zájmu vedené v IS</t>
  </si>
  <si>
    <t xml:space="preserve">             na programy vedené v IS pro ÚSC</t>
  </si>
  <si>
    <t>v tom : výdaje na řešení mimořádných situací a posílení ÚSC</t>
  </si>
  <si>
    <t xml:space="preserve">             úhrady restitucí zemědělského majetku prostřednictvím MZe</t>
  </si>
  <si>
    <t xml:space="preserve">             výdaje na ostatní závazky, apod.</t>
  </si>
  <si>
    <t>Technologická agentura České republiky</t>
  </si>
  <si>
    <t>Platy SZ a odvoz.</t>
  </si>
  <si>
    <t>Tabulková část</t>
  </si>
  <si>
    <t>Tabulka č. 1</t>
  </si>
  <si>
    <t>Tabulka č. 2</t>
  </si>
  <si>
    <r>
      <t xml:space="preserve">Výdaje státního rozpočtu </t>
    </r>
    <r>
      <rPr>
        <sz val="11"/>
        <rFont val="Times New Roman CE"/>
        <family val="1"/>
        <charset val="238"/>
      </rPr>
      <t xml:space="preserve">(odvětvové třídění dle rozpočtové skladby)  </t>
    </r>
  </si>
  <si>
    <t>Celkové příjmy státního rozpočtu podle kapitol</t>
  </si>
  <si>
    <t>Tabulka č. 4</t>
  </si>
  <si>
    <t>Celkové výdaje státního rozpočtu podle kapitol</t>
  </si>
  <si>
    <t xml:space="preserve">Běžné výdaje podle kapitol </t>
  </si>
  <si>
    <t>Kapitálové výdaje podle kapitol</t>
  </si>
  <si>
    <t>Tabulka č. 8</t>
  </si>
  <si>
    <t>Tabulka č. 10</t>
  </si>
  <si>
    <t>Ministerstvo průmyslu a obchodu</t>
  </si>
  <si>
    <t xml:space="preserve">Ministerstvo dopravy </t>
  </si>
  <si>
    <t>Český telekomunikační úřad</t>
  </si>
  <si>
    <t xml:space="preserve">Ministerstvo zemědělství </t>
  </si>
  <si>
    <t>Ministerstvo školství, mládeže a tělovýchovy</t>
  </si>
  <si>
    <t>Ministerstvo kultury</t>
  </si>
  <si>
    <t>Ministerstvo zdravotnictví</t>
  </si>
  <si>
    <t>Ministerstvo spravedlnosti</t>
  </si>
  <si>
    <t xml:space="preserve">Skutečnost </t>
  </si>
  <si>
    <t>Úřad pro ochranu osobních údajů</t>
  </si>
  <si>
    <t>Úřad průmyslového vlastnictví</t>
  </si>
  <si>
    <t>Český statistický úřad</t>
  </si>
  <si>
    <t>Český úřad zeměměřický a katastrální</t>
  </si>
  <si>
    <t>Český báňský úřad</t>
  </si>
  <si>
    <t>Energetický regulační úřad</t>
  </si>
  <si>
    <t>Úřad pro ochranu hospodářské soutěže</t>
  </si>
  <si>
    <t>Ústav pro studium totalitních režimů</t>
  </si>
  <si>
    <t>Ústavní soud</t>
  </si>
  <si>
    <t>Akademie věd České republiky</t>
  </si>
  <si>
    <t>Správa státních hmotných rezerv</t>
  </si>
  <si>
    <t>Státní úřad pro jadernou bezpečnost</t>
  </si>
  <si>
    <t>Státní dluh</t>
  </si>
  <si>
    <t>Operace státních finančních aktiv</t>
  </si>
  <si>
    <t>Všeobecná pokladní správa</t>
  </si>
  <si>
    <t>C E L K E M</t>
  </si>
  <si>
    <t>CELKOVÉ VÝDAJE STÁTNÍHO ROZPOČTU PODLE KAPITOL</t>
  </si>
  <si>
    <t>Tabulka č. 9</t>
  </si>
  <si>
    <t>5.</t>
  </si>
  <si>
    <t>Příjmy z prodeje akcií a majetkových podílů (P 320)</t>
  </si>
  <si>
    <t>Ostatní příjmy na účtech SFA</t>
  </si>
  <si>
    <t>v tom : vratky prostředků ostatní</t>
  </si>
  <si>
    <t>Příjmy z operací na účtech SFA celkem</t>
  </si>
  <si>
    <t>Neinvestiční transfery do jiných kapitol</t>
  </si>
  <si>
    <t>c)</t>
  </si>
  <si>
    <t>Investiční transfery do jiných kapitol</t>
  </si>
  <si>
    <t>Ostatní výdaje</t>
  </si>
  <si>
    <t>Výdaje z operací na účtech SFA celkem</t>
  </si>
  <si>
    <t>NÁKLADY</t>
  </si>
  <si>
    <t>Kancelář veřejného ochránce práv</t>
  </si>
  <si>
    <t>Tabulka č. 16</t>
  </si>
  <si>
    <t>Tabulka č. 17</t>
  </si>
  <si>
    <t>Ministerstvo životního prostředí</t>
  </si>
  <si>
    <t>Ministerstvo zemědělství</t>
  </si>
  <si>
    <t xml:space="preserve">*) z důvodu srovnatelnosti jsou v číselných údajích výdajů zahrnuty i prostředky uvolněné formou rozpočtových opatření do příslušných kapitol. 
   </t>
  </si>
  <si>
    <t>Kancelář prezidenta republiky</t>
  </si>
  <si>
    <t>Nejvyšší kontrolní úřad</t>
  </si>
  <si>
    <t xml:space="preserve">Platy představitelů </t>
  </si>
  <si>
    <t>státní moci</t>
  </si>
  <si>
    <t>OSOBNÍ</t>
  </si>
  <si>
    <t>v tom:příjmy z dividend</t>
  </si>
  <si>
    <t xml:space="preserve">           čisté úrokové výnosy z finanč.invest.na účtu rezervy pro důch.reformu</t>
  </si>
  <si>
    <t xml:space="preserve">           čisté úrokové výnosy z finančního investování (na JÚ)</t>
  </si>
  <si>
    <t>v tom : na řešení problémů spojených s důchodovou reformou</t>
  </si>
  <si>
    <t>Výdaje státního rozpočtu na výzkum, vývoj a inovace</t>
  </si>
  <si>
    <t xml:space="preserve">Objem prostředků na platy, ostatní platby za provednou práci a počty zaměstnanců v  ostatních  organizačních  složkách státu  </t>
  </si>
  <si>
    <t>Výdaje, které jsou nebo mají být kryty z rozpočtu Evropské unie včetně stanoveného podílu státního rozpočtu na financování těchto výdajů včetně Společné zemědělské politiky</t>
  </si>
  <si>
    <t xml:space="preserve">Výdaje podle mezinárodních smluv, na základě kterých jsou České republice svěřeny peněžní prostředky z finančních mechanismů včetně stanoveného podílu státního rozpočtu </t>
  </si>
  <si>
    <t>5014 (Platy SZ a odvoz.)</t>
  </si>
  <si>
    <t>Poznámka:</t>
  </si>
  <si>
    <t>Technologická agentura</t>
  </si>
  <si>
    <t>Příjmy z úroků a realizace finančního majetku</t>
  </si>
  <si>
    <t>Index</t>
  </si>
  <si>
    <t>rozpočet</t>
  </si>
  <si>
    <t>P Ř Í J M  Y</t>
  </si>
  <si>
    <t>Státní</t>
  </si>
  <si>
    <t>Skutečnost 2015</t>
  </si>
  <si>
    <t>e)</t>
  </si>
  <si>
    <t>OBJEM PROSTŘEDKŮ NA PLATY, OSTATNÍ PLATBY ZA PROVEDNOU PRÁCI (OSTATNÍ OSOBNÍ NÁKLADY) A POČTY MÍST V ORGANIZAČNÍCH SLOŽKÁCH STÁTU A PŘÍSPĚVKOVÝCH ORGANIZACÍCH</t>
  </si>
  <si>
    <t>MÍST</t>
  </si>
  <si>
    <t>MÍST*</t>
  </si>
  <si>
    <t>* Přepočtené počty míst na úvazky v celoročním vyjádření. Údaje jsou zaokrouhleny na 2 desetinná místa a zobrazeny jako čísla celá</t>
  </si>
  <si>
    <t>OBJEM PROSTŘEDKŮ NA PLATY, OSTATNÍ PLATBY ZA PROVEDNOU PRÁCI A POČTY MÍST V ÚSTŘEDNÍCH ORGÁNECH STÁTNÍ SPRÁVY</t>
  </si>
  <si>
    <t xml:space="preserve">OBJEM PROSTŘEDKŮ NA PLATY, OSTATNÍ PLATBY ZA PROVEDNOU PRÁCI A POČTY MÍST V  ORGANIZAČNÍCH  SLOŽKÁCH  STÁTU  -  STÁTNÍ  SPRÁVA </t>
  </si>
  <si>
    <t xml:space="preserve">OBJEM PROSTŘEDKŮ NA PLATY, OSTATNÍ PLATBY ZA PROVEDNOU PRÁCI A POČTY MÍST V  OSTATNÍCH  ORGANIZAČNÍCH  SLOŽKÁCH STÁTU  </t>
  </si>
  <si>
    <t xml:space="preserve">OBJEM PROSTŘEDKŮ NA PLATY, OSTATNÍ OSOBNÍ NÁKLADY A POČTY MÍST V PŘÍSPĚVKOVÝCH ORGANIZACÍCH  </t>
  </si>
  <si>
    <t>POČTY MÍST ZAPOJENÝCH DO OBLASTI ČERPÁNÍ PROSTŘEDKŮ Z ROZPOČTU EVROPSKÉ UNIE A FINANČNÍCH MECHANISMŮ ZA OBLAST ORGANIZAČNÍCH SLOŽEK STÁTU A PŘÍSPĚVKOVÝCH ORGANIZACÍ</t>
  </si>
  <si>
    <t xml:space="preserve">A - služební místa (zákon o státní službě);
B - pracovní místa (zákoník práce), služební místa (příslušníci/vojáci) </t>
  </si>
  <si>
    <r>
      <t xml:space="preserve">Kmenoví zaměstnanci (přepočet na úvazky a celorok) </t>
    </r>
    <r>
      <rPr>
        <b/>
        <vertAlign val="superscript"/>
        <sz val="12"/>
        <rFont val="Times New Roman"/>
        <family val="1"/>
        <charset val="238"/>
      </rPr>
      <t>3)</t>
    </r>
  </si>
  <si>
    <r>
      <t xml:space="preserve">Kmenoví zaměstnanci (plat plně SR) - motivace (fyzické osoby) </t>
    </r>
    <r>
      <rPr>
        <b/>
        <vertAlign val="superscript"/>
        <sz val="12"/>
        <rFont val="Times New Roman"/>
        <family val="1"/>
        <charset val="238"/>
      </rPr>
      <t>4)</t>
    </r>
  </si>
  <si>
    <r>
      <t>Jednorázové navýšení (přepočet na úvazky a celorok</t>
    </r>
    <r>
      <rPr>
        <b/>
        <vertAlign val="superscript"/>
        <sz val="12"/>
        <rFont val="Times New Roman"/>
        <family val="1"/>
        <charset val="238"/>
      </rPr>
      <t>5)</t>
    </r>
  </si>
  <si>
    <r>
      <rPr>
        <vertAlign val="superscript"/>
        <sz val="10"/>
        <rFont val="Times New Roman CE"/>
        <charset val="238"/>
      </rPr>
      <t xml:space="preserve">1) </t>
    </r>
    <r>
      <rPr>
        <sz val="10"/>
        <rFont val="Times New Roman CE"/>
        <charset val="238"/>
      </rPr>
      <t>Implementační struktura programů spolufinancovaných z ESI fondů podle usnesení vlády č. 444/2014 a fondů AMF, FVB, OP PMP.</t>
    </r>
  </si>
  <si>
    <r>
      <rPr>
        <vertAlign val="superscript"/>
        <sz val="10"/>
        <rFont val="Times New Roman CE"/>
        <charset val="238"/>
      </rPr>
      <t>2)</t>
    </r>
    <r>
      <rPr>
        <sz val="10"/>
        <rFont val="Times New Roman CE"/>
        <charset val="238"/>
      </rPr>
      <t xml:space="preserve"> Realizace programů/projektů EU/FM.</t>
    </r>
  </si>
  <si>
    <r>
      <rPr>
        <vertAlign val="superscript"/>
        <sz val="10"/>
        <rFont val="Times New Roman CE"/>
        <charset val="238"/>
      </rPr>
      <t xml:space="preserve"> 3) </t>
    </r>
    <r>
      <rPr>
        <sz val="10"/>
        <rFont val="Times New Roman CE"/>
        <charset val="238"/>
      </rPr>
      <t>Přepočtený počet míst zaměstnanců (zohlednění úvazků i přepočtu na celorok) bez vazby na každoroční jednorázové navyšování/snižování. Jde o kmenové zaměstnance OSS/SPO, kteří po ukončení projektů, maximálně programového období kapitole zůstanou k dalšímu využití. Údaje jsou zaokrouhleny na 2 desetinná místa a zobrazeny jako čísla celá.</t>
    </r>
  </si>
  <si>
    <r>
      <rPr>
        <vertAlign val="superscript"/>
        <sz val="10"/>
        <rFont val="Times New Roman"/>
        <family val="1"/>
        <charset val="238"/>
      </rPr>
      <t>4)</t>
    </r>
    <r>
      <rPr>
        <sz val="10"/>
        <rFont val="Times New Roman"/>
        <family val="1"/>
        <charset val="238"/>
      </rPr>
      <t xml:space="preserve"> Fyzický počet zaměstnanců jejichž plat je plně hrazen ze SR a zároveň součástí osobních nákladů je finanční motivace dle usnesení vlády č. 444/2014, případně fyzický počet zaměstnanců v rámci ostatních personálních kapacit jejichž plat je plně hrazen ze SR a na které se vztahuje finanční motivace. </t>
    </r>
  </si>
  <si>
    <t>Saldo příjmů a výdajů z operací na účtech SFA bez výdajů jaderného účtu v kapitole MPO od roku 2017</t>
  </si>
  <si>
    <t>Saldo příjmů a výdajů z operací na účtech SFA včetně výdajů jaderného účtu v kapitole MPO od roku 2017</t>
  </si>
  <si>
    <t>Úřad Národní rozpočtové rady</t>
  </si>
  <si>
    <t>Úřad pro dohled nad hospodařením politických stran a politických hnutí</t>
  </si>
  <si>
    <t>Úřad pro přístup k dopravní infrastruktuře</t>
  </si>
  <si>
    <t xml:space="preserve">OBJEM PROSTŘEDKŮ NA PLATY, OSTATNÍ PLATBY ZA PROVEDNOU PRÁCI A POČTY MÍST VE  SLOŽKÁCH  OBRANY,  BEZPEČNOSTI, CELNÍ  A  PRÁVNÍ  OCHRANY </t>
  </si>
  <si>
    <t>Skutečnost 2016</t>
  </si>
  <si>
    <t>Národní úřad pro kybernetickou a informační bezpečnost</t>
  </si>
  <si>
    <t>Výdaje kryté převodem z jaderného účtu v kapitole Ministerstva průmyslu a obchodu (Správá úložišť radioaktivních odpadů) - od r. 2017</t>
  </si>
  <si>
    <t>dle UV č. 274 ze dne 10. 4. 2017 (Skalička) od r. 2017</t>
  </si>
  <si>
    <t>Objem prostředků na platy, ostatní platby za provednou práci (ostatní osobní náklady) a počty míst v organizačních složkách státu a příspěvkových organizacích</t>
  </si>
  <si>
    <t xml:space="preserve">Objem prostředků na platy, ostatní platby za provednou práci a počty míst v  organizačních  složkách  státu  -  státní  správa </t>
  </si>
  <si>
    <t>Objem prostředků na platy, ostatní platby za provednou práci  a počty míst  v ústředních orgánech státní správy</t>
  </si>
  <si>
    <t xml:space="preserve">Objem prostředků na platy, ostatní platby za provednou práci a počty míst ve  složkách  obrany,  bezpečnosti, celní  a  právní  ochrany </t>
  </si>
  <si>
    <t xml:space="preserve">Objem prostředků na platy, ostatní osobní náklady a počty míst v příspěvkových organizacích  </t>
  </si>
  <si>
    <t>Počty  míst zapojených do oblasti čerpání prostředků z rozpočtu Evropské unie a finančních mechanismů za oblast organizačních složek státu a příspěvkových organizací</t>
  </si>
  <si>
    <r>
      <rPr>
        <vertAlign val="superscript"/>
        <sz val="10"/>
        <rFont val="Times New Roman"/>
        <family val="1"/>
        <charset val="238"/>
      </rPr>
      <t xml:space="preserve">5) </t>
    </r>
    <r>
      <rPr>
        <sz val="10"/>
        <rFont val="Times New Roman"/>
        <family val="1"/>
        <charset val="238"/>
      </rPr>
      <t>Přepočtený počet míst zaměstnanců (zohlednění úvazků i přepočtu na celorok) s vazbou na každoroční jednorázové navyšování/snižování. Údaje jsou zaokrouhleny na 2 desetinná místa a zobrazeny jako čísla celá.</t>
    </r>
  </si>
  <si>
    <t>2017</t>
  </si>
  <si>
    <t>111                     Daně z příjmů fyzických osob</t>
  </si>
  <si>
    <t>1111                   v tom:  Daň z příjmů fyzických osob placená plátci</t>
  </si>
  <si>
    <t>1112                               Daň z příjmů fyzických osob placená poplatníky</t>
  </si>
  <si>
    <t>1113                               Daň z příjmů fyzických osob vybíraná srážkou</t>
  </si>
  <si>
    <t>112                     Daně z příjmů právnických osob</t>
  </si>
  <si>
    <t>11                       Daně z příjmů, zisku a kapitálových výnosů</t>
  </si>
  <si>
    <t>121                     Obecné daně ze zboží a služeb v tuzemsku</t>
  </si>
  <si>
    <t>1211                    v tom: Daň z přidané hodnoty</t>
  </si>
  <si>
    <t>122, 123             Zvláštní daně a poplatky ze zboží a služeb v tuzemsku</t>
  </si>
  <si>
    <t>12                       Daně ze zboží a služeb v tuzemsku</t>
  </si>
  <si>
    <t>132                     Daně a poplatky z provozu motorových vozidel</t>
  </si>
  <si>
    <t>133                     Poplatky a odvody v oblasti životního prostředí</t>
  </si>
  <si>
    <t>134                     Místní poplatky z vybraných činností a služeb</t>
  </si>
  <si>
    <t>135                     Ostatní odvody z vybraných činností a služeb</t>
  </si>
  <si>
    <t>137                     Poplatky na činnost správních úřadů</t>
  </si>
  <si>
    <t>13                       Daně a poplatky z vybraných činností a služeb</t>
  </si>
  <si>
    <t>140                     Daně a cla za zboží a služby ze zahraničí</t>
  </si>
  <si>
    <t>14                       Daně a cla za zboží a služby ze zahraničí</t>
  </si>
  <si>
    <t>151                     Daně z majetku</t>
  </si>
  <si>
    <t>152                     Daně z majetkových a kapitálových převodů</t>
  </si>
  <si>
    <t>15                       Majetkové daně</t>
  </si>
  <si>
    <t>169                     Zrušené daně z objemu mezd</t>
  </si>
  <si>
    <t>16                       Povinné pojistné</t>
  </si>
  <si>
    <t>170                     Ostatní daňové příjmy</t>
  </si>
  <si>
    <t>17                       Ostatní daňové příjmy</t>
  </si>
  <si>
    <t xml:space="preserve">                           Z daňových příjmů celkem: příjmy z daní a poplatků</t>
  </si>
  <si>
    <t>211                     Příjmy z vlastní činnosti</t>
  </si>
  <si>
    <t>212                     Odvody přebytků organizací s přímým vztahem</t>
  </si>
  <si>
    <t>213                     Příjmy z pronájmu majetku</t>
  </si>
  <si>
    <t>214                     Výnosy z finančního majetku</t>
  </si>
  <si>
    <t>215                     Soudní poplatky</t>
  </si>
  <si>
    <t>221                     Přijaté sankční platby</t>
  </si>
  <si>
    <t>22                       Přijaté sankční platby a vratky transferů</t>
  </si>
  <si>
    <t>232                     Ostatní nedaňové příjmy</t>
  </si>
  <si>
    <t>234                     Příjmy z využívání výhradních práv k přírodním zdrojům</t>
  </si>
  <si>
    <t>235                     Příjmy za využívání dalších majetkových práv</t>
  </si>
  <si>
    <t>236                     Dobrovolné pojistné</t>
  </si>
  <si>
    <t>239                     Dočasné zatřídění příjmů</t>
  </si>
  <si>
    <t>241                     Splátky půjčených prostředků od podnikatelských subjektů</t>
  </si>
  <si>
    <t>246                     Splátky půjčených prostředků od obyvatelstva</t>
  </si>
  <si>
    <t>247                     Splátky půjčených prostředků ze zahraničí</t>
  </si>
  <si>
    <t>248                     Splátky za úhradu dluhů nebo dodávek</t>
  </si>
  <si>
    <t>24                       Přijaté splátky půjčených prostředků</t>
  </si>
  <si>
    <t>251                     Příjmy sdílené s Evropskou unií</t>
  </si>
  <si>
    <t>25                       Příjmy sdílené s nadnárodním orgánem</t>
  </si>
  <si>
    <t>2                         NEDAŇOVÉ PŘÍJMY CELKEM</t>
  </si>
  <si>
    <t>311                     Příjmy z prodeje dlouhodobého majetku (kromě drobného)</t>
  </si>
  <si>
    <t>312                     Ostatní kapitálové příjmy</t>
  </si>
  <si>
    <t>320                     Příjmy z prodeje dlouhodobého finančního majetku</t>
  </si>
  <si>
    <t>32                       Příjmy z prodeje dlouhodobého finančního majetku</t>
  </si>
  <si>
    <t>3                         KAPITÁLOVÉ PŘÍJMY CELKEM</t>
  </si>
  <si>
    <t>4118                   z toho: Neinvestiční převody z Národního fondu</t>
  </si>
  <si>
    <t>414                     Převody z vlastních fondů přes rok</t>
  </si>
  <si>
    <t>415                     Neinvestiční přijaté transfery ze zahraničí</t>
  </si>
  <si>
    <t>4153                   z toho: Neinvestiční transfery přijaté  od Evropské unie</t>
  </si>
  <si>
    <t>4155                               Neinvestiční transfery z finančních   mechanismů</t>
  </si>
  <si>
    <t>41                       Neinvestiční přijaté transfery</t>
  </si>
  <si>
    <t>4218                   z toho: Investiční převody z Národního fondu</t>
  </si>
  <si>
    <t>423                     Investiční přijaté transfery ze zahraničí</t>
  </si>
  <si>
    <t>4233                   z toho: Investiční transfery přijaté od Evropské unie</t>
  </si>
  <si>
    <t>424                     Investiční přijaté transfery ze státních finančních aktiv</t>
  </si>
  <si>
    <t>42                       Investiční přijaté transfery</t>
  </si>
  <si>
    <t>Rozpočtová skladba / Ukazatel</t>
  </si>
  <si>
    <t>1                         DAŇOVÉ PŘÍJMY CELKEM 
                           (daně,poplatky,pojistné)</t>
  </si>
  <si>
    <t>501                     Platy</t>
  </si>
  <si>
    <t>5019                               Ostatní platy</t>
  </si>
  <si>
    <t>502                     Ostatní platby za provedenou práci</t>
  </si>
  <si>
    <t>5021                   v tom: Ostatní osobní výdaje</t>
  </si>
  <si>
    <t>5022                              Platy představitelů státní moci a  některých orgánů</t>
  </si>
  <si>
    <t>5023                              Odměny členů zastupitelstev  obcí a krajů</t>
  </si>
  <si>
    <t>5024                              Odstupné</t>
  </si>
  <si>
    <t>5025                              Odbytné</t>
  </si>
  <si>
    <t>5026                              Odchodné</t>
  </si>
  <si>
    <t>5027                              Peněžní náležitosti vojáků v záloze ve službě</t>
  </si>
  <si>
    <t>5028                              Kázeňské odměny poskytnuté formou peněžitých darů</t>
  </si>
  <si>
    <t>5029                              Ostatní platby za provedenou práci jinde nezařazené</t>
  </si>
  <si>
    <t>503                     Povinné pojistné placené zaměstnavatelem</t>
  </si>
  <si>
    <t>504                     Odměny za užití duševního vlastnictví</t>
  </si>
  <si>
    <t>505                     Mzdové náhrady</t>
  </si>
  <si>
    <t>506                     Mzdy podle cizího práva</t>
  </si>
  <si>
    <t>50                       Platy a podobné a související výdaje</t>
  </si>
  <si>
    <t>513                     Nákup materiálu</t>
  </si>
  <si>
    <t>514                     Úroky a ostatní finanční výdaje</t>
  </si>
  <si>
    <t>515                     Nákup vody, paliv a energie</t>
  </si>
  <si>
    <t>516                     Nákup služeb</t>
  </si>
  <si>
    <t>517                     Ostatní nákupy</t>
  </si>
  <si>
    <t>51                       Neinvestiční nákupy a související výdaje</t>
  </si>
  <si>
    <t>521                     Neinvestiční transfery podnikatelským subjektům</t>
  </si>
  <si>
    <t>522                     Neinvestiční transfery neziskovým a podobným organizacím</t>
  </si>
  <si>
    <t>523                     Neinvestiční nedotační transfery podnikatelským subjektům</t>
  </si>
  <si>
    <t>524                     Neinvestiční nedotační transfery neziskovým apod. organizacím</t>
  </si>
  <si>
    <t>525                     Neinvestiční transfery v souvislosti s nemocenským pojištěním</t>
  </si>
  <si>
    <t>52                       Neinvestiční transfery soukromoprávním subjektům</t>
  </si>
  <si>
    <t>531                     Neinvestiční transfery veřejným rozpočtům ústřední  úrovně</t>
  </si>
  <si>
    <t>532                     Neinvestiční transfery veřejným rozpočtům územní úrovně</t>
  </si>
  <si>
    <t>533                     Neinvestiční transfery příspěvkovým apod. organizacím</t>
  </si>
  <si>
    <t>535                     Převody do vlastních fondů přes rok</t>
  </si>
  <si>
    <t>541                     Sociální dávky</t>
  </si>
  <si>
    <t>542                     Náhrady placené obyvatelstvu</t>
  </si>
  <si>
    <t>549                     Ostatní neinvestiční transfery obyvatelstvu</t>
  </si>
  <si>
    <t>54                       Neinvestiční transfery obyvatelstvu</t>
  </si>
  <si>
    <t>552                     Neinvestiční transfery cizím státům</t>
  </si>
  <si>
    <t>553                     Ostatní neinvestiční transfery do zahraničí</t>
  </si>
  <si>
    <t>554                     Členské příspěvky mezinárodním organizacím</t>
  </si>
  <si>
    <t>55                       Neinvestiční transfery a související platby do zahraničí</t>
  </si>
  <si>
    <t>561                     Neinvestiční půjčené prostředky podnikatelským subjektům</t>
  </si>
  <si>
    <t>566                     Neinvestiční půjčené prostředky obyvatelstvu</t>
  </si>
  <si>
    <t>567                     Neinvestiční půjčené prostředky do zahraničí</t>
  </si>
  <si>
    <t>56                       Neinvestiční půjčené prostředky</t>
  </si>
  <si>
    <t>579                     Ostatní převody do  Národního fondu</t>
  </si>
  <si>
    <t>57                       Neinvestiční převody Národnímu fondu</t>
  </si>
  <si>
    <t>590                     Ostatní neinvestiční výdaje</t>
  </si>
  <si>
    <t>599                     Dočasné zatřídění výdajů</t>
  </si>
  <si>
    <t>59                       Ostatní neinvestiční výdaje</t>
  </si>
  <si>
    <t>5                         BĚŽNÉ VÝDAJE CELKEM</t>
  </si>
  <si>
    <t>611                     Pořízení dlouhodobého nehmotného majetku</t>
  </si>
  <si>
    <t>612                     Pořízení dlouhodobého hmotného majetku</t>
  </si>
  <si>
    <t>613                     Pozemky</t>
  </si>
  <si>
    <t>614                     Nadlimitní věcná břemena a právo stavby</t>
  </si>
  <si>
    <t>61                       Investiční nákupy a související výdaje</t>
  </si>
  <si>
    <t>620                     Nákup akcií a majetkových podílů</t>
  </si>
  <si>
    <t>621                     Vklady do fundací a ústavů</t>
  </si>
  <si>
    <t>631                     Investiční transfery podnikatelským subjektům</t>
  </si>
  <si>
    <t>632                     Investiční transfery neziskovým a podobným organizacím</t>
  </si>
  <si>
    <t>633                     Investiční transfery veřejným rozpočtům ústřední úrovně</t>
  </si>
  <si>
    <t>634                     Investiční transfery veřejným rozpočtům územní úrovně</t>
  </si>
  <si>
    <t>635                     Investiční transfery  příspěvkovým a podobným organizacím</t>
  </si>
  <si>
    <t>637                     Investiční transfery obyvatelstvu</t>
  </si>
  <si>
    <t>638                     Investiční transfery do zahraničí</t>
  </si>
  <si>
    <t>63                       Investiční transfery</t>
  </si>
  <si>
    <t>641                     Investiční půjčené prostředky podnikatelským subjektům</t>
  </si>
  <si>
    <t>645                     Investiční půjčené prostředky příspěvkovým apod. organizacím</t>
  </si>
  <si>
    <t>646                     Investiční půjčené prostředky obyvatelstvu</t>
  </si>
  <si>
    <t>647                     Investiční půjčené prostředky do zahraničí</t>
  </si>
  <si>
    <t>64                       Investiční půjčené prostředky</t>
  </si>
  <si>
    <t>679                     Ostatní investiční převody do Národního fondu</t>
  </si>
  <si>
    <t>67                       Investiční převody Národnímu fondu</t>
  </si>
  <si>
    <t>690                     Ostatní kapitálové výdaje</t>
  </si>
  <si>
    <t>69                       Ostatní kapitálové výdaje</t>
  </si>
  <si>
    <t>6                         KAPITÁLOVÉ VÝDAJE CELKEM</t>
  </si>
  <si>
    <t xml:space="preserve">                           VÝDAJE STÁTNÍHO ROZPOČTU CELKEM</t>
  </si>
  <si>
    <t>811                      Krátkodobé financování</t>
  </si>
  <si>
    <t>812                      Dlouhodobé financování</t>
  </si>
  <si>
    <t>81                        Financování z tuzemska</t>
  </si>
  <si>
    <t>821                      Krátkodobé financování</t>
  </si>
  <si>
    <t>822                      Dlouhodobé financování</t>
  </si>
  <si>
    <t>82                        Financování ze zahraničí</t>
  </si>
  <si>
    <t>890                      Opravné položky k peněžním operacím</t>
  </si>
  <si>
    <t>89                        Opravné položky k peněžním operacím</t>
  </si>
  <si>
    <t xml:space="preserve">                            FINANCOVÁNÍ CELKEM</t>
  </si>
  <si>
    <t>101                      Zemědělská a potravinářská činnost a rozvoj</t>
  </si>
  <si>
    <t>103                      Lesní hospodářství</t>
  </si>
  <si>
    <t>106                      Správa v zemědělství</t>
  </si>
  <si>
    <t>107                      Rybářství</t>
  </si>
  <si>
    <t>108                      Zemědělský a lesnický výzkum a vývoj</t>
  </si>
  <si>
    <t>109                      Ostatní činnost a nespecifikované výdaje</t>
  </si>
  <si>
    <t>oddíl 10               Zemědělství, lesní hospodářství a rybářství</t>
  </si>
  <si>
    <t>211                      Záležitosti těžebního průmyslu a energetiky</t>
  </si>
  <si>
    <t>213                      Zahraniční obchod</t>
  </si>
  <si>
    <t>214                      Vnitřní obchod, služby a cestovní ruch</t>
  </si>
  <si>
    <t>218                      Výzkum a vývoj v průmyslu, stavebnictví, obchodu a službách</t>
  </si>
  <si>
    <t>219                      Ostatní činnost a nespecifikované výdaje</t>
  </si>
  <si>
    <t>oddíl 21               Průmysl, stavebnictví, obchod a služby</t>
  </si>
  <si>
    <t>221                      Pozemní komunikace</t>
  </si>
  <si>
    <t>222                      Silniční doprava</t>
  </si>
  <si>
    <t>223                      Vnitrozemská a námořní plavba</t>
  </si>
  <si>
    <t>224                      Železniční doprava</t>
  </si>
  <si>
    <t>225                      Civilní letecká doprava</t>
  </si>
  <si>
    <t>226                      Správa v dopravě</t>
  </si>
  <si>
    <t>227                      Doprava ostatních drah</t>
  </si>
  <si>
    <t>228                      Výzkum v dopravě</t>
  </si>
  <si>
    <t>229                      Ostatní činnost a nespecifikované výdaje v dopravě</t>
  </si>
  <si>
    <t>oddíl 22               Doprava</t>
  </si>
  <si>
    <t>231                      Pitná voda</t>
  </si>
  <si>
    <t>232                      Odvádění a čistění odpadních vod</t>
  </si>
  <si>
    <t>233                      Vodní toky a vodohospodářská díla</t>
  </si>
  <si>
    <t>234                      Voda v zemědělské krajině</t>
  </si>
  <si>
    <t>236                      Správa ve vodním hospodářství</t>
  </si>
  <si>
    <t>238                      Vodohospodářský výzkum a vývoj</t>
  </si>
  <si>
    <t>239                      Ostatní činnost a nespecifikované výdaje</t>
  </si>
  <si>
    <t>oddíl 23               Vodní hospodářství</t>
  </si>
  <si>
    <t>241                      Činnosti spojů</t>
  </si>
  <si>
    <t>246                      Správa ve spojích</t>
  </si>
  <si>
    <t>248                      Výzkum a vývoj ve spojích</t>
  </si>
  <si>
    <t>249                      Ostatní činnost a nespecifikované výdaje ve spojích</t>
  </si>
  <si>
    <t>oddíl 24               Spoje</t>
  </si>
  <si>
    <t>251                      Podpora podnikání</t>
  </si>
  <si>
    <t>252                      Všeobecné pracovní záležitosti</t>
  </si>
  <si>
    <t>253                      Všeobecné finanční záležitosti</t>
  </si>
  <si>
    <t>254                      Všeobecné hospodářské služby</t>
  </si>
  <si>
    <t>256                      Všeobecná hospodářská správa</t>
  </si>
  <si>
    <t>259                      Ostatní činnosti a nespecifikované výdaje</t>
  </si>
  <si>
    <t>311                      Předškolní a základní vzdělávání</t>
  </si>
  <si>
    <t>312                      Střední vzdělávání a vzdělávání v konzervatořích</t>
  </si>
  <si>
    <t>313                      Školská zařízení pro výkon ústavní a ochranné výchovy</t>
  </si>
  <si>
    <t>315                      Vyšší odborné vzdělávání</t>
  </si>
  <si>
    <t>oddíl 31               Vzdělávání a školské služby</t>
  </si>
  <si>
    <t>321                      Vysokoškolské vzdělávání</t>
  </si>
  <si>
    <t>322                      Zařízení související s vysokoškolským vzděláváním</t>
  </si>
  <si>
    <t>323                      Základní umělecké, jazykové a zájmové vzdělávání</t>
  </si>
  <si>
    <t>326                      Správa ve vzdělávání</t>
  </si>
  <si>
    <t>328                      Výzkum školství a vzdělávání</t>
  </si>
  <si>
    <t>329                      Ostatní činnost a nespecifikované výdaje</t>
  </si>
  <si>
    <t>oddíl 32               Vzdělávání a školské služby</t>
  </si>
  <si>
    <t>oddíl 31 + 32       Vzdělávání a školské služby</t>
  </si>
  <si>
    <t>331                      Kultura</t>
  </si>
  <si>
    <t>333                      Činnosti registrovaných církví a náboženských společností</t>
  </si>
  <si>
    <t>334                      Sdělovací prostředky</t>
  </si>
  <si>
    <t>336                      Správa v oblasti kultury, církví a sdělovacích prostředků</t>
  </si>
  <si>
    <t>oddíl 33                Kultura, církve a sdělovací prostředky</t>
  </si>
  <si>
    <t>342                      Zájmová činnost a rekreace</t>
  </si>
  <si>
    <t>351                      Ambulantní péče</t>
  </si>
  <si>
    <t>353                      Zvláštní zdravotnická zařízení a služby pro zdravotnictví</t>
  </si>
  <si>
    <t>354                      Zdravotnické programy</t>
  </si>
  <si>
    <t>356                      Správa ve zdravotnictví</t>
  </si>
  <si>
    <t>358                      Výzkum a vývoj ve zdravotnictví</t>
  </si>
  <si>
    <t>359                      Ostatní činnost ve zdravotnictví</t>
  </si>
  <si>
    <t>oddíl 35               Zdravotnictví</t>
  </si>
  <si>
    <t>361                      Rozvoj bydlení a bytové hospodářství</t>
  </si>
  <si>
    <t>363                      Komunální služby a územní rozvoj</t>
  </si>
  <si>
    <t>oddíl 36               Bydlení, komunální služby a územní rozvoj</t>
  </si>
  <si>
    <t>371                      Ochrana ovzduší a klimatu</t>
  </si>
  <si>
    <t>372                      Nakládání s odpady</t>
  </si>
  <si>
    <t>373                      Ochrana a sanace půdy a podzemní vody</t>
  </si>
  <si>
    <t>374                      Ochrana přírody a krajiny</t>
  </si>
  <si>
    <t>375                      Omezování hluku a vibrací</t>
  </si>
  <si>
    <t>376                      Správa v ochraně životního prostředí</t>
  </si>
  <si>
    <t>377                      Ochrana proti záření</t>
  </si>
  <si>
    <t>378                      Výzkum životního prostředí</t>
  </si>
  <si>
    <t>379                      Ostatní činnosti v životním prostředí</t>
  </si>
  <si>
    <t>oddíl 37               Ochrana životního prostředí</t>
  </si>
  <si>
    <t>380                      Ostatní výzkum a vývoj</t>
  </si>
  <si>
    <t>oddíl 38               Ostatní výzkum a vývoj</t>
  </si>
  <si>
    <t>390                      Ostatní činnosti související se službami pro obyvatelstvo</t>
  </si>
  <si>
    <t>skupina 3             SLUŽBY PRO OBYVATELSTVO</t>
  </si>
  <si>
    <t>411                      Dávky důchodového pojištění</t>
  </si>
  <si>
    <t>412                      Dávky nemocenského pojištění</t>
  </si>
  <si>
    <t>413                      Dávky státní sociální podpory a dávky pěstounské péče</t>
  </si>
  <si>
    <t>414                      Dávky státní sociální podpory a dávky pěstounské péče</t>
  </si>
  <si>
    <t>417                      Dávky pomoci v hmotné nouzi</t>
  </si>
  <si>
    <t>418                      Dávky osobám se zdravotním postižením</t>
  </si>
  <si>
    <t>419                      Ostatní dávky povahy sociálního zabezpečení</t>
  </si>
  <si>
    <t>oddíl 41               Dávky a podpory v sociálním zabezpečení</t>
  </si>
  <si>
    <t>421                      Podpory v nezaměstnanosti</t>
  </si>
  <si>
    <t>422                      Aktivní politika zaměstnanosti</t>
  </si>
  <si>
    <t>424                      Zaměstnávání zdravotně postižených občanů</t>
  </si>
  <si>
    <t>425                      Příspěvky na sociální důsledky restrukturalizace</t>
  </si>
  <si>
    <t>428                      Výzkum a vývoj v politice zaměstnanosti</t>
  </si>
  <si>
    <t>oddíl 42               Politika zaměstnanosti</t>
  </si>
  <si>
    <t>431                      Sociální poradenství</t>
  </si>
  <si>
    <t>432                      Sociální péče a pomoc dětem a mládeži</t>
  </si>
  <si>
    <t>433                      Sociální péče a pomoc manželstvím a rodinám</t>
  </si>
  <si>
    <t>434                      Sociální rehabilitace a ostatní sociální péče a pomoc</t>
  </si>
  <si>
    <t>436                      Správa v sociálním zabezpečení a politice zaměstnanosti</t>
  </si>
  <si>
    <t>437                      Služby sociální prevence</t>
  </si>
  <si>
    <t>438                      Výzkum v sociálním zabezpečení a politice zaměstnanosti</t>
  </si>
  <si>
    <t>439                      Ostatní činnost a nespecifikované výdaje</t>
  </si>
  <si>
    <t>skupina 4            SOCIÁLNÍ VĚCI A POLITIKA ZAMĚSTNANOSTI</t>
  </si>
  <si>
    <t>511                      Vojenská obrana</t>
  </si>
  <si>
    <t>516                      Státní správa ve vojenské obraně</t>
  </si>
  <si>
    <t>517                      Zabezpečení potřeb ozbrojených sil</t>
  </si>
  <si>
    <t>518                      Výzkum a vývoj v oblasti obrany</t>
  </si>
  <si>
    <t>519                      Ostatní záležitosti obrany</t>
  </si>
  <si>
    <t>oddíl 51               Obrana</t>
  </si>
  <si>
    <t>521                      Ochrana obyvatelstva</t>
  </si>
  <si>
    <t>522                      Hospodářská opatření pro krizové stavy</t>
  </si>
  <si>
    <t>526                      Státní správa v oblasti hospodářských opatření</t>
  </si>
  <si>
    <t>527                      Krizové řízení</t>
  </si>
  <si>
    <t>528                      Výzkum a vývoj v oblasti  civilní připravenosti na krizové stavy</t>
  </si>
  <si>
    <t>529                      Ostatní záležitosti  civilní připravenosti pro krizové stavy</t>
  </si>
  <si>
    <t>oddíl 52               Civilní připravenost na krizové stavy</t>
  </si>
  <si>
    <t>531                      Bezpečnost a veřejný pořádek</t>
  </si>
  <si>
    <t>538                      Výzkum týkající se bezpečnosti a veřejného pořádku</t>
  </si>
  <si>
    <t>539                      Ostatní záležitosti bezpečnosti a veřejného pořádku</t>
  </si>
  <si>
    <t>oddíl 53               Bezpečnost a veřejný pořádek</t>
  </si>
  <si>
    <t>541                      Ústavní soudnictví</t>
  </si>
  <si>
    <t>542                      Soudnictví</t>
  </si>
  <si>
    <t>543                      Státní zastupitelství</t>
  </si>
  <si>
    <t>544                      Vězeňství</t>
  </si>
  <si>
    <t>545                      Probační a mediační služba</t>
  </si>
  <si>
    <t>546                      Správa v oblasti právní ochrany</t>
  </si>
  <si>
    <t>547                      Veřejná ochrana</t>
  </si>
  <si>
    <t>548                      Výzkum v oblasti právní ochrany</t>
  </si>
  <si>
    <t>549                      Ostatní záležitosti právní ochrany</t>
  </si>
  <si>
    <t>oddíl 54               Právní ochrana</t>
  </si>
  <si>
    <t>551                      Požární ochrana</t>
  </si>
  <si>
    <t>oddíl 55               Požární ochrana a integrovaný záchranný systém</t>
  </si>
  <si>
    <t>skupina 5             BEZPEČNOST STÁTU A PRÁVNÍ OCHRANA</t>
  </si>
  <si>
    <t>611                      Zastupitelské orgány a volby</t>
  </si>
  <si>
    <t>612                      Kancelář prezidenta republiky</t>
  </si>
  <si>
    <t>613                      Nejvyšší kontrolní úřad</t>
  </si>
  <si>
    <t>614                      Všeobecná vnitřní státní správa (nezařazená v jiných  funkcích)</t>
  </si>
  <si>
    <t>615                      Zahraniční služba a záležitosti (nezařazené v jiných  funkcích)</t>
  </si>
  <si>
    <t>617                      Regionální a místní správa</t>
  </si>
  <si>
    <t>618                      Výzkum ve státní správě a samosprávě</t>
  </si>
  <si>
    <t>619                      Politické strany a hnutí</t>
  </si>
  <si>
    <t>621                      Ostatní veřejné služby</t>
  </si>
  <si>
    <t>622                      Zahraniční pomoc a mezinárodní spolupráce (jinde nezařazená)</t>
  </si>
  <si>
    <t>oddíl 62               Jiné veřejné služby a činnosti</t>
  </si>
  <si>
    <t>631                      Obecné příjmy a výdaje z finančních operací</t>
  </si>
  <si>
    <t>632                      Pojištění funkčně nespecifikované</t>
  </si>
  <si>
    <t>633                      Převody vlastním fondům v rozpočtech územní úrovně</t>
  </si>
  <si>
    <t>639                      Ostatní finanční operace</t>
  </si>
  <si>
    <t>oddíl 63               Finanční operace</t>
  </si>
  <si>
    <t>640                      Ostatní činnosti</t>
  </si>
  <si>
    <t>oddíl 64               Ostatní činnosti</t>
  </si>
  <si>
    <t>skupina 6             VŠEOBECNÁ VEŘEJNÁ SPRÁVA A SLUŽBY</t>
  </si>
  <si>
    <t>Skutečnost 2017</t>
  </si>
  <si>
    <t>231                     Příjmy z prodeje krátkodobého a drobného 
                           dlouhodobého majetku</t>
  </si>
  <si>
    <t>242                     Splátky půjčených prostředků od obecně
                            prospěšných společností  a podobných subjektů</t>
  </si>
  <si>
    <t>245                     Splátky půjčených prostředků od zřízených apod. 
                            subjektů</t>
  </si>
  <si>
    <t>412                     Neinvestiční přijaté transfery od veřejných rozpočtů
                            územní úrovně</t>
  </si>
  <si>
    <t>422                     Investiční přijaté transfery od veřejných rozpočtů 
                           územní úrovně</t>
  </si>
  <si>
    <t>421                     Investiční přijaté transfery od veřejných rozpočtů 
                            ústřední úrovně</t>
  </si>
  <si>
    <t>2, 3, 4                NEDAŇOVÉ PŘÍJMY, KAPITÁLOVÉ 
                          PŘÍJMY A PŘIJATÉ TRANSFERY 
                          CELKEM</t>
  </si>
  <si>
    <t>416                     Neinvestiční přijaté transfery ze státních finančních aktiv</t>
  </si>
  <si>
    <t xml:space="preserve">                           z toho: Pojistné na důchodové pojištění  (z PSP 161 a 162)</t>
  </si>
  <si>
    <t>5011                    v tom: Platy zaměstnanců v pracovním poměru vyjma
                                           zaměstnanců na služebních místech</t>
  </si>
  <si>
    <t>5013                               Platy zaměstnanců na služebních místech podle zákona
                                         o státní službě</t>
  </si>
  <si>
    <t>5014                               Platy zaměstnanců v pracovním  poměru odvozované
                                         od platů  ústavních činitelů</t>
  </si>
  <si>
    <t>53                       Neinvestiční transfery veřejnoprávním subjektům a mezi 
                            peněžními fondy téhož subjektu a platby daní</t>
  </si>
  <si>
    <t>551                     Neinvestiční transfery mezinárodním vládním organizacím 
                            a nadnárodním orgánům</t>
  </si>
  <si>
    <t>563                     Neinvestiční půjčené prostředky veřejným rozpočtům ústřední
                            úrovně</t>
  </si>
  <si>
    <t>562                     Neinvestiční půjčené prostředky neziskovým a podobným 
                            organizacím</t>
  </si>
  <si>
    <t>564                     Neinvestiční půjčené prostředky veřejným rozpočtům územní 
                            úrovně</t>
  </si>
  <si>
    <t>576                     Převody Národnímu fondu na spolufinancování související 
                            s poskytnutím pomoci ČR ze zahraničí</t>
  </si>
  <si>
    <t>575                     Převody Národnímu fondu na spolufinancování ostatních 
                            programů Evropské unie a ČR</t>
  </si>
  <si>
    <t>62                       Nákup akcií a majetkových podílů a vklady do fundací 
                            a ústavů</t>
  </si>
  <si>
    <t>672                     Investiční převody Národnímu fondu na spolufinancování 
                            programu Ispa</t>
  </si>
  <si>
    <t>676                     Investiční převody Národnímu fondu na spolufinancování 
                            související s poskytnutím pomoci ČR ze zahraničí</t>
  </si>
  <si>
    <t xml:space="preserve">                           ROZDÍL PŘÍJMŮ A VÝDAJŮ STÁTNÍHO 
                           ROZPOČTU</t>
  </si>
  <si>
    <t>84                        Aktivní financování z jaderného účtu a účtu rezervy
                             důchodového pojištění</t>
  </si>
  <si>
    <t>138                     Daně, poplatky a jiná obdobná peněžitá plnění v oblasti 
                            hazardních her</t>
  </si>
  <si>
    <t>21                       Příjmy z vlastní činnosti a odvody přebytků organizací 
                            s přímým vztahem</t>
  </si>
  <si>
    <t>23                       Příjmy z prodeje nekapitálového majetku a ostatní nedaňové
                            příjmy</t>
  </si>
  <si>
    <t>31                       Příjmy z prodeje dlouhodobého majetku a ostatní kapitálové 
                            příjmy</t>
  </si>
  <si>
    <t>411                     Neinvestiční přijaté transfery od veřejných rozpočtů ústřední 
                            úrovně</t>
  </si>
  <si>
    <r>
      <t>Vysvětlivky:</t>
    </r>
    <r>
      <rPr>
        <sz val="10"/>
        <rFont val="Times New Roman CE"/>
        <family val="1"/>
        <charset val="238"/>
      </rPr>
      <t xml:space="preserve">  číselný symbol odvětvového členění rozpočtové skladby :  X (skupina); XX (oddíl); XXX (pododdíl)</t>
    </r>
  </si>
  <si>
    <r>
      <t>Vysvětlivky:</t>
    </r>
    <r>
      <rPr>
        <sz val="10"/>
        <rFont val="Times New Roman CE"/>
        <family val="1"/>
        <charset val="238"/>
      </rPr>
      <t xml:space="preserve">  číselný symbol druhového členění rozpočtové skladby :  X (třída); XX (sesk. položek); XXX (podseskupení položek),  XXXX  (položka )  </t>
    </r>
  </si>
  <si>
    <t>212                      Ostatní odvětvové a oborové záležitosti v průmyslu 
                             a  stavebnictví</t>
  </si>
  <si>
    <t>216                      Správa v odvětví energetiky, průmyslu, stavebnictví, obchodu 
                             a služeb</t>
  </si>
  <si>
    <t>258                      Výzkum a vývoj v oblasti všeobecných hospodářských 
                             záležitostí</t>
  </si>
  <si>
    <t>339                      Ostatní činnosti v záležitostech kultury, církví a sdělovacích
                             prostředků</t>
  </si>
  <si>
    <t>368                      Výzkum a vývoj v oblasti bydlení, komunálních služeb
                             a  územního rozvoje</t>
  </si>
  <si>
    <t>369                      Ostatní činnost v oblasti bydlení, komunálních služeb
                             a  územního rozvoje</t>
  </si>
  <si>
    <t xml:space="preserve">                       VÝDAJE STÁTNÍHO ROZPOČTU CELKEM</t>
  </si>
  <si>
    <t>Tabulka č. 7</t>
  </si>
  <si>
    <t>zákon č. 254/2001 Sb., vodní zákon v platném znění</t>
  </si>
  <si>
    <r>
      <t>Poznámka:</t>
    </r>
    <r>
      <rPr>
        <sz val="10"/>
        <rFont val="Times New Roman CE"/>
        <family val="1"/>
        <charset val="238"/>
      </rPr>
      <t xml:space="preserve"> případné údaje za skutečnost na položkách  1119, 1129, 1219, 1409 a 1529 (příjmy ze staré daňové soustavy) zahrnuty </t>
    </r>
  </si>
  <si>
    <t xml:space="preserve">                     v řádku podseskupení položek rozpočtové skladby 170 Ostatní daňové příjmy</t>
  </si>
  <si>
    <t>Národní sportovní agentura</t>
  </si>
  <si>
    <t>Skutečnost</t>
  </si>
  <si>
    <t xml:space="preserve">Státní </t>
  </si>
  <si>
    <t>č.j. MF</t>
  </si>
  <si>
    <t>581                    Výdaje na náhrady za nezpůsobenou újmu</t>
  </si>
  <si>
    <t>58                      Výdaje na náhrady za nezpůsobenou újmu</t>
  </si>
  <si>
    <t>341                      Sport</t>
  </si>
  <si>
    <t>346                      Správa v oblasti sportu</t>
  </si>
  <si>
    <t>348                      Výzkum v oblasti sportu, zájmové činnosti a rekreace</t>
  </si>
  <si>
    <t>oddíl 34               Sport a zájmová činnost</t>
  </si>
  <si>
    <t>352                      Lůžková péče</t>
  </si>
  <si>
    <t>435                      Sociální služby v oblasti sociální péče</t>
  </si>
  <si>
    <t>8                 FINANCOVÁNÍ</t>
  </si>
  <si>
    <t>Příslušníci/vojáci</t>
  </si>
  <si>
    <t>A OSTATNÍ PLATBY ZA</t>
  </si>
  <si>
    <t>PROVEDENOU PRÁCI</t>
  </si>
  <si>
    <t xml:space="preserve">            dle UV č.386 ze 3.6.2019 (horní Opava)   </t>
  </si>
  <si>
    <t>dle UV č. 257 ze dne 15. 4. 2019 (Vlachovice) od r. 2019</t>
  </si>
  <si>
    <t xml:space="preserve">VÝDAJE </t>
  </si>
  <si>
    <t>KAPITÁLOVÉ VÝDAJE PODLE KAPITOL</t>
  </si>
  <si>
    <t>413                     Neinvestiční převody z vlastních fondů a ve vztahu k útvarům 
                            bez plné právní subjektivity</t>
  </si>
  <si>
    <t>Státní rozpočet 2021</t>
  </si>
  <si>
    <t>celkem</t>
  </si>
  <si>
    <t>SZÚ  2018</t>
  </si>
  <si>
    <t>SZÚ  2019</t>
  </si>
  <si>
    <t xml:space="preserve"> PRŮMĚRNÝ</t>
  </si>
  <si>
    <t>PLAT</t>
  </si>
  <si>
    <t>Státní rozpočet
 2021</t>
  </si>
  <si>
    <t xml:space="preserve"> Kancelář prezidenta republiky</t>
  </si>
  <si>
    <t xml:space="preserve"> Poslanecká sněmovna Parlamentu</t>
  </si>
  <si>
    <t xml:space="preserve"> Senát Parlamentu</t>
  </si>
  <si>
    <t xml:space="preserve"> Úřad vlády České republiky</t>
  </si>
  <si>
    <t xml:space="preserve"> Ministerstvo zahraničních věcí</t>
  </si>
  <si>
    <t xml:space="preserve"> Ministerstvo obrany                                       </t>
  </si>
  <si>
    <t xml:space="preserve"> Národní bezpečnostní úřad</t>
  </si>
  <si>
    <t xml:space="preserve"> Kancelář veřejného ochránce práv</t>
  </si>
  <si>
    <t xml:space="preserve"> Ministerstvo financí                       </t>
  </si>
  <si>
    <t xml:space="preserve"> Ministerstvo práce a sociálních věcí</t>
  </si>
  <si>
    <t xml:space="preserve"> Ministerstvo vnitra                                        </t>
  </si>
  <si>
    <t xml:space="preserve"> Ministerstvo životního prostředí</t>
  </si>
  <si>
    <t xml:space="preserve"> Ministerstvo pro místní rozvoj</t>
  </si>
  <si>
    <t xml:space="preserve"> Grantová agentura České republiky</t>
  </si>
  <si>
    <t xml:space="preserve"> Ministerstvo průmyslu a obchodu</t>
  </si>
  <si>
    <t xml:space="preserve"> Ministerstvo dopravy </t>
  </si>
  <si>
    <t xml:space="preserve"> Český telekomunikační úřad</t>
  </si>
  <si>
    <t xml:space="preserve"> Ministerstvo zemědělství</t>
  </si>
  <si>
    <t xml:space="preserve"> Ministerstvo školství, mládeže a tělovýchovy</t>
  </si>
  <si>
    <t xml:space="preserve"> Ministerstvo kultury</t>
  </si>
  <si>
    <t xml:space="preserve"> Ministerstvo zdravotnictví</t>
  </si>
  <si>
    <t xml:space="preserve"> Ministerstvo spravedlnosti</t>
  </si>
  <si>
    <t xml:space="preserve"> Úřad pro ochranu osobních údajů</t>
  </si>
  <si>
    <t xml:space="preserve"> Úřad průmyslového vlastnictví</t>
  </si>
  <si>
    <t xml:space="preserve"> Český statistický úřad                                     </t>
  </si>
  <si>
    <t xml:space="preserve"> Český úřad zeměměřický a katastrální</t>
  </si>
  <si>
    <t xml:space="preserve"> Český báňský úřad</t>
  </si>
  <si>
    <t xml:space="preserve"> Energetický regulační úřad</t>
  </si>
  <si>
    <t xml:space="preserve"> Úřad pro ochranu hospodářské soutěže</t>
  </si>
  <si>
    <t xml:space="preserve"> Ústav pro studium totalitních režimů</t>
  </si>
  <si>
    <t xml:space="preserve"> Ústavní soud</t>
  </si>
  <si>
    <t xml:space="preserve"> Úřad Národní rozpočtové rady</t>
  </si>
  <si>
    <t xml:space="preserve"> Akademie věd České republiky</t>
  </si>
  <si>
    <t xml:space="preserve"> Národní sportovní agentura</t>
  </si>
  <si>
    <t xml:space="preserve"> Úřad pro dohled nad hospodařením 
 politických stran a politických hnutí</t>
  </si>
  <si>
    <t xml:space="preserve"> Rada pro rozhlasové a televizní vysílání</t>
  </si>
  <si>
    <t xml:space="preserve"> Úřad pro přístup k dopravní infrastruktuře</t>
  </si>
  <si>
    <t xml:space="preserve"> Správa státních hmotných rezerv</t>
  </si>
  <si>
    <t xml:space="preserve"> Státní úřad pro jadernou bezpečnost</t>
  </si>
  <si>
    <t xml:space="preserve"> Generální inspekce bezpečnostních sborů</t>
  </si>
  <si>
    <t xml:space="preserve"> Technologická agentura České republiky</t>
  </si>
  <si>
    <t xml:space="preserve"> Národní úřad pro kybernetickou a informační bezpečnost </t>
  </si>
  <si>
    <t xml:space="preserve"> Nejvyšší kontrolní úřad</t>
  </si>
  <si>
    <t xml:space="preserve"> Ministerstvo financí</t>
  </si>
  <si>
    <t xml:space="preserve">                      Generální finanční ředitelství</t>
  </si>
  <si>
    <t xml:space="preserve">                      Finanční analytický úřad</t>
  </si>
  <si>
    <t xml:space="preserve">                      Úřad práce   </t>
  </si>
  <si>
    <t xml:space="preserve">                      Česká správa sociálního zabezpečení</t>
  </si>
  <si>
    <t xml:space="preserve">                      Úřad pro mezinárodně právní ochranu dětí</t>
  </si>
  <si>
    <t xml:space="preserve">                      Státní úřad inspekce práce</t>
  </si>
  <si>
    <t xml:space="preserve"> Ministerstvo vnitra</t>
  </si>
  <si>
    <t xml:space="preserve">                      Složky Ministerstva vnitra </t>
  </si>
  <si>
    <t xml:space="preserve">                     Česká  inspekce životního prostředí</t>
  </si>
  <si>
    <t xml:space="preserve">                     Správa Národního parku České Švýcarsko</t>
  </si>
  <si>
    <t xml:space="preserve">                     Agentura ochrany přírody a krajiny ČR</t>
  </si>
  <si>
    <t xml:space="preserve">                     Puncovní úřad</t>
  </si>
  <si>
    <t xml:space="preserve">                     Česká obchodní inspekce</t>
  </si>
  <si>
    <t xml:space="preserve">                     Státní egergetická inspekce</t>
  </si>
  <si>
    <t xml:space="preserve">                     Úřad pro normalizaci, metrologii a státní zkušebnictví</t>
  </si>
  <si>
    <t xml:space="preserve">                     Český úřad pro zkoušení zbraní a střeliva</t>
  </si>
  <si>
    <t xml:space="preserve">                     Úřad pro civilní letectví</t>
  </si>
  <si>
    <t xml:space="preserve">                     Státní plavební správa</t>
  </si>
  <si>
    <t xml:space="preserve">                     Drážní úřad</t>
  </si>
  <si>
    <t xml:space="preserve">                     Drážní inspekce</t>
  </si>
  <si>
    <t xml:space="preserve">                     Ústav pro odborné zjišťování příčin leteckých nehod</t>
  </si>
  <si>
    <t xml:space="preserve">                     Státní veterinární správa</t>
  </si>
  <si>
    <t xml:space="preserve">                     Ústřední kontrolní a zkušební ústav zemědělský </t>
  </si>
  <si>
    <t xml:space="preserve">                     Státní zemědělská a potravinářská inspekce</t>
  </si>
  <si>
    <t xml:space="preserve">                     Česká plemenářská inspekce </t>
  </si>
  <si>
    <t xml:space="preserve">                     Státní rostlinolékařská správa</t>
  </si>
  <si>
    <t xml:space="preserve">                     Ústav pro státní kontrolu veterinárních biopreparátů a léčiv</t>
  </si>
  <si>
    <t xml:space="preserve">                     Státní pozemkový úřad</t>
  </si>
  <si>
    <t xml:space="preserve">                     Česká školní inspekce</t>
  </si>
  <si>
    <t xml:space="preserve">                     Státní ústav pro kontrolu léčiv</t>
  </si>
  <si>
    <t xml:space="preserve">                     Krajské hygienické stanice </t>
  </si>
  <si>
    <t xml:space="preserve">                      Katastrální úřady</t>
  </si>
  <si>
    <t xml:space="preserve">                      Zeměměřické a katastrální inspektoráty</t>
  </si>
  <si>
    <t xml:space="preserve">                      Zeměměřický úřad</t>
  </si>
  <si>
    <t xml:space="preserve">                       Archiv bezpečnostních složek </t>
  </si>
  <si>
    <t xml:space="preserve">Úřad vlády České republiky </t>
  </si>
  <si>
    <t>Ostatní personální kapacity</t>
  </si>
  <si>
    <t>A</t>
  </si>
  <si>
    <t>B</t>
  </si>
  <si>
    <t xml:space="preserve">Celkem </t>
  </si>
  <si>
    <t>Administrativní personální kapacity</t>
  </si>
  <si>
    <t>Souhrn</t>
  </si>
  <si>
    <t>Aministrativní personální kapacity</t>
  </si>
  <si>
    <t>SR  2021</t>
  </si>
  <si>
    <t>2022/</t>
  </si>
  <si>
    <t>Státní záruky za úvěry a splátky úvěrů v roce 2022</t>
  </si>
  <si>
    <t>Státní rozpočet 2022</t>
  </si>
  <si>
    <t>STÁTNÍ  ROZPOČET  2022</t>
  </si>
  <si>
    <t>STÁTNÍ  ROZPOČET 2022</t>
  </si>
  <si>
    <t>136                     Správní a soudní poplatky</t>
  </si>
  <si>
    <t>222                     Přijaté vratky transferů a ostatní podobné příjmy</t>
  </si>
  <si>
    <t>536                     Ostatní neinvestiční transfery jiným veřejným rozpočtům, 
                            platby daní a další povinné platby</t>
  </si>
  <si>
    <t>571                     Neinvestiční převody Národnímu fondu</t>
  </si>
  <si>
    <t>572                     Převody Národnímu fondu na spolufinancování programu
                           Ispa</t>
  </si>
  <si>
    <t>573                     Převody Národnímu fondu na spolufinancování programu
                            Sapard</t>
  </si>
  <si>
    <t>574                     Převody Národnímu fondu na spolufinancování
                            komunitárních programů</t>
  </si>
  <si>
    <t>577                     Převody ze státního rozpočtu do Národního fondu na
                           vyrovnání kurzových rozdílů</t>
  </si>
  <si>
    <t xml:space="preserve">671                     Investiční převody Národnímu fondu </t>
  </si>
  <si>
    <t>673                     Investiční převody Národnímu fondu na spolufinancování
                           programu Sapard</t>
  </si>
  <si>
    <t>674                     Investiční převody Národnímu fondu na spolufinancování 
                           komunitárních programů</t>
  </si>
  <si>
    <t>675                     Investiční převody Národnímu fondu na spolufinancování 
                           ostatních programů Evropské unie a ČR</t>
  </si>
  <si>
    <t xml:space="preserve">415                      Zvláštní sociální dávky příslušníků ozbrojených sil a 
                            bezpečnostních sborů při skončení služebního poměru </t>
  </si>
  <si>
    <t>Nejvyšší stavební úřad</t>
  </si>
  <si>
    <t xml:space="preserve">Nejvyšší stavební úřad </t>
  </si>
  <si>
    <t>VÝDAJE STÁTNÍHO ROZPOČTU NA VÝZKUM, VÝVOJ A INOVACE</t>
  </si>
  <si>
    <t xml:space="preserve">K A P I T O L A </t>
  </si>
  <si>
    <t>Úřad vlády ČR</t>
  </si>
  <si>
    <t>v tom: institucionální výdaje</t>
  </si>
  <si>
    <t xml:space="preserve">účelové výdaje </t>
  </si>
  <si>
    <t>Grantová agentura ČR</t>
  </si>
  <si>
    <t xml:space="preserve">národní zdroje </t>
  </si>
  <si>
    <t>zahraniční zdroje *)</t>
  </si>
  <si>
    <t xml:space="preserve">Ministerstvo školství, mládeže a tělovýchovy </t>
  </si>
  <si>
    <t>Ministerstvo spravedlnosti **)</t>
  </si>
  <si>
    <t>Ústav pro studium totalitních režimů **)</t>
  </si>
  <si>
    <t>Akademie věd ČR</t>
  </si>
  <si>
    <t>Technologická agentura ČR</t>
  </si>
  <si>
    <t xml:space="preserve">C E L K E M </t>
  </si>
  <si>
    <r>
      <rPr>
        <b/>
        <sz val="10"/>
        <rFont val="Times New Roman"/>
        <family val="1"/>
        <charset val="238"/>
      </rPr>
      <t>*)</t>
    </r>
    <r>
      <rPr>
        <sz val="10"/>
        <rFont val="Times New Roman"/>
        <family val="1"/>
        <charset val="238"/>
      </rPr>
      <t xml:space="preserve">  výdaje, které mají být kryty prostředky z rozpočtu EU a z finančních mechanismů</t>
    </r>
  </si>
  <si>
    <t>u SDV se prostředky, které mají být kryty příjmy z rozpočtu EU a z finančních mechanismů neuvádějí</t>
  </si>
  <si>
    <r>
      <rPr>
        <b/>
        <sz val="10"/>
        <rFont val="Times New Roman"/>
        <family val="1"/>
        <charset val="238"/>
      </rPr>
      <t>**)</t>
    </r>
    <r>
      <rPr>
        <sz val="10"/>
        <rFont val="Times New Roman"/>
        <family val="1"/>
        <charset val="238"/>
      </rPr>
      <t xml:space="preserve"> kapitola je pouze příjemcem podpory výzkumu, vývoje a inovací</t>
    </r>
  </si>
  <si>
    <t>v tom : kladný rozdíl příjmů pojistného na DP a výdajů</t>
  </si>
  <si>
    <t>v tom : na sociální politiku ze zvláštního účtu rezervy důchodového pojištění</t>
  </si>
  <si>
    <t xml:space="preserve">            dle UV č. 274 ze dne 10. 4. 2017 (Skalička)</t>
  </si>
  <si>
    <t xml:space="preserve">            dle UV č.257 z 15.4.2019 (Vlachovice)</t>
  </si>
  <si>
    <t>v mil.</t>
  </si>
  <si>
    <t>v mil. Kč</t>
  </si>
  <si>
    <t>v mil.Kč</t>
  </si>
  <si>
    <t xml:space="preserve">Státní záruky </t>
  </si>
  <si>
    <t>Poskytnuto</t>
  </si>
  <si>
    <t>Výše záruky celkem</t>
  </si>
  <si>
    <r>
      <t>Stav záruky</t>
    </r>
    <r>
      <rPr>
        <b/>
        <i/>
        <vertAlign val="superscript"/>
        <sz val="10"/>
        <rFont val="Times New Roman"/>
        <family val="1"/>
        <charset val="238"/>
      </rPr>
      <t>2)</t>
    </r>
    <r>
      <rPr>
        <b/>
        <i/>
        <sz val="10"/>
        <rFont val="Times New Roman"/>
        <family val="1"/>
      </rPr>
      <t xml:space="preserve"> 
k 31.12.2021</t>
    </r>
  </si>
  <si>
    <t>Splátka v roce 2022</t>
  </si>
  <si>
    <t>Splatnost</t>
  </si>
  <si>
    <t>Standardní záruky podle zákona č. 576/1990 Sb. a č. 218/2000 Sb.</t>
  </si>
  <si>
    <r>
      <t xml:space="preserve">            Projekt na odstranění škod z povodní - úvěr EIB</t>
    </r>
    <r>
      <rPr>
        <vertAlign val="superscript"/>
        <sz val="10"/>
        <rFont val="Times New Roman"/>
        <family val="1"/>
      </rPr>
      <t>1)</t>
    </r>
  </si>
  <si>
    <t>200 EUR</t>
  </si>
  <si>
    <r>
      <t xml:space="preserve">            Záruka na zajištění půjčky ČNB pro MMF (zákon č. 179/2018 Sb.)</t>
    </r>
    <r>
      <rPr>
        <vertAlign val="superscript"/>
        <sz val="10"/>
        <rFont val="Times New Roman"/>
        <family val="1"/>
        <charset val="238"/>
      </rPr>
      <t>3)</t>
    </r>
  </si>
  <si>
    <t>1 500 EUR</t>
  </si>
  <si>
    <t xml:space="preserve"> Ú h r n e m </t>
  </si>
  <si>
    <t>Záruky ze zákona č. 58/1995 Sb.</t>
  </si>
  <si>
    <t>Limit záruky v roce 2021</t>
  </si>
  <si>
    <t>Limit záruky v roce 2022</t>
  </si>
  <si>
    <t xml:space="preserve">     celkem</t>
  </si>
  <si>
    <t>z toho:    Záruky za závazky Exportní a garanční pojišťovny, a.s.</t>
  </si>
  <si>
    <t xml:space="preserve">                Záruky za závazky České exportní banky, a.s.</t>
  </si>
  <si>
    <t>Legenda:</t>
  </si>
  <si>
    <t xml:space="preserve">   1) Příjemcem úvěru je Českomoravská záruční a rozvojová banka, a.s. </t>
  </si>
  <si>
    <t xml:space="preserve">   3) Garantovaná půjčka nebyla dosud čerpána</t>
  </si>
  <si>
    <t>STÁTNÍ ROZPOČET 2022</t>
  </si>
  <si>
    <t>VÝDAJE, KTERÉ JSOU NEBO MAJÍ BÝT KRYTY Z ROZPOČTU EVROPSKÉ UNIE VČETNĚ STANOVENÉHO PODÍLU STÁTNÍHO ROZPOČTU NA FINANCOVÁNÍ TĚCHTO VÝDAJŮ VČETNĚ SPOLEČNÉ ZEMĚDĚLSKÉ POLITIKY</t>
  </si>
  <si>
    <t>Název nástroje včetně analytiky</t>
  </si>
  <si>
    <t>Podíl státního rozpočtu</t>
  </si>
  <si>
    <t>301 - Kancelář prezidenta republiky</t>
  </si>
  <si>
    <t>10601 - OP Životní prostředí - ERDF2014+</t>
  </si>
  <si>
    <t>304 - Úřad vlády České republiky</t>
  </si>
  <si>
    <t>04602 - Jiné programy/projekty EU - EMCDDA</t>
  </si>
  <si>
    <t>04742 - KP Justice</t>
  </si>
  <si>
    <t>10400 - OP Zaměstnanost 2014+</t>
  </si>
  <si>
    <t>19500 - Jiné EU 2021+</t>
  </si>
  <si>
    <t xml:space="preserve">CELKEM za kapitolu </t>
  </si>
  <si>
    <t>306 - Ministerstvo zahraničních věcí</t>
  </si>
  <si>
    <t>12001 - Jiné EU - Fond pro vnitřní bezpečnost 2014+</t>
  </si>
  <si>
    <t>12005 - Jiné EU - zahraniční rozvojová spolupráce s EK 2014+</t>
  </si>
  <si>
    <t>17011 - NPO Digitální služby občanům a firmám</t>
  </si>
  <si>
    <t>17012 - NPO Digitální systémy státní správy</t>
  </si>
  <si>
    <t>307 - Ministerstvo obrany</t>
  </si>
  <si>
    <t>10602 - OP Životní prostředí - CF 2014+</t>
  </si>
  <si>
    <t>14300 - OP Jan Amos Komenský</t>
  </si>
  <si>
    <t>14900 - Integrovaný regionální operační program 2021+</t>
  </si>
  <si>
    <t>309 - Kancelář veřejného ochránce práv</t>
  </si>
  <si>
    <t>CELKEM za kapitolu</t>
  </si>
  <si>
    <t>312 - Ministerstvo financí</t>
  </si>
  <si>
    <t>10902 - OP Technická pomoc Auditní orgán 2014+</t>
  </si>
  <si>
    <t>10903 - OP Technická pomoc Platební a certifikační orgán 2014+</t>
  </si>
  <si>
    <t>10904 - OP Technická pomoc CKB AFCOS 2014+</t>
  </si>
  <si>
    <t>12002 - Jiné EU - Azylový a migrační fond 2014+</t>
  </si>
  <si>
    <t>313 - Ministerstvo práce a sociálních věcí</t>
  </si>
  <si>
    <t>10905 - OP Technická pomoc - Ostatní 2014+</t>
  </si>
  <si>
    <t>12003 - Jiné EU - Operační program Potravinové a materiální pomoci 2014+</t>
  </si>
  <si>
    <t>12105 - KP Program pro zaměstnanost a sociální inovace (EASI)</t>
  </si>
  <si>
    <t>14400 - OP Zaměstnanost plus 2021+</t>
  </si>
  <si>
    <t>14800 - OP Životní prostředí - CF 2021+</t>
  </si>
  <si>
    <t>17022 - NPO Snižování spotřeby energie</t>
  </si>
  <si>
    <t>17033 - NPO Modernizace služeb zaměstnan. a rozvoj trhu práce</t>
  </si>
  <si>
    <t>18300 - Nástroj pro technickou pomoc (TSI)</t>
  </si>
  <si>
    <t>18500 - Program EU pro zaměstnanost a sociální inovace</t>
  </si>
  <si>
    <t>314 - Ministerstvo vnitra</t>
  </si>
  <si>
    <t>04604 - Jiné programy/projekty EU - Evropská migrační síť</t>
  </si>
  <si>
    <t>10300 - OP Výzkum,vývoj a vzdělávání 2014+</t>
  </si>
  <si>
    <t>10700 - Integrovaný regionální operační program 2014+</t>
  </si>
  <si>
    <t>10701 - Integrovaný regionální operační program REACT-EU 2014+</t>
  </si>
  <si>
    <t>11001 - Program přeshraniční spolupráce INTERREG V-A ČR - Pl 2014+</t>
  </si>
  <si>
    <t>12000 - Jiné EU 2014+</t>
  </si>
  <si>
    <t>12104 - KP Horizont 2020 2014+</t>
  </si>
  <si>
    <t>15102 - Program přeshraniční spolupráce INTERREG VI-A ČR-Pl 2021+</t>
  </si>
  <si>
    <t>315 - Ministerstvo životního prostředí</t>
  </si>
  <si>
    <t>04703 - KP Life+</t>
  </si>
  <si>
    <t>11002 - Program přeshraniční spolupráce INTERREG V-A ČR - Sl 2014+</t>
  </si>
  <si>
    <t>11003 - Program přeshraniční spolupráce INTERREG V-A ČR - Rk 2014+</t>
  </si>
  <si>
    <t>11004 - Program přeshraniční spolupráce INTERREG V-A ČR - Bv 2014+</t>
  </si>
  <si>
    <t>11005 - Program přeshraniční spolupráce INTERREG V-A ČR - Ss 2014+</t>
  </si>
  <si>
    <t>11101 - OP nadnárodní spolupráce Central Europe 2014+</t>
  </si>
  <si>
    <t>11102 - OP nadnárodní spolupráce Danube 2014+</t>
  </si>
  <si>
    <t>14000 - OP Spravedlivá transformace</t>
  </si>
  <si>
    <t>14700 - OP Životní prostředí - ERDF 2021+</t>
  </si>
  <si>
    <t>17024 - NPO Rozvoj čisté mobility</t>
  </si>
  <si>
    <t>17025 - NPO Renovace budov a ochrana ovzduší</t>
  </si>
  <si>
    <t>17029 - NPO Podpora biodiverzity a boj se suchem</t>
  </si>
  <si>
    <t>317 - Ministerstvo pro místní rozvoj</t>
  </si>
  <si>
    <t>10800 - OP Praha - pól růstu ČR 2014+</t>
  </si>
  <si>
    <t>10901 - OP Technická pomoc - MMR 2014+</t>
  </si>
  <si>
    <t>11000 - Programy přeshraniční spolupráce INTERREG V-A - Technická pomoc 2014+</t>
  </si>
  <si>
    <t>15201 - Programy nadnárodní spolupráce - Technická pomoc 2021+</t>
  </si>
  <si>
    <t>15202 - Program nadnárodní spolupráce Central Europe 2021+</t>
  </si>
  <si>
    <t>15203 - Program nadnárodní spolupráce Danube 2021+</t>
  </si>
  <si>
    <t>15300 - Programy meziregionální spolupráce 2021+</t>
  </si>
  <si>
    <t>17016 - NPO Zrychlení a digitalizace stavebního řízení</t>
  </si>
  <si>
    <t>17028 - NPO Revitalizace území se starou stavební zátěží</t>
  </si>
  <si>
    <t>322 - Ministerstvo průmyslu a obchodu</t>
  </si>
  <si>
    <t>10200 - OP Podnikání a inovace pro konkurenceschopnost 2014+</t>
  </si>
  <si>
    <t>z toho: výzkum vývoj a inovace</t>
  </si>
  <si>
    <t>11200 - OP meziregionální spolupráce</t>
  </si>
  <si>
    <t>12103 - KP COSME 2014+</t>
  </si>
  <si>
    <t>14200 - OP Technologie a aplikace pro konkurenceschopnost</t>
  </si>
  <si>
    <t>17000 - Národní plán obnovy - Facilita na podporu oživení a odolnosti (RRF)</t>
  </si>
  <si>
    <t>CELKEM za kapitolu  výzkum vývoj a inovace</t>
  </si>
  <si>
    <t>327 - Ministerstvo dopravy</t>
  </si>
  <si>
    <t>10501 - OP Doprava - ERDF 2014+</t>
  </si>
  <si>
    <t>10502 - OP Doprava - CF 2014+</t>
  </si>
  <si>
    <t>12101 - KP - Nástroj pro propojení Evropy 2014+</t>
  </si>
  <si>
    <t>14500 - OP Doprava - ERDF 2021+</t>
  </si>
  <si>
    <t>14600 - OP Doprava - CF 2021+</t>
  </si>
  <si>
    <t>16600 - Horizont Evropa</t>
  </si>
  <si>
    <t>16900 - Nástroj pro propojení Evropy (CEF) 2021+</t>
  </si>
  <si>
    <t>17021 - NPO Udržitelná a bezpečná doprava</t>
  </si>
  <si>
    <t>17200 - Kosmický program Unie</t>
  </si>
  <si>
    <t>329 - Ministerstvo zemědělství</t>
  </si>
  <si>
    <t>10100 - OP Rybářství 2014+</t>
  </si>
  <si>
    <t>13000 - Program rozvoje venkova 2014+</t>
  </si>
  <si>
    <t>14100 - OP Rybářství  2021+</t>
  </si>
  <si>
    <t>16100 - Strategický plán SZP – Přímé platby 2021+</t>
  </si>
  <si>
    <t>16201 - Strategický plán SZP – SOT mimo včely 2021+</t>
  </si>
  <si>
    <t>16202 - Strategický plán SZP – SOT včely 2021+</t>
  </si>
  <si>
    <t>16801 - Program pro jednotný trh - veterinární programy pro nákazy zvířat a zoonózy</t>
  </si>
  <si>
    <t>17026 - NPO Ochrana přírody a adaptace na klimatic. změnu</t>
  </si>
  <si>
    <t>333 - Ministerstvo školství, mládeže a tělovýchovy</t>
  </si>
  <si>
    <t>04710 - KP Eurostar</t>
  </si>
  <si>
    <t>12108 - KP Erasmus +</t>
  </si>
  <si>
    <t>17031 - NPO Inovace ve vzdělávání v kontextu digitalizace</t>
  </si>
  <si>
    <t>17032 - NPO Adaptace kapacity a zaměření školních program.</t>
  </si>
  <si>
    <t>334 - Ministerstvo kultury</t>
  </si>
  <si>
    <t>17045 - NPO Rozvoj kulturního a kreativního sektoru</t>
  </si>
  <si>
    <t>335 - Ministerstvo zdravotnictví</t>
  </si>
  <si>
    <t>12109 - KP 3. Akční program v oblasti zdraví</t>
  </si>
  <si>
    <t>17061 - NPO Zvýšení odol. systému zdravotní péče</t>
  </si>
  <si>
    <t>18400 - Program v oblasti zdraví (EU4Health) 2021+</t>
  </si>
  <si>
    <t>336 - Ministerstvo spravedlnosti</t>
  </si>
  <si>
    <t>344 - Úřad průmyslového vlastnictví</t>
  </si>
  <si>
    <t>04716 - KP Kooperační program s EUIPO</t>
  </si>
  <si>
    <t>345 - Český statistický úřad</t>
  </si>
  <si>
    <t>12106 - KP Statistický program ES 2014+</t>
  </si>
  <si>
    <t>16802 - Program pro jednotný trh - Statistický program ES 2021+</t>
  </si>
  <si>
    <t>346 - Český úřad zeměměřický a katastrální</t>
  </si>
  <si>
    <t>361 - Akademie věd České republiky</t>
  </si>
  <si>
    <t>377 - Technologická agentura České republiky</t>
  </si>
  <si>
    <t>17013 - NPO Digitální vysokorychlostní sítě</t>
  </si>
  <si>
    <t xml:space="preserve">CELKEM za kapitolu - výzkum vývoj a inovace </t>
  </si>
  <si>
    <t>CELKEM EU</t>
  </si>
  <si>
    <t>Celkem běžné výdaje</t>
  </si>
  <si>
    <t>Celkem kapitálové výdaje</t>
  </si>
  <si>
    <t>CELKEM EU - výzkum vývoj a inovace</t>
  </si>
  <si>
    <t>Víceletý finanční rámec 2014-2020</t>
  </si>
  <si>
    <t>Programy v režimu sdíleného řízení</t>
  </si>
  <si>
    <t>v tom : politika soudržnosti</t>
  </si>
  <si>
    <t xml:space="preserve">            společná zemědělská politika </t>
  </si>
  <si>
    <t>            oblast vnitřních věcí</t>
  </si>
  <si>
    <t>Programy v režimu přímého/nepřímého řízení</t>
  </si>
  <si>
    <t>z toho: Nástroj pro propojení Evropy</t>
  </si>
  <si>
    <t>Víceletý finanční rámec 2021-2027</t>
  </si>
  <si>
    <t>v tom: politika soudržnosti</t>
  </si>
  <si>
    <t xml:space="preserve">           společná zemědělská politika</t>
  </si>
  <si>
    <t>z toho: Nástroj pro oživení a odolnost (Národní plán obnovy)</t>
  </si>
  <si>
    <t xml:space="preserve">            Nástroj pro propojení Evropy</t>
  </si>
  <si>
    <t xml:space="preserve">VÝDAJE PODLE MEZINÁRODNÍCH SMLUV, NA ZÁKLADĚ KTERÝCH JSOU ČESKÉ REPUBLICE SVĚŘENY PENĚŽNÍ PROSTŘEDKY
 Z FINANČNÍCH MECHANISMŮ VČETNĚ STANOVENÉHO PODÍLU STÁTNÍHO ROZPOČTU 
</t>
  </si>
  <si>
    <t>Kryto příjmem z rozpočtu FM</t>
  </si>
  <si>
    <t>Výdaje celkem</t>
  </si>
  <si>
    <t>06004 - EHP/Norsko 3</t>
  </si>
  <si>
    <t>CELKEM FM</t>
  </si>
  <si>
    <t>CELKEM FM - výzkum vývoj a inovace</t>
  </si>
  <si>
    <t xml:space="preserve"> Nejvyšší stavební úřad</t>
  </si>
  <si>
    <t>SZÚ  2020</t>
  </si>
  <si>
    <t>SR  2022</t>
  </si>
  <si>
    <t xml:space="preserve">VÝDAJE KAPITOLY VŠEOBECNÁ POKLADNÍ SPRÁVA </t>
  </si>
  <si>
    <t>Ukazatel</t>
  </si>
  <si>
    <t>SR 2022</t>
  </si>
  <si>
    <t xml:space="preserve">VLÁDNÍ ROZPOČTOVÁ REZERVA </t>
  </si>
  <si>
    <t>REZERVA NA ŘEŠENÍ KRIZOVÝCH SITUACÍ, JEJICH PŘEDCHÁZENÍ A ODSTRAŇOVÁNÍ JEJICH NÁSLEDKŮ (ZÁKON Č. 240/2000 SB., VE ZNĚNÍ POZDĚJŠÍCH PŘEDPISŮ)</t>
  </si>
  <si>
    <t>REZERVA NA MIMOŘÁDNÉ VÝDAJE PODLE ZÁKONA Č. 239/2000 SB., O INTEGROVANÉM ZÁCHRANNÉM SYSTÉMU</t>
  </si>
  <si>
    <t>STAVEBNÍ SPOŘENÍ</t>
  </si>
  <si>
    <t>PODPORA EXPORTU; MAJETKOVÁ ÚJMA; STÁTNÍ ZÁRUKY; INVESTIČNÍ POBÍDKY</t>
  </si>
  <si>
    <t>Dotace na podporu exportu -  Česká exportní 
banka,a.s.</t>
  </si>
  <si>
    <t>Dotace na podporu exportu -  doplnění pojistných fondů EGAP, a.s.</t>
  </si>
  <si>
    <t xml:space="preserve">Majetková újma peněžních ústavů      </t>
  </si>
  <si>
    <t>Realizace státních záruk</t>
  </si>
  <si>
    <t>Úhrada závazků státní organizaci Správa železniční dopravní cesty podle z.č. 77/2002 Sb.</t>
  </si>
  <si>
    <t xml:space="preserve">Realizace státních záruk za úvěry přijaté  ČMZRB </t>
  </si>
  <si>
    <t>Dorovnání úrokových rozdílů u vývozních úvěrů</t>
  </si>
  <si>
    <t>Česká exportní banka, a.s. - navýšení základního kapitálu</t>
  </si>
  <si>
    <t>SOCIÁLNÍ VÝDAJE;  NÁHRADY; NEZISKOVÉ A PODOBNÉ ORGANIZACE</t>
  </si>
  <si>
    <t>Penzijní  připojištění a doplňkové penzijní spoření</t>
  </si>
  <si>
    <t xml:space="preserve">Jednorázové náhrady ke zmírnění některých křivd způsobených komunistickým režimem </t>
  </si>
  <si>
    <t>Odškodnění obětem trestné činnosti, škody způsobené při výkonu veřejné moci, soudní spory z titulu ochrany osobnosti, soudní řízení o omezení vlastnického práva, ostatní náhrady</t>
  </si>
  <si>
    <t>Valorizace náhrad za ztrátu na výdělku po skončení pracovní neschopnosti z titulu odpovědnosti armády bývalého SSSR</t>
  </si>
  <si>
    <t>Český svaz bojovníků za svobodu</t>
  </si>
  <si>
    <t>Konfederace politických vězňů</t>
  </si>
  <si>
    <t>Masarykovo demokratické hnutí</t>
  </si>
  <si>
    <t>Sdružení bývalých politických vězňů ČR</t>
  </si>
  <si>
    <t>Příspěvek politickým stranám</t>
  </si>
  <si>
    <t>Úhrada volebních nákladů politickým stranám</t>
  </si>
  <si>
    <t xml:space="preserve">Ústav TGM,o.p.s. </t>
  </si>
  <si>
    <t>Československá obec legionářská</t>
  </si>
  <si>
    <t>Československý ústav zahraniční</t>
  </si>
  <si>
    <t>FINANČNÍ VZTAHY STÁTNÍHO ROZPOČTU K ROZPOČTŮM  KRAJŮ (s výjimkou hlavního města Prahy) - viz příloha č. 5 zákona o státním rozpočtu</t>
  </si>
  <si>
    <t>FINANČNÍ VZTAHY STÁTNÍHO ROZPOČTU K ROZPOČTŮM OBCÍ V ÚHRNECH PO JEDNOTLIVÝCH KRAJÍCH (s výjimkou hlavního města Prahy) - viz příloha č. 6  zákona o státním rozpočtu</t>
  </si>
  <si>
    <t>FINANČNÍ VZTAH STÁTNÍHO ROZPOČTU K ROZPOČTU HLAVNÍHO MĚSTA PRAHY - viz příloha č. 7  zákona o státním rozpočtu</t>
  </si>
  <si>
    <t xml:space="preserve">DALŠÍ PROSTŘEDKY PRO ÚZEMNÍ SAMOSPRÁVNÉ CELKY </t>
  </si>
  <si>
    <t>Financování provozu ochranných systémů podzemních dopravních staveb (Praha)</t>
  </si>
  <si>
    <t>Prostředky pro řešení aktuálních problémů územních samosprávných celků</t>
  </si>
  <si>
    <t xml:space="preserve">Výdaje stanovené zvláštními zákony  nebo dalšími právními předpisy </t>
  </si>
  <si>
    <t>Příspěvek obcím na zmírnění dopadu poklesu daňových příjmů v roce 2020 v souvislosti s epidemií SARS COV-2</t>
  </si>
  <si>
    <t>TRANSFERY VEŘEJNÝM ROZPOČTŮM ÚSTŘEDNÍ ÚROVNĚ</t>
  </si>
  <si>
    <t>Pojistné zdravotního pojištění - platba státu</t>
  </si>
  <si>
    <t>Převod prostředků na zvl. účet rezervy pro důchodovou reformu</t>
  </si>
  <si>
    <t>OSTATNÍ VÝDAJE</t>
  </si>
  <si>
    <t>v tom:</t>
  </si>
  <si>
    <t>Prodej kolkových známek - provize České poště</t>
  </si>
  <si>
    <t>Souhrnné pojištění vozidel</t>
  </si>
  <si>
    <t>Poplatky  za vedení účtů peněž.ústavům</t>
  </si>
  <si>
    <t>Výdaje na správu a vedení účtů vládních úvěrů</t>
  </si>
  <si>
    <t>Výdaje na volby celkem</t>
  </si>
  <si>
    <t>Výdaje na sčítání lidu, domů a bytů 2021</t>
  </si>
  <si>
    <t>Výdaje na závazky vyplývající z mezinárodních smluv pro příjem  pomoci z rozpočtu EU a FM</t>
  </si>
  <si>
    <t>Mezinárodní spory (dohody o podpoře a ochraně investic apod. ) a výdaje spojené se zrušením ČKA</t>
  </si>
  <si>
    <t xml:space="preserve">Výdaje na financování programů EU </t>
  </si>
  <si>
    <t>Pozemkové úpravy</t>
  </si>
  <si>
    <t>Prostředky na financování zapojení občanů ČR do civilních struktur Evropské unie a dalších mezinárodních vládních organizací a do volebních pozorovatelských misí</t>
  </si>
  <si>
    <t>Náhrady výdajů územním samosprávným celkům - doplatek za předchozí rok</t>
  </si>
  <si>
    <t>Prostředky na  zabezpečení funkce finančního manažera úvěrů přijatých ČR</t>
  </si>
  <si>
    <t>Platby mezinárodním finančním institucím a fondům</t>
  </si>
  <si>
    <t>Datové schránky</t>
  </si>
  <si>
    <t>Kompenzace nákladů vzniklých ČNB v souvislosti s uzavřením a plněním dohody o poskytnutí bilaterální půjčky MMF (UV č. 500/2009)</t>
  </si>
  <si>
    <t>Prostředky na financování stáží zaměstnanců české státní správy v institucích EU</t>
  </si>
  <si>
    <t>Prostředky na  zvýšení výdajů kap. SD; prostředky na růst platů</t>
  </si>
  <si>
    <t>Prostředky na pokrytí dopadu zvýšené obsazenosti funkčních míst</t>
  </si>
  <si>
    <t>Prostředky na podporu podnikání</t>
  </si>
  <si>
    <t>Prostředky na podporu veřejného sektoru</t>
  </si>
  <si>
    <t xml:space="preserve">Výkon funkce předsednictví ČR v Radě EU </t>
  </si>
  <si>
    <t>ODVODY DO ROZPOČTU EVROPSKÉ UNIE</t>
  </si>
  <si>
    <t>VÝDAJE VEDENÉ V INFORMAČNÍM SYSTÉMU PROGRAMOVÉHO FINANCOVÁNÍ EDS/SMVS CELKEM</t>
  </si>
  <si>
    <t>Podpora rozvoje a obnovy mat. techn. základny regionálního školství  (dotační titul 298D21)</t>
  </si>
  <si>
    <t>Akce financované z rozhodnutí Poslanecké sněmovny Parlamentu a vlády ČR (dotační titul 298D22)</t>
  </si>
  <si>
    <t xml:space="preserve"> Podpora rozvoje a obnovy obecní infrastruktury a občanské vybavenosti (dotační titul 298D23)</t>
  </si>
  <si>
    <t xml:space="preserve"> Podpora rozvoje oblastí života obcí a krajů (298D24)</t>
  </si>
  <si>
    <t>PROSTŘEDKY NA ODSTRAŇOVÁNÍ DŮSLEDKŮ POVODNÍ A NA NÁSLEDNOU OBNOVU</t>
  </si>
  <si>
    <t>VÝDAJE VZNIKLÉ V PRŮBĚHU ROKU, KTERÉ NELZE VĚCNĚ ZAŘADIT DO OSTATNÍCH SPECIFICKÝCH UKAZATELŮ</t>
  </si>
  <si>
    <t>VÝDAJE KAPITOLY  V P S  CELKEM</t>
  </si>
  <si>
    <t>Skutečnost 2017 *)</t>
  </si>
  <si>
    <t>EGAP, a.s. - zvýšení základního kapitálu</t>
  </si>
  <si>
    <t>EGAP, a.s. - fond na záruky COVID-19</t>
  </si>
  <si>
    <t>Index 2022/2021</t>
  </si>
  <si>
    <t>SR 2021</t>
  </si>
  <si>
    <t>Skutečnost 2018 *)</t>
  </si>
  <si>
    <t>Skutečnost 2019 *)</t>
  </si>
  <si>
    <t>Skutečnost 2020 *)</t>
  </si>
  <si>
    <t>Kryto příjmem z rozpočtu EU</t>
  </si>
  <si>
    <t>Skutečnost
 2018 *)</t>
  </si>
  <si>
    <t>Skutečnost
 2019 *)</t>
  </si>
  <si>
    <t>Státní rozpočet
 2022</t>
  </si>
  <si>
    <t>Skutečnost
 2017 *)</t>
  </si>
  <si>
    <t xml:space="preserve">  </t>
  </si>
  <si>
    <t>Index 
2022/2021</t>
  </si>
  <si>
    <t xml:space="preserve">dvoustranná rozvojová spolupráce </t>
  </si>
  <si>
    <t>transformační spolupráce</t>
  </si>
  <si>
    <t xml:space="preserve">humanitární pomoc </t>
  </si>
  <si>
    <t>*) Tyto výdaje jsou součástí  celkových výdajů kapitol; údaje bez prostředků z rozpočtu EU</t>
  </si>
  <si>
    <t>Tabulka č. 21</t>
  </si>
  <si>
    <t>Výdaje na zahraniční rozvojovou spolupráci a humanitární pomoc</t>
  </si>
  <si>
    <t>Vývojová řada prostředků na platy a ostatní platby za provedenou práci, počty míst zaměstnanců a průměrné platy v organizačních složkách státu a příspěvkových organizacích</t>
  </si>
  <si>
    <r>
      <t xml:space="preserve">Bilance příjmů a výdajů státního rozpočtu 
</t>
    </r>
    <r>
      <rPr>
        <sz val="11"/>
        <rFont val="Times New Roman CE"/>
        <family val="1"/>
        <charset val="238"/>
      </rPr>
      <t xml:space="preserve">(druhové třídění  dle rozpočtové skladby) </t>
    </r>
  </si>
  <si>
    <t>VÝDAJE NA ZAHRANIČNÍ ROZVOJOVOU SPOLUPRÁCI A HUMANITÁRNÍ POMOC *)</t>
  </si>
  <si>
    <t>Skutečnost 
2017</t>
  </si>
  <si>
    <t>Skutečnost 
2018</t>
  </si>
  <si>
    <t>Skutečnost 
2019</t>
  </si>
  <si>
    <t xml:space="preserve">Skutečnost 
2020 </t>
  </si>
  <si>
    <t xml:space="preserve">   2) Stav záruky vyjadřuje nesplacenou jistinu; splátka v roce je včetně odhadu příslušenství </t>
  </si>
  <si>
    <t>číslo 
kapitoly</t>
  </si>
  <si>
    <t>Skutečnost 
2020</t>
  </si>
  <si>
    <t>Schválený rozpočet 2021</t>
  </si>
  <si>
    <t>Schválený rozpočet 2022</t>
  </si>
  <si>
    <t>Index    
2022/2021</t>
  </si>
  <si>
    <t>243                     Splátky půjčených prostředků od veřejných rozpočtů ústřední
                            úrovně</t>
  </si>
  <si>
    <t>244                     Splátky půjčených prostředků od veřejných rozpočtů
                           územní úrovně</t>
  </si>
  <si>
    <t xml:space="preserve">425                     Investiční převody z vlastních fondů a ve vztahu k útvarům
                           bez plné právní subjektivity
</t>
  </si>
  <si>
    <t>5012                               Platy zaměstnanců bezpečnostních sborů a 
                                        ozbrojených sil ve služebním poměru</t>
  </si>
  <si>
    <t>512                     Výdaje na některé úpravy hmotných věcí a pořízení některých 
                            práv k hmotným věcem</t>
  </si>
  <si>
    <t>518                     Výdaje na netransferové převody uvnitř organizace,
                            na převzaté povinnosti a na jistoty</t>
  </si>
  <si>
    <t>519                     Výdaje související s neinvestičními nákupy, příspěvky,
                            náhrady a věcné dary</t>
  </si>
  <si>
    <t>534                     Neinvestiční převody vlastním fondům a ve vztahu k útvarům
                           bez plné právní subjektivity</t>
  </si>
  <si>
    <t>565                     Neinvestiční půjčené prostředky příspěvkovým a podobným
                           organizacím</t>
  </si>
  <si>
    <t>830                      Pohyby na účtech pro financování nepatřící na jiné
                             financující položky</t>
  </si>
  <si>
    <t>83                        Pohyby na účtech pro financování nepatřící na jiné 
                             financující položky</t>
  </si>
  <si>
    <t>841                      Krátkodobé aktivní financování z jaderného účtu a účtu 
                             rezervy důchodového pojištění</t>
  </si>
  <si>
    <t>842                      Dlouhodobé aktivní financování z jaderného účtu a účtu 
                             rezervy důchodového pojištění</t>
  </si>
  <si>
    <t>102                      Regulace zemědělské produkce, organizace trhu 
                            a poskytování podpor</t>
  </si>
  <si>
    <t>skupina 1             ZEMĚDĚLSTVÍ, LESNÍ HOSPODÁŘSTVÍ 
                               A RYBÁŘSTVÍ</t>
  </si>
  <si>
    <t>oddíl 25               Všeobecné hospodářské záležitosti a ostatní 
                             ekonomické funkce</t>
  </si>
  <si>
    <t>skupina 2            PRŮMYSLOVÁ A OSTATNÍ ODVĚTVÍ 
                              HOSPODÁŘSTVÍ</t>
  </si>
  <si>
    <t>314                      Ostatní zařízení související s výchovou a vzděláváním 
                             mládeže</t>
  </si>
  <si>
    <t>332                      Ochrana památek a péče o kulturní dědictví a národní
                            a historické povědomí</t>
  </si>
  <si>
    <t>338                      Výzkum a vývoj v oblasti kultury, církví a sdělovacích
                            prostředků</t>
  </si>
  <si>
    <t>366                      Správa v oblasti bydlení, komunálních služeb a územního 
                            rozvoje</t>
  </si>
  <si>
    <t>oddíl 39               Ostatní činnosti související se službami pro 
                             obyvatelstvo</t>
  </si>
  <si>
    <t>423                      Ochrana zaměstnanců při platební neschopnosti 
                            zaměstnavatelů</t>
  </si>
  <si>
    <t>oddíl 43               Sociální služby a společné činnosti v sociálním
                              zabezpečení a politice zaměstnanosti</t>
  </si>
  <si>
    <t>552                      Ostatní složky a činnosti integrovaného záchranného
                            systému</t>
  </si>
  <si>
    <t>556                      Státní správa v požární ochraně a integrovaném záchranném 
                            systému</t>
  </si>
  <si>
    <t>558                      Výzkum a vývoj v požární ochraně a integrovaném 
                            záchranném systému</t>
  </si>
  <si>
    <t>559                      Ostatní záležitosti požární ochrany a integrovaného
                            záchranného systému</t>
  </si>
  <si>
    <t>oddíl 61               Státní moc, státní správa, územní samospráva a 
                              politické strany</t>
  </si>
  <si>
    <t>161, 162              Pojistné na sociální zabezpečení a příspěvek na státní 
                            politiku zaměstnanosti</t>
  </si>
  <si>
    <t>4234                                Investiční transfery z finančních  mechanismů</t>
  </si>
  <si>
    <t>Skutečnost 
2020 *)</t>
  </si>
  <si>
    <t>636                     Investiční převody vlastním fondům a ve vztahu k útvarům 
                           bez plné právní subjektivity</t>
  </si>
  <si>
    <t>644                     Investiční půjčené prostředky veřejným rozpočtům územní 
                           úrovně</t>
  </si>
  <si>
    <t>643                     Investiční půjčené prostředky veřejným rozpočtům ústřední
                           úrovně</t>
  </si>
  <si>
    <t>642                     Investiční půjčené prostředky neziskovým a podobným
                           organizacím</t>
  </si>
  <si>
    <t>Případné rozdíly v korunách v údajích za skutečnost vznikají z důvodu zaokrouhlování</t>
  </si>
  <si>
    <t>17027 - NPO Cirkulární ekonomika a recyklace a průmyslová voda</t>
  </si>
  <si>
    <t>17014 - NPO Dig. ekon. a společ., inovat. start-upy a nové technol.</t>
  </si>
  <si>
    <t>17051 - NPO Excel. výzkum a výv. v prior. oblastech veř. záj. ve zdrav.</t>
  </si>
  <si>
    <t>17062 - NPO Národní plán na posílení onkologické prevence a péče</t>
  </si>
  <si>
    <t>17052 - NPO Podpora VaV v podnicích a zavádění inovací do podn. praxe</t>
  </si>
  <si>
    <t>X</t>
  </si>
  <si>
    <t xml:space="preserve">                          PŘÍJMY STÁTNÍHO ROZPOČTU 
                          CELKEM</t>
  </si>
  <si>
    <t>4                        PŘIJATÉ TRANSFERY CELKEM</t>
  </si>
  <si>
    <t>*) Pozn.: z důvodu srovnatelnosti skutečnost včetně rozpočtových opatření do jiných kapitol</t>
  </si>
  <si>
    <t xml:space="preserve">Odvod vlastních zdrojů Evropské unie  do rozpočtu Evropské unie </t>
  </si>
  <si>
    <t>C.</t>
  </si>
  <si>
    <t>18 777/2021/1104-61</t>
  </si>
  <si>
    <t>163                     Pojistné na veřejné zdravotní pojištění</t>
  </si>
  <si>
    <t>Náhrady vyplácené prostřednictvím krajských úřadů podle zvláštních předpisů</t>
  </si>
  <si>
    <t xml:space="preserve">VÝVOJOVÁ ŘADA PROSTŘEDKŮ NA PLATY A OSTATNÍ PLATBY ZA PROVEDENOU PRÁCI, POČTY MÍST ZAMĚSTNANCŮ A PRŮMĚRNÉ PLATY V ORGANIZAČNÍCH SLOŽKÁCH STÁTU A PŘÍSPĚVKOVÝCH ORGANIZACÍCH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</si>
</sst>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4">
    <numFmt numFmtId="41" formatCode="_-* #,##0_-;\-* #,##0_-;_-* &quot;-&quot;_-;_-@_-"/>
    <numFmt numFmtId="164" formatCode="_-* #,##0\ _K_č_-;\-* #,##0\ _K_č_-;_-* &quot;-&quot;\ _K_č_-;_-@_-"/>
    <numFmt numFmtId="165" formatCode="_-* #,##0.00\ _K_č_-;\-* #,##0.00\ _K_č_-;_-* &quot;-&quot;??\ _K_č_-;_-@_-"/>
    <numFmt numFmtId="166" formatCode="#,##0;[Red]&quot;NELZE !&quot;"/>
    <numFmt numFmtId="167" formatCode="0.0"/>
    <numFmt numFmtId="168" formatCode="#,###,##0"/>
    <numFmt numFmtId="169" formatCode="#,##0.0;[Red]&quot;NELZE !&quot;"/>
    <numFmt numFmtId="170" formatCode="#,###,##0.0"/>
    <numFmt numFmtId="171" formatCode="#,##0.0"/>
    <numFmt numFmtId="172" formatCode="\ #,###,##0"/>
    <numFmt numFmtId="173" formatCode="#\ ###\ ##0"/>
    <numFmt numFmtId="174" formatCode="#,##0_ ;\-#,##0\ "/>
    <numFmt numFmtId="175" formatCode="#.00\ ###\ ##0"/>
    <numFmt numFmtId="176" formatCode="#,##0.000"/>
    <numFmt numFmtId="177" formatCode="d/\ m\Řs\ˇ\c\ yyyy"/>
    <numFmt numFmtId="178" formatCode="m\o\n\th\ d\,\ \y\y\y\y"/>
    <numFmt numFmtId="179" formatCode="@*."/>
    <numFmt numFmtId="180" formatCode="_ @*."/>
    <numFmt numFmtId="181" formatCode="__@*."/>
    <numFmt numFmtId="182" formatCode="___ @*."/>
    <numFmt numFmtId="183" formatCode="#,##0&quot; &quot;"/>
    <numFmt numFmtId="184" formatCode="\ #,###,##0.0"/>
    <numFmt numFmtId="185" formatCode="_-* #,##0.000000\ _K_č_-;\-* #,##0.000000\ _K_č_-;_-* &quot;-&quot;\ _K_č_-;_-@_-"/>
    <numFmt numFmtId="186" formatCode="###\ ###\ ###\ ###\ ##0;[Red]\-###\ ###\ ###\ ###\ ##0"/>
  </numFmts>
  <fonts count="173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sz val="9"/>
      <name val="Times New Roman CE"/>
      <family val="1"/>
      <charset val="238"/>
    </font>
    <font>
      <sz val="8"/>
      <name val="Times New Roman CE"/>
      <family val="1"/>
      <charset val="238"/>
    </font>
    <font>
      <i/>
      <sz val="10"/>
      <name val="Times New Roman CE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sz val="9"/>
      <name val="Times New Roman"/>
      <family val="1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name val="Arial CE"/>
    </font>
    <font>
      <b/>
      <sz val="11"/>
      <name val="Times New Roman CE"/>
      <family val="1"/>
      <charset val="238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b/>
      <sz val="14"/>
      <name val="Times New Roman CE"/>
      <family val="1"/>
      <charset val="238"/>
    </font>
    <font>
      <sz val="11"/>
      <name val="Times New Roman CE"/>
      <charset val="238"/>
    </font>
    <font>
      <sz val="8"/>
      <name val="Arial CE"/>
    </font>
    <font>
      <b/>
      <sz val="11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b/>
      <sz val="16"/>
      <name val="Times New Roman"/>
      <family val="1"/>
    </font>
    <font>
      <sz val="16"/>
      <name val="Times New Roman"/>
      <family val="1"/>
    </font>
    <font>
      <i/>
      <sz val="8"/>
      <name val="Times New Roman"/>
      <family val="1"/>
    </font>
    <font>
      <b/>
      <i/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sz val="9"/>
      <name val="Times New Roman"/>
      <family val="1"/>
    </font>
    <font>
      <b/>
      <i/>
      <sz val="9"/>
      <name val="Times New Roman"/>
      <family val="1"/>
    </font>
    <font>
      <sz val="9"/>
      <color indexed="10"/>
      <name val="Times New Roman"/>
      <family val="1"/>
    </font>
    <font>
      <sz val="8"/>
      <name val="Arial CE"/>
      <charset val="238"/>
    </font>
    <font>
      <sz val="1"/>
      <color indexed="8"/>
      <name val="Courier"/>
      <family val="1"/>
      <charset val="238"/>
    </font>
    <font>
      <b/>
      <sz val="1"/>
      <color indexed="8"/>
      <name val="Courier"/>
      <family val="1"/>
      <charset val="238"/>
    </font>
    <font>
      <vertAlign val="superscript"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i/>
      <sz val="10"/>
      <name val="Times New Roman CE"/>
      <charset val="238"/>
    </font>
    <font>
      <b/>
      <sz val="10"/>
      <color indexed="10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charset val="238"/>
    </font>
    <font>
      <sz val="10"/>
      <color indexed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9"/>
      <name val="Times New Roman"/>
      <family val="1"/>
      <charset val="238"/>
    </font>
    <font>
      <b/>
      <sz val="8"/>
      <name val="Arial"/>
      <family val="2"/>
    </font>
    <font>
      <sz val="8"/>
      <name val="Arial"/>
      <family val="2"/>
    </font>
    <font>
      <sz val="8"/>
      <name val="Arial"/>
      <family val="2"/>
      <charset val="238"/>
    </font>
    <font>
      <b/>
      <vertAlign val="superscript"/>
      <sz val="12"/>
      <name val="Times New Roman"/>
      <family val="1"/>
      <charset val="238"/>
    </font>
    <font>
      <vertAlign val="superscript"/>
      <sz val="10"/>
      <name val="Times New Roman CE"/>
      <charset val="238"/>
    </font>
    <font>
      <sz val="22"/>
      <name val="Times New Roman"/>
      <family val="1"/>
      <charset val="238"/>
    </font>
    <font>
      <b/>
      <sz val="22"/>
      <name val="Times New Roman"/>
      <family val="1"/>
      <charset val="238"/>
    </font>
    <font>
      <i/>
      <sz val="11"/>
      <name val="Times New Roman"/>
      <family val="1"/>
      <charset val="238"/>
    </font>
    <font>
      <sz val="12"/>
      <name val="Arial CE"/>
      <charset val="238"/>
    </font>
    <font>
      <i/>
      <sz val="12"/>
      <name val="Times New Roman"/>
      <family val="1"/>
      <charset val="238"/>
    </font>
    <font>
      <b/>
      <sz val="10"/>
      <name val="Arial"/>
      <family val="2"/>
      <charset val="238"/>
    </font>
    <font>
      <i/>
      <sz val="10"/>
      <color indexed="8"/>
      <name val="Times New Roman"/>
      <family val="1"/>
      <charset val="238"/>
    </font>
    <font>
      <sz val="10"/>
      <color indexed="10"/>
      <name val="Times New Roman"/>
      <family val="1"/>
    </font>
    <font>
      <sz val="10"/>
      <name val="Arial"/>
      <family val="2"/>
      <charset val="238"/>
    </font>
    <font>
      <sz val="10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4"/>
      <color rgb="FF00B05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i/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i/>
      <sz val="10"/>
      <name val="Arial"/>
      <family val="2"/>
      <charset val="238"/>
    </font>
    <font>
      <b/>
      <sz val="9"/>
      <name val="Arial Narrow"/>
      <family val="2"/>
    </font>
    <font>
      <sz val="9"/>
      <name val="Arial Narrow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8"/>
      <name val="Calibri"/>
      <family val="2"/>
      <charset val="238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9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indexed="63"/>
      <name val="Calibri"/>
      <family val="2"/>
    </font>
    <font>
      <b/>
      <sz val="10"/>
      <color indexed="39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i/>
      <sz val="12"/>
      <name val="Times New Roman"/>
      <family val="1"/>
      <charset val="238"/>
    </font>
    <font>
      <b/>
      <i/>
      <sz val="10"/>
      <color rgb="FFFF0000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b/>
      <sz val="15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i/>
      <sz val="14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4"/>
      <name val="Times New Roman"/>
      <family val="1"/>
      <charset val="238"/>
    </font>
    <font>
      <b/>
      <i/>
      <vertAlign val="superscript"/>
      <sz val="10"/>
      <name val="Times New Roman"/>
      <family val="1"/>
      <charset val="238"/>
    </font>
    <font>
      <vertAlign val="superscript"/>
      <sz val="10"/>
      <name val="Times New Roman"/>
      <family val="1"/>
    </font>
    <font>
      <b/>
      <i/>
      <sz val="14"/>
      <color theme="1"/>
      <name val="Times New Roman"/>
      <family val="1"/>
      <charset val="238"/>
    </font>
    <font>
      <sz val="14"/>
      <name val="Arial CE"/>
      <charset val="238"/>
    </font>
    <font>
      <b/>
      <i/>
      <sz val="9"/>
      <name val="Times New Roman CE"/>
      <family val="1"/>
      <charset val="238"/>
    </font>
    <font>
      <b/>
      <sz val="8"/>
      <name val="Times New Roman CE"/>
      <charset val="238"/>
    </font>
    <font>
      <sz val="11"/>
      <name val="Calibri"/>
      <family val="2"/>
      <charset val="238"/>
      <scheme val="minor"/>
    </font>
    <font>
      <sz val="1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6"/>
      <name val="Times New Roman"/>
      <family val="1"/>
      <charset val="238"/>
    </font>
    <font>
      <b/>
      <sz val="10"/>
      <color indexed="8"/>
      <name val="Times New Roman CE"/>
      <charset val="238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4"/>
      <name val="Times New Roman"/>
      <family val="1"/>
      <charset val="238"/>
    </font>
  </fonts>
  <fills count="8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58"/>
        <bgColor indexed="64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9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0"/>
        <bgColor indexed="64"/>
      </patternFill>
    </fill>
    <fill>
      <gradientFill degree="90">
        <stop position="0">
          <color theme="0"/>
        </stop>
        <stop position="1">
          <color theme="0"/>
        </stop>
      </gradientFill>
    </fill>
  </fills>
  <borders count="32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ck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D4D4D4"/>
      </bottom>
      <diagonal/>
    </border>
    <border>
      <left style="thin">
        <color rgb="FF000000"/>
      </left>
      <right style="thin">
        <color rgb="FF000000"/>
      </right>
      <top/>
      <bottom style="thin">
        <color rgb="FFD4D4D4"/>
      </bottom>
      <diagonal/>
    </border>
    <border>
      <left style="thin">
        <color rgb="FF000000"/>
      </left>
      <right/>
      <top style="thin">
        <color rgb="FFD4D4D4"/>
      </top>
      <bottom style="thin">
        <color rgb="FFD4D4D4"/>
      </bottom>
      <diagonal/>
    </border>
    <border>
      <left/>
      <right style="thin">
        <color rgb="FF000000"/>
      </right>
      <top style="thin">
        <color rgb="FFD4D4D4"/>
      </top>
      <bottom style="thin">
        <color rgb="FFD4D4D4"/>
      </bottom>
      <diagonal/>
    </border>
    <border>
      <left/>
      <right style="thin">
        <color rgb="FF000000"/>
      </right>
      <top style="thin">
        <color rgb="FF000000"/>
      </top>
      <bottom style="thin">
        <color rgb="FFD4D4D4"/>
      </bottom>
      <diagonal/>
    </border>
    <border>
      <left style="thin">
        <color rgb="FF000000"/>
      </left>
      <right/>
      <top style="thin">
        <color rgb="FFD4D4D4"/>
      </top>
      <bottom style="thin">
        <color rgb="FF000000"/>
      </bottom>
      <diagonal/>
    </border>
    <border>
      <left/>
      <right style="thin">
        <color rgb="FF000000"/>
      </right>
      <top style="thin">
        <color rgb="FFD4D4D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D4D4D4"/>
      </top>
      <bottom style="thin">
        <color theme="0" tint="-0.14996795556505021"/>
      </bottom>
      <diagonal/>
    </border>
    <border>
      <left/>
      <right style="thin">
        <color rgb="FF000000"/>
      </right>
      <top style="thin">
        <color rgb="FFD4D4D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thick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dashed">
        <color indexed="64"/>
      </diagonal>
    </border>
    <border diagonalUp="1">
      <left style="medium">
        <color indexed="64"/>
      </left>
      <right style="medium">
        <color indexed="64"/>
      </right>
      <top/>
      <bottom style="thin">
        <color indexed="64"/>
      </bottom>
      <diagonal style="dashed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D4D4D4"/>
      </bottom>
      <diagonal/>
    </border>
    <border>
      <left style="thin">
        <color rgb="FF000000"/>
      </left>
      <right/>
      <top style="thin">
        <color rgb="FFD4D4D4"/>
      </top>
      <bottom/>
      <diagonal/>
    </border>
    <border>
      <left/>
      <right style="thin">
        <color rgb="FF000000"/>
      </right>
      <top style="thin">
        <color rgb="FFD4D4D4"/>
      </top>
      <bottom/>
      <diagonal/>
    </border>
    <border>
      <left/>
      <right/>
      <top style="thin">
        <color rgb="FFD4D4D4"/>
      </top>
      <bottom style="thin">
        <color rgb="FF000000"/>
      </bottom>
      <diagonal/>
    </border>
    <border>
      <left style="thin">
        <color theme="1"/>
      </left>
      <right/>
      <top style="thin">
        <color rgb="FFD4D4D4"/>
      </top>
      <bottom style="thin">
        <color rgb="FF000000"/>
      </bottom>
      <diagonal/>
    </border>
    <border>
      <left style="thin">
        <color rgb="FF000000"/>
      </left>
      <right/>
      <top style="thin">
        <color theme="0" tint="-0.14996795556505021"/>
      </top>
      <bottom style="thin">
        <color rgb="FF000000"/>
      </bottom>
      <diagonal/>
    </border>
    <border>
      <left/>
      <right style="thin">
        <color rgb="FF000000"/>
      </right>
      <top style="thin">
        <color theme="0" tint="-0.14996795556505021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theme="0" tint="-0.14996795556505021"/>
      </bottom>
      <diagonal/>
    </border>
    <border>
      <left/>
      <right style="thin">
        <color rgb="FF000000"/>
      </right>
      <top style="thin">
        <color rgb="FF000000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1"/>
      </left>
      <right style="thin">
        <color theme="1"/>
      </right>
      <top style="thin">
        <color rgb="FFD4D4D4"/>
      </top>
      <bottom style="thin">
        <color rgb="FFD4D4D4"/>
      </bottom>
      <diagonal/>
    </border>
    <border>
      <left/>
      <right/>
      <top style="thin">
        <color theme="0" tint="-0.14996795556505021"/>
      </top>
      <bottom/>
      <diagonal/>
    </border>
    <border>
      <left style="thin">
        <color rgb="FF000000"/>
      </left>
      <right style="thin">
        <color auto="1"/>
      </right>
      <top style="thin">
        <color theme="0" tint="-0.14996795556505021"/>
      </top>
      <bottom/>
      <diagonal/>
    </border>
    <border>
      <left style="thin">
        <color theme="1"/>
      </left>
      <right style="thin">
        <color theme="1"/>
      </right>
      <top style="thin">
        <color rgb="FFD4D4D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/>
      <diagonal/>
    </border>
    <border>
      <left style="thin">
        <color auto="1"/>
      </left>
      <right style="thin">
        <color theme="1"/>
      </right>
      <top style="thin">
        <color rgb="FFD4D4D4"/>
      </top>
      <bottom style="thin">
        <color theme="0" tint="-0.14996795556505021"/>
      </bottom>
      <diagonal/>
    </border>
    <border>
      <left style="thin">
        <color theme="1"/>
      </left>
      <right style="thin">
        <color theme="1"/>
      </right>
      <top style="thin">
        <color rgb="FFD4D4D4"/>
      </top>
      <bottom style="thin">
        <color theme="0" tint="-0.1499679555650502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theme="0" tint="-0.14996795556505021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theme="0" tint="-0.14996795556505021"/>
      </bottom>
      <diagonal/>
    </border>
    <border>
      <left style="thin">
        <color rgb="FF000000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rgb="FF000000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000000"/>
      </left>
      <right style="thin">
        <color auto="1"/>
      </right>
      <top style="thin">
        <color theme="0" tint="-0.1499679555650502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theme="0" tint="-0.14996795556505021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000000"/>
      </left>
      <right/>
      <top style="thin">
        <color theme="0" tint="-0.14996795556505021"/>
      </top>
      <bottom/>
      <diagonal/>
    </border>
    <border>
      <left style="thin">
        <color rgb="FF000000"/>
      </left>
      <right style="thin">
        <color auto="1"/>
      </right>
      <top style="thin">
        <color theme="0" tint="-0.14996795556505021"/>
      </top>
      <bottom style="thin">
        <color indexed="64"/>
      </bottom>
      <diagonal/>
    </border>
    <border>
      <left style="thin">
        <color auto="1"/>
      </left>
      <right/>
      <top style="thin">
        <color theme="0" tint="-0.14996795556505021"/>
      </top>
      <bottom style="thin">
        <color indexed="64"/>
      </bottom>
      <diagonal/>
    </border>
    <border>
      <left style="thin">
        <color theme="1"/>
      </left>
      <right style="thin">
        <color rgb="FF000000"/>
      </right>
      <top style="thin">
        <color rgb="FFD4D4D4"/>
      </top>
      <bottom style="thin">
        <color rgb="FF000000"/>
      </bottom>
      <diagonal/>
    </border>
    <border>
      <left style="thin">
        <color theme="1"/>
      </left>
      <right style="thin">
        <color rgb="FF000000"/>
      </right>
      <top style="thin">
        <color rgb="FFD4D4D4"/>
      </top>
      <bottom style="thin">
        <color rgb="FFD4D4D4"/>
      </bottom>
      <diagonal/>
    </border>
    <border>
      <left style="thin">
        <color theme="1"/>
      </left>
      <right style="thin">
        <color rgb="FF000000"/>
      </right>
      <top style="thin">
        <color rgb="FFD4D4D4"/>
      </top>
      <bottom/>
      <diagonal/>
    </border>
    <border>
      <left style="thin">
        <color rgb="FF000000"/>
      </left>
      <right style="thin">
        <color auto="1"/>
      </right>
      <top style="thin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rgb="FF000000"/>
      </right>
      <top style="thin">
        <color indexed="64"/>
      </top>
      <bottom style="thin">
        <color theme="0" tint="-0.14996795556505021"/>
      </bottom>
      <diagonal/>
    </border>
    <border>
      <left style="thin">
        <color theme="1"/>
      </left>
      <right style="thin">
        <color rgb="FF000000"/>
      </right>
      <top style="thin">
        <color rgb="FFD4D4D4"/>
      </top>
      <bottom style="thin">
        <color theme="0" tint="-0.14996795556505021"/>
      </bottom>
      <diagonal/>
    </border>
    <border>
      <left style="thin">
        <color auto="1"/>
      </left>
      <right style="thin">
        <color theme="1"/>
      </right>
      <top/>
      <bottom style="thin">
        <color rgb="FF000000"/>
      </bottom>
      <diagonal/>
    </border>
    <border>
      <left style="thin">
        <color theme="1"/>
      </left>
      <right style="thin">
        <color theme="1"/>
      </right>
      <top/>
      <bottom style="thin">
        <color rgb="FF000000"/>
      </bottom>
      <diagonal/>
    </border>
    <border>
      <left style="thin">
        <color theme="1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ck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443">
    <xf numFmtId="0" fontId="0" fillId="0" borderId="0"/>
    <xf numFmtId="0" fontId="53" fillId="0" borderId="0">
      <protection locked="0"/>
    </xf>
    <xf numFmtId="0" fontId="63" fillId="2" borderId="0" applyNumberFormat="0" applyBorder="0" applyAlignment="0" applyProtection="0"/>
    <xf numFmtId="0" fontId="63" fillId="3" borderId="0" applyNumberFormat="0" applyBorder="0" applyAlignment="0" applyProtection="0"/>
    <xf numFmtId="0" fontId="63" fillId="4" borderId="0" applyNumberFormat="0" applyBorder="0" applyAlignment="0" applyProtection="0"/>
    <xf numFmtId="0" fontId="63" fillId="5" borderId="0" applyNumberFormat="0" applyBorder="0" applyAlignment="0" applyProtection="0"/>
    <xf numFmtId="0" fontId="63" fillId="6" borderId="0" applyNumberFormat="0" applyBorder="0" applyAlignment="0" applyProtection="0"/>
    <xf numFmtId="0" fontId="63" fillId="7" borderId="0" applyNumberFormat="0" applyBorder="0" applyAlignment="0" applyProtection="0"/>
    <xf numFmtId="0" fontId="63" fillId="8" borderId="0" applyNumberFormat="0" applyBorder="0" applyAlignment="0" applyProtection="0"/>
    <xf numFmtId="0" fontId="63" fillId="9" borderId="0" applyNumberFormat="0" applyBorder="0" applyAlignment="0" applyProtection="0"/>
    <xf numFmtId="0" fontId="63" fillId="10" borderId="0" applyNumberFormat="0" applyBorder="0" applyAlignment="0" applyProtection="0"/>
    <xf numFmtId="0" fontId="63" fillId="5" borderId="0" applyNumberFormat="0" applyBorder="0" applyAlignment="0" applyProtection="0"/>
    <xf numFmtId="0" fontId="63" fillId="8" borderId="0" applyNumberFormat="0" applyBorder="0" applyAlignment="0" applyProtection="0"/>
    <xf numFmtId="0" fontId="63" fillId="11" borderId="0" applyNumberFormat="0" applyBorder="0" applyAlignment="0" applyProtection="0"/>
    <xf numFmtId="0" fontId="64" fillId="12" borderId="0" applyNumberFormat="0" applyBorder="0" applyAlignment="0" applyProtection="0"/>
    <xf numFmtId="0" fontId="64" fillId="9" borderId="0" applyNumberFormat="0" applyBorder="0" applyAlignment="0" applyProtection="0"/>
    <xf numFmtId="0" fontId="64" fillId="10" borderId="0" applyNumberFormat="0" applyBorder="0" applyAlignment="0" applyProtection="0"/>
    <xf numFmtId="0" fontId="64" fillId="13" borderId="0" applyNumberFormat="0" applyBorder="0" applyAlignment="0" applyProtection="0"/>
    <xf numFmtId="0" fontId="64" fillId="14" borderId="0" applyNumberFormat="0" applyBorder="0" applyAlignment="0" applyProtection="0"/>
    <xf numFmtId="0" fontId="64" fillId="15" borderId="0" applyNumberFormat="0" applyBorder="0" applyAlignment="0" applyProtection="0"/>
    <xf numFmtId="0" fontId="53" fillId="0" borderId="1">
      <protection locked="0"/>
    </xf>
    <xf numFmtId="0" fontId="53" fillId="0" borderId="0">
      <protection locked="0"/>
    </xf>
    <xf numFmtId="0" fontId="53" fillId="0" borderId="0">
      <protection locked="0"/>
    </xf>
    <xf numFmtId="165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78" fontId="53" fillId="0" borderId="0">
      <protection locked="0"/>
    </xf>
    <xf numFmtId="177" fontId="53" fillId="0" borderId="0">
      <protection locked="0"/>
    </xf>
    <xf numFmtId="0" fontId="53" fillId="0" borderId="0">
      <protection locked="0"/>
    </xf>
    <xf numFmtId="0" fontId="54" fillId="0" borderId="0">
      <protection locked="0"/>
    </xf>
    <xf numFmtId="0" fontId="54" fillId="0" borderId="0">
      <protection locked="0"/>
    </xf>
    <xf numFmtId="0" fontId="65" fillId="3" borderId="0" applyNumberFormat="0" applyBorder="0" applyAlignment="0" applyProtection="0"/>
    <xf numFmtId="0" fontId="66" fillId="16" borderId="2" applyNumberFormat="0" applyAlignment="0" applyProtection="0"/>
    <xf numFmtId="0" fontId="53" fillId="0" borderId="0">
      <protection locked="0"/>
    </xf>
    <xf numFmtId="0" fontId="67" fillId="0" borderId="3" applyNumberFormat="0" applyFill="0" applyAlignment="0" applyProtection="0"/>
    <xf numFmtId="0" fontId="68" fillId="0" borderId="4" applyNumberFormat="0" applyFill="0" applyAlignment="0" applyProtection="0"/>
    <xf numFmtId="0" fontId="69" fillId="0" borderId="5" applyNumberFormat="0" applyFill="0" applyAlignment="0" applyProtection="0"/>
    <xf numFmtId="0" fontId="69" fillId="0" borderId="0" applyNumberFormat="0" applyFill="0" applyBorder="0" applyAlignment="0" applyProtection="0"/>
    <xf numFmtId="0" fontId="54" fillId="0" borderId="0">
      <protection locked="0"/>
    </xf>
    <xf numFmtId="0" fontId="54" fillId="0" borderId="0">
      <protection locked="0"/>
    </xf>
    <xf numFmtId="0" fontId="70" fillId="0" borderId="0" applyNumberFormat="0" applyFill="0" applyBorder="0" applyAlignment="0" applyProtection="0"/>
    <xf numFmtId="0" fontId="71" fillId="17" borderId="0" applyNumberFormat="0" applyBorder="0" applyAlignment="0" applyProtection="0"/>
    <xf numFmtId="0" fontId="60" fillId="0" borderId="0"/>
    <xf numFmtId="0" fontId="14" fillId="0" borderId="0"/>
    <xf numFmtId="0" fontId="93" fillId="0" borderId="0"/>
    <xf numFmtId="0" fontId="93" fillId="0" borderId="0"/>
    <xf numFmtId="0" fontId="31" fillId="0" borderId="0"/>
    <xf numFmtId="0" fontId="14" fillId="0" borderId="0"/>
    <xf numFmtId="0" fontId="14" fillId="0" borderId="0"/>
    <xf numFmtId="0" fontId="23" fillId="0" borderId="0"/>
    <xf numFmtId="0" fontId="14" fillId="0" borderId="0"/>
    <xf numFmtId="0" fontId="14" fillId="0" borderId="0"/>
    <xf numFmtId="0" fontId="14" fillId="0" borderId="0"/>
    <xf numFmtId="0" fontId="41" fillId="0" borderId="0"/>
    <xf numFmtId="0" fontId="41" fillId="0" borderId="0"/>
    <xf numFmtId="0" fontId="38" fillId="0" borderId="0"/>
    <xf numFmtId="0" fontId="53" fillId="0" borderId="0">
      <protection locked="0"/>
    </xf>
    <xf numFmtId="0" fontId="53" fillId="0" borderId="0">
      <protection locked="0"/>
    </xf>
    <xf numFmtId="0" fontId="41" fillId="18" borderId="6" applyNumberFormat="0" applyFont="0" applyAlignment="0" applyProtection="0"/>
    <xf numFmtId="0" fontId="72" fillId="0" borderId="7" applyNumberFormat="0" applyFill="0" applyAlignment="0" applyProtection="0"/>
    <xf numFmtId="4" fontId="80" fillId="19" borderId="8" applyNumberFormat="0" applyProtection="0">
      <alignment vertical="center"/>
    </xf>
    <xf numFmtId="4" fontId="80" fillId="19" borderId="8" applyNumberFormat="0" applyProtection="0">
      <alignment horizontal="left" vertical="center" indent="1"/>
    </xf>
    <xf numFmtId="4" fontId="81" fillId="14" borderId="8" applyNumberFormat="0" applyProtection="0">
      <alignment horizontal="left" vertical="center" indent="1"/>
    </xf>
    <xf numFmtId="4" fontId="81" fillId="0" borderId="8" applyNumberFormat="0" applyProtection="0">
      <alignment horizontal="right" vertical="center"/>
    </xf>
    <xf numFmtId="4" fontId="81" fillId="14" borderId="8" applyNumberFormat="0" applyProtection="0">
      <alignment horizontal="left" vertical="center" indent="1"/>
    </xf>
    <xf numFmtId="0" fontId="73" fillId="4" borderId="0" applyNumberFormat="0" applyBorder="0" applyAlignment="0" applyProtection="0"/>
    <xf numFmtId="0" fontId="74" fillId="0" borderId="0" applyNumberFormat="0" applyFill="0" applyBorder="0" applyAlignment="0" applyProtection="0"/>
    <xf numFmtId="0" fontId="53" fillId="0" borderId="1">
      <protection locked="0"/>
    </xf>
    <xf numFmtId="0" fontId="75" fillId="7" borderId="9" applyNumberFormat="0" applyAlignment="0" applyProtection="0"/>
    <xf numFmtId="0" fontId="76" fillId="20" borderId="9" applyNumberFormat="0" applyAlignment="0" applyProtection="0"/>
    <xf numFmtId="0" fontId="77" fillId="20" borderId="10" applyNumberFormat="0" applyAlignment="0" applyProtection="0"/>
    <xf numFmtId="0" fontId="78" fillId="0" borderId="0" applyNumberFormat="0" applyFill="0" applyBorder="0" applyAlignment="0" applyProtection="0"/>
    <xf numFmtId="0" fontId="64" fillId="21" borderId="0" applyNumberFormat="0" applyBorder="0" applyAlignment="0" applyProtection="0"/>
    <xf numFmtId="0" fontId="64" fillId="22" borderId="0" applyNumberFormat="0" applyBorder="0" applyAlignment="0" applyProtection="0"/>
    <xf numFmtId="0" fontId="64" fillId="23" borderId="0" applyNumberFormat="0" applyBorder="0" applyAlignment="0" applyProtection="0"/>
    <xf numFmtId="0" fontId="64" fillId="13" borderId="0" applyNumberFormat="0" applyBorder="0" applyAlignment="0" applyProtection="0"/>
    <xf numFmtId="0" fontId="64" fillId="14" borderId="0" applyNumberFormat="0" applyBorder="0" applyAlignment="0" applyProtection="0"/>
    <xf numFmtId="0" fontId="64" fillId="24" borderId="0" applyNumberFormat="0" applyBorder="0" applyAlignment="0" applyProtection="0"/>
    <xf numFmtId="0" fontId="13" fillId="0" borderId="0"/>
    <xf numFmtId="0" fontId="98" fillId="0" borderId="0" applyNumberFormat="0" applyFill="0" applyBorder="0" applyAlignment="0" applyProtection="0"/>
    <xf numFmtId="0" fontId="99" fillId="0" borderId="99" applyNumberFormat="0" applyFill="0" applyAlignment="0" applyProtection="0"/>
    <xf numFmtId="0" fontId="100" fillId="0" borderId="100" applyNumberFormat="0" applyFill="0" applyAlignment="0" applyProtection="0"/>
    <xf numFmtId="0" fontId="101" fillId="0" borderId="101" applyNumberFormat="0" applyFill="0" applyAlignment="0" applyProtection="0"/>
    <xf numFmtId="0" fontId="101" fillId="0" borderId="0" applyNumberFormat="0" applyFill="0" applyBorder="0" applyAlignment="0" applyProtection="0"/>
    <xf numFmtId="0" fontId="102" fillId="25" borderId="0" applyNumberFormat="0" applyBorder="0" applyAlignment="0" applyProtection="0"/>
    <xf numFmtId="0" fontId="103" fillId="26" borderId="0" applyNumberFormat="0" applyBorder="0" applyAlignment="0" applyProtection="0"/>
    <xf numFmtId="0" fontId="104" fillId="27" borderId="0" applyNumberFormat="0" applyBorder="0" applyAlignment="0" applyProtection="0"/>
    <xf numFmtId="0" fontId="105" fillId="28" borderId="102" applyNumberFormat="0" applyAlignment="0" applyProtection="0"/>
    <xf numFmtId="0" fontId="106" fillId="29" borderId="103" applyNumberFormat="0" applyAlignment="0" applyProtection="0"/>
    <xf numFmtId="0" fontId="107" fillId="29" borderId="102" applyNumberFormat="0" applyAlignment="0" applyProtection="0"/>
    <xf numFmtId="0" fontId="108" fillId="0" borderId="104" applyNumberFormat="0" applyFill="0" applyAlignment="0" applyProtection="0"/>
    <xf numFmtId="0" fontId="109" fillId="30" borderId="105" applyNumberFormat="0" applyAlignment="0" applyProtection="0"/>
    <xf numFmtId="0" fontId="110" fillId="0" borderId="0" applyNumberFormat="0" applyFill="0" applyBorder="0" applyAlignment="0" applyProtection="0"/>
    <xf numFmtId="0" fontId="13" fillId="31" borderId="106" applyNumberFormat="0" applyFont="0" applyAlignment="0" applyProtection="0"/>
    <xf numFmtId="0" fontId="111" fillId="0" borderId="0" applyNumberFormat="0" applyFill="0" applyBorder="0" applyAlignment="0" applyProtection="0"/>
    <xf numFmtId="0" fontId="112" fillId="0" borderId="107" applyNumberFormat="0" applyFill="0" applyAlignment="0" applyProtection="0"/>
    <xf numFmtId="0" fontId="113" fillId="32" borderId="0" applyNumberFormat="0" applyBorder="0" applyAlignment="0" applyProtection="0"/>
    <xf numFmtId="0" fontId="13" fillId="33" borderId="0" applyNumberFormat="0" applyBorder="0" applyAlignment="0" applyProtection="0"/>
    <xf numFmtId="0" fontId="13" fillId="34" borderId="0" applyNumberFormat="0" applyBorder="0" applyAlignment="0" applyProtection="0"/>
    <xf numFmtId="0" fontId="113" fillId="35" borderId="0" applyNumberFormat="0" applyBorder="0" applyAlignment="0" applyProtection="0"/>
    <xf numFmtId="0" fontId="113" fillId="36" borderId="0" applyNumberFormat="0" applyBorder="0" applyAlignment="0" applyProtection="0"/>
    <xf numFmtId="0" fontId="13" fillId="37" borderId="0" applyNumberFormat="0" applyBorder="0" applyAlignment="0" applyProtection="0"/>
    <xf numFmtId="0" fontId="13" fillId="38" borderId="0" applyNumberFormat="0" applyBorder="0" applyAlignment="0" applyProtection="0"/>
    <xf numFmtId="0" fontId="113" fillId="39" borderId="0" applyNumberFormat="0" applyBorder="0" applyAlignment="0" applyProtection="0"/>
    <xf numFmtId="0" fontId="113" fillId="40" borderId="0" applyNumberFormat="0" applyBorder="0" applyAlignment="0" applyProtection="0"/>
    <xf numFmtId="0" fontId="13" fillId="41" borderId="0" applyNumberFormat="0" applyBorder="0" applyAlignment="0" applyProtection="0"/>
    <xf numFmtId="0" fontId="13" fillId="42" borderId="0" applyNumberFormat="0" applyBorder="0" applyAlignment="0" applyProtection="0"/>
    <xf numFmtId="0" fontId="113" fillId="43" borderId="0" applyNumberFormat="0" applyBorder="0" applyAlignment="0" applyProtection="0"/>
    <xf numFmtId="0" fontId="113" fillId="44" borderId="0" applyNumberFormat="0" applyBorder="0" applyAlignment="0" applyProtection="0"/>
    <xf numFmtId="0" fontId="13" fillId="45" borderId="0" applyNumberFormat="0" applyBorder="0" applyAlignment="0" applyProtection="0"/>
    <xf numFmtId="0" fontId="13" fillId="46" borderId="0" applyNumberFormat="0" applyBorder="0" applyAlignment="0" applyProtection="0"/>
    <xf numFmtId="0" fontId="113" fillId="47" borderId="0" applyNumberFormat="0" applyBorder="0" applyAlignment="0" applyProtection="0"/>
    <xf numFmtId="0" fontId="113" fillId="48" borderId="0" applyNumberFormat="0" applyBorder="0" applyAlignment="0" applyProtection="0"/>
    <xf numFmtId="0" fontId="13" fillId="49" borderId="0" applyNumberFormat="0" applyBorder="0" applyAlignment="0" applyProtection="0"/>
    <xf numFmtId="0" fontId="13" fillId="50" borderId="0" applyNumberFormat="0" applyBorder="0" applyAlignment="0" applyProtection="0"/>
    <xf numFmtId="0" fontId="113" fillId="51" borderId="0" applyNumberFormat="0" applyBorder="0" applyAlignment="0" applyProtection="0"/>
    <xf numFmtId="0" fontId="113" fillId="52" borderId="0" applyNumberFormat="0" applyBorder="0" applyAlignment="0" applyProtection="0"/>
    <xf numFmtId="0" fontId="13" fillId="53" borderId="0" applyNumberFormat="0" applyBorder="0" applyAlignment="0" applyProtection="0"/>
    <xf numFmtId="0" fontId="13" fillId="54" borderId="0" applyNumberFormat="0" applyBorder="0" applyAlignment="0" applyProtection="0"/>
    <xf numFmtId="0" fontId="113" fillId="55" borderId="0" applyNumberFormat="0" applyBorder="0" applyAlignment="0" applyProtection="0"/>
    <xf numFmtId="0" fontId="12" fillId="0" borderId="0"/>
    <xf numFmtId="0" fontId="11" fillId="0" borderId="0"/>
    <xf numFmtId="0" fontId="11" fillId="0" borderId="0"/>
    <xf numFmtId="179" fontId="117" fillId="0" borderId="0" applyProtection="0">
      <alignment wrapText="1"/>
    </xf>
    <xf numFmtId="179" fontId="117" fillId="0" borderId="0" applyProtection="0">
      <alignment wrapText="1"/>
    </xf>
    <xf numFmtId="179" fontId="117" fillId="0" borderId="0" applyProtection="0">
      <alignment wrapText="1"/>
    </xf>
    <xf numFmtId="180" fontId="117" fillId="0" borderId="0"/>
    <xf numFmtId="181" fontId="118" fillId="0" borderId="0" applyProtection="0"/>
    <xf numFmtId="181" fontId="117" fillId="0" borderId="0"/>
    <xf numFmtId="0" fontId="63" fillId="2" borderId="0" applyNumberFormat="0" applyBorder="0" applyAlignment="0" applyProtection="0"/>
    <xf numFmtId="0" fontId="63" fillId="2" borderId="0" applyNumberFormat="0" applyBorder="0" applyAlignment="0" applyProtection="0"/>
    <xf numFmtId="0" fontId="63" fillId="2" borderId="0" applyNumberFormat="0" applyBorder="0" applyAlignment="0" applyProtection="0"/>
    <xf numFmtId="0" fontId="63" fillId="3" borderId="0" applyNumberFormat="0" applyBorder="0" applyAlignment="0" applyProtection="0"/>
    <xf numFmtId="0" fontId="63" fillId="3" borderId="0" applyNumberFormat="0" applyBorder="0" applyAlignment="0" applyProtection="0"/>
    <xf numFmtId="0" fontId="63" fillId="3" borderId="0" applyNumberFormat="0" applyBorder="0" applyAlignment="0" applyProtection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3" fillId="5" borderId="0" applyNumberFormat="0" applyBorder="0" applyAlignment="0" applyProtection="0"/>
    <xf numFmtId="0" fontId="63" fillId="5" borderId="0" applyNumberFormat="0" applyBorder="0" applyAlignment="0" applyProtection="0"/>
    <xf numFmtId="0" fontId="63" fillId="5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7" borderId="0" applyNumberFormat="0" applyBorder="0" applyAlignment="0" applyProtection="0"/>
    <xf numFmtId="0" fontId="63" fillId="7" borderId="0" applyNumberFormat="0" applyBorder="0" applyAlignment="0" applyProtection="0"/>
    <xf numFmtId="0" fontId="63" fillId="7" borderId="0" applyNumberFormat="0" applyBorder="0" applyAlignment="0" applyProtection="0"/>
    <xf numFmtId="0" fontId="63" fillId="2" borderId="0" applyNumberFormat="0" applyBorder="0" applyAlignment="0" applyProtection="0"/>
    <xf numFmtId="0" fontId="63" fillId="3" borderId="0" applyNumberFormat="0" applyBorder="0" applyAlignment="0" applyProtection="0"/>
    <xf numFmtId="0" fontId="63" fillId="4" borderId="0" applyNumberFormat="0" applyBorder="0" applyAlignment="0" applyProtection="0"/>
    <xf numFmtId="0" fontId="63" fillId="5" borderId="0" applyNumberFormat="0" applyBorder="0" applyAlignment="0" applyProtection="0"/>
    <xf numFmtId="0" fontId="63" fillId="6" borderId="0" applyNumberFormat="0" applyBorder="0" applyAlignment="0" applyProtection="0"/>
    <xf numFmtId="0" fontId="63" fillId="7" borderId="0" applyNumberFormat="0" applyBorder="0" applyAlignment="0" applyProtection="0"/>
    <xf numFmtId="182" fontId="118" fillId="0" borderId="0"/>
    <xf numFmtId="0" fontId="63" fillId="8" borderId="0" applyNumberFormat="0" applyBorder="0" applyAlignment="0" applyProtection="0"/>
    <xf numFmtId="0" fontId="63" fillId="8" borderId="0" applyNumberFormat="0" applyBorder="0" applyAlignment="0" applyProtection="0"/>
    <xf numFmtId="0" fontId="63" fillId="8" borderId="0" applyNumberFormat="0" applyBorder="0" applyAlignment="0" applyProtection="0"/>
    <xf numFmtId="0" fontId="63" fillId="9" borderId="0" applyNumberFormat="0" applyBorder="0" applyAlignment="0" applyProtection="0"/>
    <xf numFmtId="0" fontId="63" fillId="9" borderId="0" applyNumberFormat="0" applyBorder="0" applyAlignment="0" applyProtection="0"/>
    <xf numFmtId="0" fontId="63" fillId="9" borderId="0" applyNumberFormat="0" applyBorder="0" applyAlignment="0" applyProtection="0"/>
    <xf numFmtId="0" fontId="63" fillId="10" borderId="0" applyNumberFormat="0" applyBorder="0" applyAlignment="0" applyProtection="0"/>
    <xf numFmtId="0" fontId="63" fillId="10" borderId="0" applyNumberFormat="0" applyBorder="0" applyAlignment="0" applyProtection="0"/>
    <xf numFmtId="0" fontId="63" fillId="10" borderId="0" applyNumberFormat="0" applyBorder="0" applyAlignment="0" applyProtection="0"/>
    <xf numFmtId="0" fontId="63" fillId="5" borderId="0" applyNumberFormat="0" applyBorder="0" applyAlignment="0" applyProtection="0"/>
    <xf numFmtId="0" fontId="63" fillId="5" borderId="0" applyNumberFormat="0" applyBorder="0" applyAlignment="0" applyProtection="0"/>
    <xf numFmtId="0" fontId="63" fillId="5" borderId="0" applyNumberFormat="0" applyBorder="0" applyAlignment="0" applyProtection="0"/>
    <xf numFmtId="0" fontId="63" fillId="8" borderId="0" applyNumberFormat="0" applyBorder="0" applyAlignment="0" applyProtection="0"/>
    <xf numFmtId="0" fontId="63" fillId="8" borderId="0" applyNumberFormat="0" applyBorder="0" applyAlignment="0" applyProtection="0"/>
    <xf numFmtId="0" fontId="63" fillId="8" borderId="0" applyNumberFormat="0" applyBorder="0" applyAlignment="0" applyProtection="0"/>
    <xf numFmtId="0" fontId="63" fillId="11" borderId="0" applyNumberFormat="0" applyBorder="0" applyAlignment="0" applyProtection="0"/>
    <xf numFmtId="0" fontId="63" fillId="11" borderId="0" applyNumberFormat="0" applyBorder="0" applyAlignment="0" applyProtection="0"/>
    <xf numFmtId="0" fontId="63" fillId="11" borderId="0" applyNumberFormat="0" applyBorder="0" applyAlignment="0" applyProtection="0"/>
    <xf numFmtId="0" fontId="63" fillId="8" borderId="0" applyNumberFormat="0" applyBorder="0" applyAlignment="0" applyProtection="0"/>
    <xf numFmtId="0" fontId="63" fillId="9" borderId="0" applyNumberFormat="0" applyBorder="0" applyAlignment="0" applyProtection="0"/>
    <xf numFmtId="0" fontId="63" fillId="10" borderId="0" applyNumberFormat="0" applyBorder="0" applyAlignment="0" applyProtection="0"/>
    <xf numFmtId="0" fontId="63" fillId="5" borderId="0" applyNumberFormat="0" applyBorder="0" applyAlignment="0" applyProtection="0"/>
    <xf numFmtId="0" fontId="63" fillId="8" borderId="0" applyNumberFormat="0" applyBorder="0" applyAlignment="0" applyProtection="0"/>
    <xf numFmtId="0" fontId="63" fillId="11" borderId="0" applyNumberFormat="0" applyBorder="0" applyAlignment="0" applyProtection="0"/>
    <xf numFmtId="0" fontId="64" fillId="12" borderId="0" applyNumberFormat="0" applyBorder="0" applyAlignment="0" applyProtection="0"/>
    <xf numFmtId="0" fontId="64" fillId="9" borderId="0" applyNumberFormat="0" applyBorder="0" applyAlignment="0" applyProtection="0"/>
    <xf numFmtId="0" fontId="64" fillId="10" borderId="0" applyNumberFormat="0" applyBorder="0" applyAlignment="0" applyProtection="0"/>
    <xf numFmtId="0" fontId="64" fillId="13" borderId="0" applyNumberFormat="0" applyBorder="0" applyAlignment="0" applyProtection="0"/>
    <xf numFmtId="0" fontId="64" fillId="14" borderId="0" applyNumberFormat="0" applyBorder="0" applyAlignment="0" applyProtection="0"/>
    <xf numFmtId="0" fontId="64" fillId="15" borderId="0" applyNumberFormat="0" applyBorder="0" applyAlignment="0" applyProtection="0"/>
    <xf numFmtId="0" fontId="64" fillId="12" borderId="0" applyNumberFormat="0" applyBorder="0" applyAlignment="0" applyProtection="0"/>
    <xf numFmtId="0" fontId="64" fillId="9" borderId="0" applyNumberFormat="0" applyBorder="0" applyAlignment="0" applyProtection="0"/>
    <xf numFmtId="0" fontId="64" fillId="10" borderId="0" applyNumberFormat="0" applyBorder="0" applyAlignment="0" applyProtection="0"/>
    <xf numFmtId="0" fontId="64" fillId="13" borderId="0" applyNumberFormat="0" applyBorder="0" applyAlignment="0" applyProtection="0"/>
    <xf numFmtId="0" fontId="64" fillId="14" borderId="0" applyNumberFormat="0" applyBorder="0" applyAlignment="0" applyProtection="0"/>
    <xf numFmtId="0" fontId="64" fillId="15" borderId="0" applyNumberFormat="0" applyBorder="0" applyAlignment="0" applyProtection="0"/>
    <xf numFmtId="0" fontId="64" fillId="21" borderId="0" applyNumberFormat="0" applyBorder="0" applyAlignment="0" applyProtection="0"/>
    <xf numFmtId="0" fontId="119" fillId="56" borderId="0" applyNumberFormat="0" applyBorder="0" applyAlignment="0" applyProtection="0"/>
    <xf numFmtId="0" fontId="119" fillId="57" borderId="0" applyNumberFormat="0" applyBorder="0" applyAlignment="0" applyProtection="0"/>
    <xf numFmtId="0" fontId="120" fillId="58" borderId="0" applyNumberFormat="0" applyBorder="0" applyAlignment="0" applyProtection="0"/>
    <xf numFmtId="0" fontId="64" fillId="22" borderId="0" applyNumberFormat="0" applyBorder="0" applyAlignment="0" applyProtection="0"/>
    <xf numFmtId="0" fontId="119" fillId="59" borderId="0" applyNumberFormat="0" applyBorder="0" applyAlignment="0" applyProtection="0"/>
    <xf numFmtId="0" fontId="119" fillId="60" borderId="0" applyNumberFormat="0" applyBorder="0" applyAlignment="0" applyProtection="0"/>
    <xf numFmtId="0" fontId="120" fillId="61" borderId="0" applyNumberFormat="0" applyBorder="0" applyAlignment="0" applyProtection="0"/>
    <xf numFmtId="0" fontId="64" fillId="23" borderId="0" applyNumberFormat="0" applyBorder="0" applyAlignment="0" applyProtection="0"/>
    <xf numFmtId="0" fontId="119" fillId="62" borderId="0" applyNumberFormat="0" applyBorder="0" applyAlignment="0" applyProtection="0"/>
    <xf numFmtId="0" fontId="119" fillId="63" borderId="0" applyNumberFormat="0" applyBorder="0" applyAlignment="0" applyProtection="0"/>
    <xf numFmtId="0" fontId="120" fillId="64" borderId="0" applyNumberFormat="0" applyBorder="0" applyAlignment="0" applyProtection="0"/>
    <xf numFmtId="0" fontId="64" fillId="13" borderId="0" applyNumberFormat="0" applyBorder="0" applyAlignment="0" applyProtection="0"/>
    <xf numFmtId="0" fontId="119" fillId="59" borderId="0" applyNumberFormat="0" applyBorder="0" applyAlignment="0" applyProtection="0"/>
    <xf numFmtId="0" fontId="119" fillId="65" borderId="0" applyNumberFormat="0" applyBorder="0" applyAlignment="0" applyProtection="0"/>
    <xf numFmtId="0" fontId="120" fillId="60" borderId="0" applyNumberFormat="0" applyBorder="0" applyAlignment="0" applyProtection="0"/>
    <xf numFmtId="0" fontId="64" fillId="14" borderId="0" applyNumberFormat="0" applyBorder="0" applyAlignment="0" applyProtection="0"/>
    <xf numFmtId="0" fontId="119" fillId="66" borderId="0" applyNumberFormat="0" applyBorder="0" applyAlignment="0" applyProtection="0"/>
    <xf numFmtId="0" fontId="119" fillId="67" borderId="0" applyNumberFormat="0" applyBorder="0" applyAlignment="0" applyProtection="0"/>
    <xf numFmtId="0" fontId="120" fillId="58" borderId="0" applyNumberFormat="0" applyBorder="0" applyAlignment="0" applyProtection="0"/>
    <xf numFmtId="0" fontId="64" fillId="24" borderId="0" applyNumberFormat="0" applyBorder="0" applyAlignment="0" applyProtection="0"/>
    <xf numFmtId="0" fontId="119" fillId="68" borderId="0" applyNumberFormat="0" applyBorder="0" applyAlignment="0" applyProtection="0"/>
    <xf numFmtId="0" fontId="119" fillId="69" borderId="0" applyNumberFormat="0" applyBorder="0" applyAlignment="0" applyProtection="0"/>
    <xf numFmtId="0" fontId="120" fillId="70" borderId="0" applyNumberFormat="0" applyBorder="0" applyAlignment="0" applyProtection="0"/>
    <xf numFmtId="0" fontId="121" fillId="61" borderId="0" applyNumberFormat="0" applyBorder="0" applyAlignment="0" applyProtection="0"/>
    <xf numFmtId="0" fontId="122" fillId="71" borderId="9" applyNumberFormat="0" applyAlignment="0" applyProtection="0"/>
    <xf numFmtId="0" fontId="123" fillId="0" borderId="120" applyNumberFormat="0" applyFill="0" applyAlignment="0" applyProtection="0"/>
    <xf numFmtId="183" fontId="14" fillId="0" borderId="0"/>
    <xf numFmtId="41" fontId="14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24" fillId="72" borderId="0" applyNumberFormat="0" applyBorder="0" applyAlignment="0" applyProtection="0"/>
    <xf numFmtId="0" fontId="124" fillId="73" borderId="0" applyNumberFormat="0" applyBorder="0" applyAlignment="0" applyProtection="0"/>
    <xf numFmtId="0" fontId="124" fillId="74" borderId="0" applyNumberFormat="0" applyBorder="0" applyAlignment="0" applyProtection="0"/>
    <xf numFmtId="0" fontId="125" fillId="0" borderId="0" applyNumberFormat="0" applyFill="0" applyBorder="0" applyAlignment="0" applyProtection="0"/>
    <xf numFmtId="0" fontId="126" fillId="75" borderId="0" applyNumberFormat="0" applyBorder="0" applyAlignment="0" applyProtection="0"/>
    <xf numFmtId="0" fontId="127" fillId="0" borderId="121" applyNumberFormat="0" applyFill="0" applyAlignment="0" applyProtection="0"/>
    <xf numFmtId="0" fontId="128" fillId="0" borderId="4" applyNumberFormat="0" applyFill="0" applyAlignment="0" applyProtection="0"/>
    <xf numFmtId="0" fontId="129" fillId="0" borderId="122" applyNumberFormat="0" applyFill="0" applyAlignment="0" applyProtection="0"/>
    <xf numFmtId="0" fontId="129" fillId="0" borderId="0" applyNumberFormat="0" applyFill="0" applyBorder="0" applyAlignment="0" applyProtection="0"/>
    <xf numFmtId="0" fontId="130" fillId="65" borderId="2" applyNumberFormat="0" applyAlignment="0" applyProtection="0"/>
    <xf numFmtId="0" fontId="65" fillId="3" borderId="0" applyNumberFormat="0" applyBorder="0" applyAlignment="0" applyProtection="0"/>
    <xf numFmtId="0" fontId="131" fillId="69" borderId="9" applyNumberFormat="0" applyAlignment="0" applyProtection="0"/>
    <xf numFmtId="0" fontId="66" fillId="16" borderId="2" applyNumberFormat="0" applyAlignment="0" applyProtection="0"/>
    <xf numFmtId="0" fontId="132" fillId="0" borderId="123" applyNumberFormat="0" applyFill="0" applyAlignment="0" applyProtection="0"/>
    <xf numFmtId="0" fontId="67" fillId="0" borderId="3" applyNumberFormat="0" applyFill="0" applyAlignment="0" applyProtection="0"/>
    <xf numFmtId="0" fontId="68" fillId="0" borderId="4" applyNumberFormat="0" applyFill="0" applyAlignment="0" applyProtection="0"/>
    <xf numFmtId="0" fontId="69" fillId="0" borderId="5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133" fillId="69" borderId="0" applyNumberFormat="0" applyBorder="0" applyAlignment="0" applyProtection="0"/>
    <xf numFmtId="0" fontId="71" fillId="17" borderId="0" applyNumberFormat="0" applyBorder="0" applyAlignment="0" applyProtection="0"/>
    <xf numFmtId="0" fontId="14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41" fillId="0" borderId="0"/>
    <xf numFmtId="0" fontId="41" fillId="0" borderId="0"/>
    <xf numFmtId="0" fontId="4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14" fillId="0" borderId="0"/>
    <xf numFmtId="0" fontId="63" fillId="0" borderId="0"/>
    <xf numFmtId="0" fontId="14" fillId="0" borderId="0"/>
    <xf numFmtId="0" fontId="63" fillId="0" borderId="0"/>
    <xf numFmtId="0" fontId="14" fillId="0" borderId="0"/>
    <xf numFmtId="0" fontId="41" fillId="0" borderId="0"/>
    <xf numFmtId="0" fontId="134" fillId="0" borderId="0"/>
    <xf numFmtId="0" fontId="41" fillId="0" borderId="0"/>
    <xf numFmtId="0" fontId="41" fillId="0" borderId="0"/>
    <xf numFmtId="0" fontId="41" fillId="0" borderId="0"/>
    <xf numFmtId="0" fontId="11" fillId="0" borderId="0"/>
    <xf numFmtId="0" fontId="11" fillId="0" borderId="0"/>
    <xf numFmtId="0" fontId="14" fillId="0" borderId="0"/>
    <xf numFmtId="0" fontId="41" fillId="0" borderId="0"/>
    <xf numFmtId="0" fontId="41" fillId="0" borderId="0"/>
    <xf numFmtId="0" fontId="41" fillId="0" borderId="0"/>
    <xf numFmtId="0" fontId="135" fillId="0" borderId="0"/>
    <xf numFmtId="0" fontId="41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41" fillId="0" borderId="0"/>
    <xf numFmtId="0" fontId="41" fillId="0" borderId="0"/>
    <xf numFmtId="0" fontId="41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41" fillId="0" borderId="0"/>
    <xf numFmtId="0" fontId="41" fillId="0" borderId="0"/>
    <xf numFmtId="0" fontId="41" fillId="0" borderId="0"/>
    <xf numFmtId="0" fontId="63" fillId="0" borderId="0"/>
    <xf numFmtId="0" fontId="63" fillId="0" borderId="0"/>
    <xf numFmtId="0" fontId="63" fillId="0" borderId="0"/>
    <xf numFmtId="0" fontId="41" fillId="68" borderId="6" applyNumberFormat="0" applyFont="0" applyAlignment="0" applyProtection="0"/>
    <xf numFmtId="0" fontId="41" fillId="68" borderId="6" applyNumberFormat="0" applyFont="0" applyAlignment="0" applyProtection="0"/>
    <xf numFmtId="0" fontId="136" fillId="71" borderId="10" applyNumberFormat="0" applyAlignment="0" applyProtection="0"/>
    <xf numFmtId="0" fontId="63" fillId="18" borderId="6" applyNumberFormat="0" applyFont="0" applyAlignment="0" applyProtection="0"/>
    <xf numFmtId="0" fontId="63" fillId="18" borderId="6" applyNumberFormat="0" applyFont="0" applyAlignment="0" applyProtection="0"/>
    <xf numFmtId="0" fontId="63" fillId="31" borderId="106" applyNumberFormat="0" applyFont="0" applyAlignment="0" applyProtection="0"/>
    <xf numFmtId="9" fontId="14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41" fillId="0" borderId="0" applyFont="0" applyFill="0" applyBorder="0" applyAlignment="0" applyProtection="0"/>
    <xf numFmtId="0" fontId="72" fillId="0" borderId="7" applyNumberFormat="0" applyFill="0" applyAlignment="0" applyProtection="0"/>
    <xf numFmtId="4" fontId="137" fillId="17" borderId="124" applyNumberFormat="0" applyProtection="0">
      <alignment vertical="center"/>
    </xf>
    <xf numFmtId="0" fontId="138" fillId="17" borderId="124" applyNumberFormat="0" applyProtection="0">
      <alignment horizontal="left" vertical="top" indent="1"/>
    </xf>
    <xf numFmtId="4" fontId="139" fillId="3" borderId="124" applyNumberFormat="0" applyProtection="0">
      <alignment horizontal="right" vertical="center"/>
    </xf>
    <xf numFmtId="4" fontId="139" fillId="9" borderId="124" applyNumberFormat="0" applyProtection="0">
      <alignment horizontal="right" vertical="center"/>
    </xf>
    <xf numFmtId="4" fontId="139" fillId="22" borderId="124" applyNumberFormat="0" applyProtection="0">
      <alignment horizontal="right" vertical="center"/>
    </xf>
    <xf numFmtId="4" fontId="139" fillId="11" borderId="124" applyNumberFormat="0" applyProtection="0">
      <alignment horizontal="right" vertical="center"/>
    </xf>
    <xf numFmtId="4" fontId="139" fillId="15" borderId="124" applyNumberFormat="0" applyProtection="0">
      <alignment horizontal="right" vertical="center"/>
    </xf>
    <xf numFmtId="4" fontId="139" fillId="24" borderId="124" applyNumberFormat="0" applyProtection="0">
      <alignment horizontal="right" vertical="center"/>
    </xf>
    <xf numFmtId="4" fontId="139" fillId="23" borderId="124" applyNumberFormat="0" applyProtection="0">
      <alignment horizontal="right" vertical="center"/>
    </xf>
    <xf numFmtId="4" fontId="139" fillId="76" borderId="124" applyNumberFormat="0" applyProtection="0">
      <alignment horizontal="right" vertical="center"/>
    </xf>
    <xf numFmtId="4" fontId="139" fillId="10" borderId="124" applyNumberFormat="0" applyProtection="0">
      <alignment horizontal="right" vertical="center"/>
    </xf>
    <xf numFmtId="4" fontId="138" fillId="77" borderId="125" applyNumberFormat="0" applyProtection="0">
      <alignment horizontal="left" vertical="center" indent="1"/>
    </xf>
    <xf numFmtId="0" fontId="140" fillId="0" borderId="0"/>
    <xf numFmtId="0" fontId="82" fillId="0" borderId="0">
      <alignment horizontal="left"/>
    </xf>
    <xf numFmtId="0" fontId="90" fillId="78" borderId="0"/>
    <xf numFmtId="4" fontId="139" fillId="79" borderId="0" applyNumberFormat="0" applyProtection="0">
      <alignment horizontal="left" vertical="center" indent="1"/>
    </xf>
    <xf numFmtId="4" fontId="141" fillId="80" borderId="0" applyNumberFormat="0" applyProtection="0">
      <alignment horizontal="left" vertical="center" indent="1"/>
    </xf>
    <xf numFmtId="4" fontId="139" fillId="81" borderId="124" applyNumberFormat="0" applyProtection="0">
      <alignment horizontal="right" vertical="center"/>
    </xf>
    <xf numFmtId="4" fontId="142" fillId="79" borderId="0" applyNumberFormat="0" applyProtection="0">
      <alignment horizontal="left" vertical="center" indent="1"/>
    </xf>
    <xf numFmtId="4" fontId="142" fillId="81" borderId="0" applyNumberFormat="0" applyProtection="0">
      <alignment horizontal="left" vertical="center" indent="1"/>
    </xf>
    <xf numFmtId="0" fontId="41" fillId="80" borderId="124" applyNumberFormat="0" applyProtection="0">
      <alignment horizontal="left" vertical="center" indent="1"/>
    </xf>
    <xf numFmtId="0" fontId="41" fillId="80" borderId="124" applyNumberFormat="0" applyProtection="0">
      <alignment horizontal="left" vertical="center" indent="1"/>
    </xf>
    <xf numFmtId="0" fontId="41" fillId="80" borderId="124" applyNumberFormat="0" applyProtection="0">
      <alignment horizontal="left" vertical="center" indent="1"/>
    </xf>
    <xf numFmtId="0" fontId="41" fillId="80" borderId="124" applyNumberFormat="0" applyProtection="0">
      <alignment horizontal="left" vertical="top" indent="1"/>
    </xf>
    <xf numFmtId="0" fontId="41" fillId="80" borderId="124" applyNumberFormat="0" applyProtection="0">
      <alignment horizontal="left" vertical="top" indent="1"/>
    </xf>
    <xf numFmtId="0" fontId="41" fillId="80" borderId="124" applyNumberFormat="0" applyProtection="0">
      <alignment horizontal="left" vertical="top" indent="1"/>
    </xf>
    <xf numFmtId="0" fontId="41" fillId="81" borderId="124" applyNumberFormat="0" applyProtection="0">
      <alignment horizontal="left" vertical="center" indent="1"/>
    </xf>
    <xf numFmtId="0" fontId="41" fillId="81" borderId="124" applyNumberFormat="0" applyProtection="0">
      <alignment horizontal="left" vertical="center" indent="1"/>
    </xf>
    <xf numFmtId="0" fontId="41" fillId="81" borderId="124" applyNumberFormat="0" applyProtection="0">
      <alignment horizontal="left" vertical="center" indent="1"/>
    </xf>
    <xf numFmtId="0" fontId="41" fillId="81" borderId="124" applyNumberFormat="0" applyProtection="0">
      <alignment horizontal="left" vertical="top" indent="1"/>
    </xf>
    <xf numFmtId="0" fontId="41" fillId="81" borderId="124" applyNumberFormat="0" applyProtection="0">
      <alignment horizontal="left" vertical="top" indent="1"/>
    </xf>
    <xf numFmtId="0" fontId="41" fillId="81" borderId="124" applyNumberFormat="0" applyProtection="0">
      <alignment horizontal="left" vertical="top" indent="1"/>
    </xf>
    <xf numFmtId="0" fontId="41" fillId="8" borderId="124" applyNumberFormat="0" applyProtection="0">
      <alignment horizontal="left" vertical="center" indent="1"/>
    </xf>
    <xf numFmtId="0" fontId="41" fillId="8" borderId="124" applyNumberFormat="0" applyProtection="0">
      <alignment horizontal="left" vertical="center" indent="1"/>
    </xf>
    <xf numFmtId="0" fontId="41" fillId="8" borderId="124" applyNumberFormat="0" applyProtection="0">
      <alignment horizontal="left" vertical="center" indent="1"/>
    </xf>
    <xf numFmtId="0" fontId="41" fillId="8" borderId="124" applyNumberFormat="0" applyProtection="0">
      <alignment horizontal="left" vertical="top" indent="1"/>
    </xf>
    <xf numFmtId="0" fontId="41" fillId="8" borderId="124" applyNumberFormat="0" applyProtection="0">
      <alignment horizontal="left" vertical="top" indent="1"/>
    </xf>
    <xf numFmtId="0" fontId="41" fillId="8" borderId="124" applyNumberFormat="0" applyProtection="0">
      <alignment horizontal="left" vertical="top" indent="1"/>
    </xf>
    <xf numFmtId="0" fontId="41" fillId="79" borderId="124" applyNumberFormat="0" applyProtection="0">
      <alignment horizontal="left" vertical="center" indent="1"/>
    </xf>
    <xf numFmtId="0" fontId="41" fillId="79" borderId="124" applyNumberFormat="0" applyProtection="0">
      <alignment horizontal="left" vertical="center" indent="1"/>
    </xf>
    <xf numFmtId="0" fontId="41" fillId="79" borderId="124" applyNumberFormat="0" applyProtection="0">
      <alignment horizontal="left" vertical="center" indent="1"/>
    </xf>
    <xf numFmtId="0" fontId="41" fillId="79" borderId="124" applyNumberFormat="0" applyProtection="0">
      <alignment horizontal="left" vertical="top" indent="1"/>
    </xf>
    <xf numFmtId="0" fontId="41" fillId="79" borderId="124" applyNumberFormat="0" applyProtection="0">
      <alignment horizontal="left" vertical="top" indent="1"/>
    </xf>
    <xf numFmtId="0" fontId="41" fillId="79" borderId="124" applyNumberFormat="0" applyProtection="0">
      <alignment horizontal="left" vertical="top" indent="1"/>
    </xf>
    <xf numFmtId="0" fontId="41" fillId="82" borderId="108" applyNumberFormat="0">
      <protection locked="0"/>
    </xf>
    <xf numFmtId="0" fontId="41" fillId="82" borderId="108" applyNumberFormat="0">
      <protection locked="0"/>
    </xf>
    <xf numFmtId="0" fontId="41" fillId="82" borderId="108" applyNumberFormat="0">
      <protection locked="0"/>
    </xf>
    <xf numFmtId="0" fontId="80" fillId="80" borderId="126" applyBorder="0"/>
    <xf numFmtId="4" fontId="139" fillId="18" borderId="124" applyNumberFormat="0" applyProtection="0">
      <alignment vertical="center"/>
    </xf>
    <xf numFmtId="4" fontId="143" fillId="18" borderId="124" applyNumberFormat="0" applyProtection="0">
      <alignment vertical="center"/>
    </xf>
    <xf numFmtId="4" fontId="139" fillId="18" borderId="124" applyNumberFormat="0" applyProtection="0">
      <alignment horizontal="left" vertical="center" indent="1"/>
    </xf>
    <xf numFmtId="0" fontId="139" fillId="18" borderId="124" applyNumberFormat="0" applyProtection="0">
      <alignment horizontal="left" vertical="top" indent="1"/>
    </xf>
    <xf numFmtId="4" fontId="143" fillId="79" borderId="124" applyNumberFormat="0" applyProtection="0">
      <alignment horizontal="right" vertical="center"/>
    </xf>
    <xf numFmtId="0" fontId="139" fillId="81" borderId="124" applyNumberFormat="0" applyProtection="0">
      <alignment horizontal="left" vertical="top" indent="1"/>
    </xf>
    <xf numFmtId="4" fontId="144" fillId="83" borderId="0" applyNumberFormat="0" applyProtection="0">
      <alignment horizontal="left" vertical="center" indent="1"/>
    </xf>
    <xf numFmtId="0" fontId="81" fillId="84" borderId="108"/>
    <xf numFmtId="4" fontId="145" fillId="79" borderId="124" applyNumberFormat="0" applyProtection="0">
      <alignment horizontal="right" vertical="center"/>
    </xf>
    <xf numFmtId="0" fontId="146" fillId="0" borderId="0" applyNumberFormat="0" applyFill="0" applyBorder="0" applyAlignment="0" applyProtection="0"/>
    <xf numFmtId="0" fontId="73" fillId="4" borderId="0" applyNumberFormat="0" applyBorder="0" applyAlignment="0" applyProtection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74" fillId="0" borderId="0" applyNumberFormat="0" applyFill="0" applyBorder="0" applyAlignment="0" applyProtection="0"/>
    <xf numFmtId="0" fontId="146" fillId="0" borderId="0" applyNumberFormat="0" applyFill="0" applyBorder="0" applyAlignment="0" applyProtection="0"/>
    <xf numFmtId="0" fontId="75" fillId="7" borderId="9" applyNumberFormat="0" applyAlignment="0" applyProtection="0"/>
    <xf numFmtId="0" fontId="76" fillId="20" borderId="9" applyNumberFormat="0" applyAlignment="0" applyProtection="0"/>
    <xf numFmtId="0" fontId="77" fillId="20" borderId="10" applyNumberFormat="0" applyAlignment="0" applyProtection="0"/>
    <xf numFmtId="0" fontId="78" fillId="0" borderId="0" applyNumberFormat="0" applyFill="0" applyBorder="0" applyAlignment="0" applyProtection="0"/>
    <xf numFmtId="0" fontId="147" fillId="0" borderId="0" applyNumberFormat="0" applyFill="0" applyBorder="0" applyAlignment="0" applyProtection="0"/>
    <xf numFmtId="0" fontId="64" fillId="21" borderId="0" applyNumberFormat="0" applyBorder="0" applyAlignment="0" applyProtection="0"/>
    <xf numFmtId="0" fontId="64" fillId="22" borderId="0" applyNumberFormat="0" applyBorder="0" applyAlignment="0" applyProtection="0"/>
    <xf numFmtId="0" fontId="64" fillId="23" borderId="0" applyNumberFormat="0" applyBorder="0" applyAlignment="0" applyProtection="0"/>
    <xf numFmtId="0" fontId="64" fillId="13" borderId="0" applyNumberFormat="0" applyBorder="0" applyAlignment="0" applyProtection="0"/>
    <xf numFmtId="0" fontId="64" fillId="14" borderId="0" applyNumberFormat="0" applyBorder="0" applyAlignment="0" applyProtection="0"/>
    <xf numFmtId="0" fontId="64" fillId="24" borderId="0" applyNumberFormat="0" applyBorder="0" applyAlignment="0" applyProtection="0"/>
    <xf numFmtId="0" fontId="14" fillId="0" borderId="0"/>
    <xf numFmtId="165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/>
    <xf numFmtId="0" fontId="9" fillId="0" borderId="0"/>
    <xf numFmtId="0" fontId="9" fillId="0" borderId="0"/>
    <xf numFmtId="0" fontId="151" fillId="0" borderId="0">
      <protection locked="0"/>
    </xf>
    <xf numFmtId="0" fontId="151" fillId="0" borderId="1">
      <protection locked="0"/>
    </xf>
    <xf numFmtId="0" fontId="151" fillId="0" borderId="0">
      <protection locked="0"/>
    </xf>
    <xf numFmtId="0" fontId="151" fillId="0" borderId="0">
      <protection locked="0"/>
    </xf>
    <xf numFmtId="178" fontId="151" fillId="0" borderId="0">
      <protection locked="0"/>
    </xf>
    <xf numFmtId="177" fontId="151" fillId="0" borderId="0">
      <protection locked="0"/>
    </xf>
    <xf numFmtId="0" fontId="151" fillId="0" borderId="0">
      <protection locked="0"/>
    </xf>
    <xf numFmtId="0" fontId="152" fillId="0" borderId="0">
      <protection locked="0"/>
    </xf>
    <xf numFmtId="0" fontId="152" fillId="0" borderId="0">
      <protection locked="0"/>
    </xf>
    <xf numFmtId="0" fontId="151" fillId="0" borderId="0">
      <protection locked="0"/>
    </xf>
    <xf numFmtId="0" fontId="152" fillId="0" borderId="0">
      <protection locked="0"/>
    </xf>
    <xf numFmtId="0" fontId="152" fillId="0" borderId="0">
      <protection locked="0"/>
    </xf>
    <xf numFmtId="0" fontId="27" fillId="0" borderId="0"/>
    <xf numFmtId="0" fontId="151" fillId="0" borderId="0">
      <protection locked="0"/>
    </xf>
    <xf numFmtId="0" fontId="151" fillId="0" borderId="0">
      <protection locked="0"/>
    </xf>
    <xf numFmtId="0" fontId="151" fillId="0" borderId="1">
      <protection locked="0"/>
    </xf>
    <xf numFmtId="0" fontId="41" fillId="0" borderId="0"/>
    <xf numFmtId="0" fontId="8" fillId="31" borderId="106" applyNumberFormat="0" applyFont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8" fillId="49" borderId="0" applyNumberFormat="0" applyBorder="0" applyAlignment="0" applyProtection="0"/>
    <xf numFmtId="0" fontId="8" fillId="50" borderId="0" applyNumberFormat="0" applyBorder="0" applyAlignment="0" applyProtection="0"/>
    <xf numFmtId="0" fontId="8" fillId="53" borderId="0" applyNumberFormat="0" applyBorder="0" applyAlignment="0" applyProtection="0"/>
    <xf numFmtId="0" fontId="8" fillId="54" borderId="0" applyNumberFormat="0" applyBorder="0" applyAlignment="0" applyProtection="0"/>
    <xf numFmtId="0" fontId="14" fillId="0" borderId="0"/>
    <xf numFmtId="0" fontId="14" fillId="0" borderId="0"/>
    <xf numFmtId="0" fontId="81" fillId="84" borderId="165"/>
    <xf numFmtId="0" fontId="81" fillId="84" borderId="129"/>
    <xf numFmtId="0" fontId="81" fillId="84" borderId="153"/>
    <xf numFmtId="4" fontId="80" fillId="19" borderId="169" applyNumberFormat="0" applyProtection="0">
      <alignment horizontal="left" vertical="center" indent="1"/>
    </xf>
    <xf numFmtId="0" fontId="41" fillId="80" borderId="157" applyNumberFormat="0" applyProtection="0">
      <alignment horizontal="left" vertical="top" indent="1"/>
    </xf>
    <xf numFmtId="4" fontId="139" fillId="23" borderId="157" applyNumberFormat="0" applyProtection="0">
      <alignment horizontal="right" vertical="center"/>
    </xf>
    <xf numFmtId="0" fontId="41" fillId="79" borderId="173" applyNumberFormat="0" applyProtection="0">
      <alignment horizontal="left" vertical="center" indent="1"/>
    </xf>
    <xf numFmtId="0" fontId="41" fillId="68" borderId="160" applyNumberFormat="0" applyFont="0" applyAlignment="0" applyProtection="0"/>
    <xf numFmtId="0" fontId="7" fillId="0" borderId="0"/>
    <xf numFmtId="0" fontId="139" fillId="18" borderId="157" applyNumberFormat="0" applyProtection="0">
      <alignment horizontal="left" vertical="top" indent="1"/>
    </xf>
    <xf numFmtId="0" fontId="41" fillId="80" borderId="157" applyNumberFormat="0" applyProtection="0">
      <alignment horizontal="left" vertical="center" indent="1"/>
    </xf>
    <xf numFmtId="0" fontId="41" fillId="0" borderId="0"/>
    <xf numFmtId="0" fontId="77" fillId="20" borderId="171" applyNumberFormat="0" applyAlignment="0" applyProtection="0"/>
    <xf numFmtId="0" fontId="123" fillId="0" borderId="172" applyNumberFormat="0" applyFill="0" applyAlignment="0" applyProtection="0"/>
    <xf numFmtId="0" fontId="41" fillId="80" borderId="173" applyNumberFormat="0" applyProtection="0">
      <alignment horizontal="left" vertical="top" indent="1"/>
    </xf>
    <xf numFmtId="4" fontId="139" fillId="10" borderId="184" applyNumberFormat="0" applyProtection="0">
      <alignment horizontal="right" vertical="center"/>
    </xf>
    <xf numFmtId="0" fontId="41" fillId="82" borderId="164" applyNumberFormat="0">
      <protection locked="0"/>
    </xf>
    <xf numFmtId="4" fontId="139" fillId="3" borderId="157" applyNumberFormat="0" applyProtection="0">
      <alignment horizontal="right" vertical="center"/>
    </xf>
    <xf numFmtId="4" fontId="139" fillId="9" borderId="184" applyNumberFormat="0" applyProtection="0">
      <alignment horizontal="right" vertical="center"/>
    </xf>
    <xf numFmtId="0" fontId="7" fillId="0" borderId="0"/>
    <xf numFmtId="0" fontId="81" fillId="84" borderId="154"/>
    <xf numFmtId="0" fontId="41" fillId="82" borderId="164" applyNumberFormat="0">
      <protection locked="0"/>
    </xf>
    <xf numFmtId="4" fontId="145" fillId="79" borderId="184" applyNumberFormat="0" applyProtection="0">
      <alignment horizontal="right" vertical="center"/>
    </xf>
    <xf numFmtId="0" fontId="41" fillId="82" borderId="155" applyNumberFormat="0">
      <protection locked="0"/>
    </xf>
    <xf numFmtId="0" fontId="7" fillId="0" borderId="0"/>
    <xf numFmtId="0" fontId="41" fillId="80" borderId="184" applyNumberFormat="0" applyProtection="0">
      <alignment horizontal="left" vertical="top" indent="1"/>
    </xf>
    <xf numFmtId="0" fontId="7" fillId="0" borderId="0"/>
    <xf numFmtId="4" fontId="81" fillId="14" borderId="169" applyNumberFormat="0" applyProtection="0">
      <alignment horizontal="left" vertical="center" indent="1"/>
    </xf>
    <xf numFmtId="4" fontId="80" fillId="19" borderId="161" applyNumberFormat="0" applyProtection="0">
      <alignment horizontal="left" vertical="center" indent="1"/>
    </xf>
    <xf numFmtId="0" fontId="7" fillId="31" borderId="106" applyNumberFormat="0" applyFont="0" applyAlignment="0" applyProtection="0"/>
    <xf numFmtId="0" fontId="123" fillId="0" borderId="156" applyNumberFormat="0" applyFill="0" applyAlignment="0" applyProtection="0"/>
    <xf numFmtId="0" fontId="41" fillId="81" borderId="157" applyNumberFormat="0" applyProtection="0">
      <alignment horizontal="left" vertical="center" indent="1"/>
    </xf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4" fontId="81" fillId="0" borderId="161" applyNumberFormat="0" applyProtection="0">
      <alignment horizontal="right" vertical="center"/>
    </xf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4" fontId="81" fillId="0" borderId="180" applyNumberFormat="0" applyProtection="0">
      <alignment horizontal="right" vertical="center"/>
    </xf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41" fillId="18" borderId="168" applyNumberFormat="0" applyFont="0" applyAlignment="0" applyProtection="0"/>
    <xf numFmtId="0" fontId="75" fillId="7" borderId="162" applyNumberFormat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4" fontId="139" fillId="18" borderId="184" applyNumberFormat="0" applyProtection="0">
      <alignment horizontal="left" vertical="center" indent="1"/>
    </xf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139" fillId="81" borderId="157" applyNumberFormat="0" applyProtection="0">
      <alignment horizontal="left" vertical="top" indent="1"/>
    </xf>
    <xf numFmtId="0" fontId="76" fillId="20" borderId="181" applyNumberFormat="0" applyAlignment="0" applyProtection="0"/>
    <xf numFmtId="0" fontId="138" fillId="17" borderId="184" applyNumberFormat="0" applyProtection="0">
      <alignment horizontal="left" vertical="top" indent="1"/>
    </xf>
    <xf numFmtId="4" fontId="80" fillId="19" borderId="161" applyNumberFormat="0" applyProtection="0">
      <alignment vertical="center"/>
    </xf>
    <xf numFmtId="0" fontId="76" fillId="20" borderId="170" applyNumberFormat="0" applyAlignment="0" applyProtection="0"/>
    <xf numFmtId="4" fontId="143" fillId="18" borderId="157" applyNumberFormat="0" applyProtection="0">
      <alignment vertical="center"/>
    </xf>
    <xf numFmtId="0" fontId="41" fillId="82" borderId="129" applyNumberFormat="0">
      <protection locked="0"/>
    </xf>
    <xf numFmtId="0" fontId="41" fillId="82" borderId="129" applyNumberFormat="0">
      <protection locked="0"/>
    </xf>
    <xf numFmtId="0" fontId="41" fillId="79" borderId="184" applyNumberFormat="0" applyProtection="0">
      <alignment horizontal="left" vertical="center" indent="1"/>
    </xf>
    <xf numFmtId="4" fontId="139" fillId="24" borderId="173" applyNumberFormat="0" applyProtection="0">
      <alignment horizontal="right" vertical="center"/>
    </xf>
    <xf numFmtId="0" fontId="7" fillId="0" borderId="0"/>
    <xf numFmtId="0" fontId="81" fillId="84" borderId="155"/>
    <xf numFmtId="0" fontId="139" fillId="81" borderId="173" applyNumberFormat="0" applyProtection="0">
      <alignment horizontal="left" vertical="top" indent="1"/>
    </xf>
    <xf numFmtId="0" fontId="41" fillId="81" borderId="157" applyNumberFormat="0" applyProtection="0">
      <alignment horizontal="left" vertical="center" indent="1"/>
    </xf>
    <xf numFmtId="4" fontId="143" fillId="18" borderId="184" applyNumberFormat="0" applyProtection="0">
      <alignment vertical="center"/>
    </xf>
    <xf numFmtId="0" fontId="7" fillId="0" borderId="0"/>
    <xf numFmtId="0" fontId="41" fillId="82" borderId="159" applyNumberFormat="0">
      <protection locked="0"/>
    </xf>
    <xf numFmtId="0" fontId="41" fillId="82" borderId="166" applyNumberFormat="0">
      <protection locked="0"/>
    </xf>
    <xf numFmtId="0" fontId="41" fillId="79" borderId="157" applyNumberFormat="0" applyProtection="0">
      <alignment horizontal="left" vertical="center" indent="1"/>
    </xf>
    <xf numFmtId="4" fontId="139" fillId="15" borderId="157" applyNumberFormat="0" applyProtection="0">
      <alignment horizontal="right" vertical="center"/>
    </xf>
    <xf numFmtId="0" fontId="41" fillId="82" borderId="186" applyNumberFormat="0">
      <protection locked="0"/>
    </xf>
    <xf numFmtId="0" fontId="41" fillId="80" borderId="173" applyNumberFormat="0" applyProtection="0">
      <alignment horizontal="left" vertical="center" indent="1"/>
    </xf>
    <xf numFmtId="0" fontId="7" fillId="0" borderId="0"/>
    <xf numFmtId="0" fontId="41" fillId="68" borderId="168" applyNumberFormat="0" applyFont="0" applyAlignment="0" applyProtection="0"/>
    <xf numFmtId="0" fontId="41" fillId="80" borderId="173" applyNumberFormat="0" applyProtection="0">
      <alignment horizontal="left" vertical="top" indent="1"/>
    </xf>
    <xf numFmtId="0" fontId="41" fillId="81" borderId="173" applyNumberFormat="0" applyProtection="0">
      <alignment horizontal="left" vertical="center" indent="1"/>
    </xf>
    <xf numFmtId="0" fontId="41" fillId="80" borderId="184" applyNumberFormat="0" applyProtection="0">
      <alignment horizontal="left" vertical="center" indent="1"/>
    </xf>
    <xf numFmtId="4" fontId="143" fillId="18" borderId="173" applyNumberFormat="0" applyProtection="0">
      <alignment vertical="center"/>
    </xf>
    <xf numFmtId="0" fontId="41" fillId="80" borderId="157" applyNumberFormat="0" applyProtection="0">
      <alignment horizontal="left" vertical="top" indent="1"/>
    </xf>
    <xf numFmtId="0" fontId="136" fillId="71" borderId="163" applyNumberFormat="0" applyAlignment="0" applyProtection="0"/>
    <xf numFmtId="4" fontId="137" fillId="17" borderId="173" applyNumberFormat="0" applyProtection="0">
      <alignment vertical="center"/>
    </xf>
    <xf numFmtId="4" fontId="143" fillId="79" borderId="173" applyNumberFormat="0" applyProtection="0">
      <alignment horizontal="right" vertical="center"/>
    </xf>
    <xf numFmtId="4" fontId="139" fillId="23" borderId="184" applyNumberFormat="0" applyProtection="0">
      <alignment horizontal="right" vertical="center"/>
    </xf>
    <xf numFmtId="0" fontId="138" fillId="17" borderId="157" applyNumberFormat="0" applyProtection="0">
      <alignment horizontal="left" vertical="top" indent="1"/>
    </xf>
    <xf numFmtId="0" fontId="41" fillId="79" borderId="173" applyNumberFormat="0" applyProtection="0">
      <alignment horizontal="left" vertical="top" indent="1"/>
    </xf>
    <xf numFmtId="0" fontId="81" fillId="84" borderId="178"/>
    <xf numFmtId="0" fontId="122" fillId="71" borderId="162" applyNumberFormat="0" applyAlignment="0" applyProtection="0"/>
    <xf numFmtId="0" fontId="75" fillId="7" borderId="170" applyNumberFormat="0" applyAlignment="0" applyProtection="0"/>
    <xf numFmtId="4" fontId="139" fillId="3" borderId="173" applyNumberFormat="0" applyProtection="0">
      <alignment horizontal="right" vertical="center"/>
    </xf>
    <xf numFmtId="0" fontId="41" fillId="82" borderId="175" applyNumberFormat="0">
      <protection locked="0"/>
    </xf>
    <xf numFmtId="0" fontId="41" fillId="82" borderId="186" applyNumberFormat="0">
      <protection locked="0"/>
    </xf>
    <xf numFmtId="0" fontId="41" fillId="79" borderId="157" applyNumberFormat="0" applyProtection="0">
      <alignment horizontal="left" vertical="top" indent="1"/>
    </xf>
    <xf numFmtId="4" fontId="139" fillId="81" borderId="157" applyNumberFormat="0" applyProtection="0">
      <alignment horizontal="right" vertical="center"/>
    </xf>
    <xf numFmtId="0" fontId="81" fillId="84" borderId="176"/>
    <xf numFmtId="4" fontId="139" fillId="22" borderId="157" applyNumberFormat="0" applyProtection="0">
      <alignment horizontal="right" vertical="center"/>
    </xf>
    <xf numFmtId="4" fontId="81" fillId="14" borderId="180" applyNumberFormat="0" applyProtection="0">
      <alignment horizontal="left" vertical="center" indent="1"/>
    </xf>
    <xf numFmtId="4" fontId="139" fillId="23" borderId="173" applyNumberFormat="0" applyProtection="0">
      <alignment horizontal="right"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2" fillId="71" borderId="181" applyNumberFormat="0" applyAlignment="0" applyProtection="0"/>
    <xf numFmtId="4" fontId="81" fillId="14" borderId="161" applyNumberFormat="0" applyProtection="0">
      <alignment horizontal="left" vertical="center" indent="1"/>
    </xf>
    <xf numFmtId="0" fontId="131" fillId="69" borderId="170" applyNumberFormat="0" applyAlignment="0" applyProtection="0"/>
    <xf numFmtId="4" fontId="145" fillId="79" borderId="173" applyNumberFormat="0" applyProtection="0">
      <alignment horizontal="right" vertical="center"/>
    </xf>
    <xf numFmtId="4" fontId="139" fillId="11" borderId="157" applyNumberFormat="0" applyProtection="0">
      <alignment horizontal="right" vertical="center"/>
    </xf>
    <xf numFmtId="0" fontId="75" fillId="7" borderId="181" applyNumberFormat="0" applyAlignment="0" applyProtection="0"/>
    <xf numFmtId="0" fontId="41" fillId="82" borderId="176" applyNumberFormat="0">
      <protection locked="0"/>
    </xf>
    <xf numFmtId="0" fontId="7" fillId="0" borderId="0"/>
    <xf numFmtId="0" fontId="7" fillId="0" borderId="0"/>
    <xf numFmtId="4" fontId="139" fillId="18" borderId="157" applyNumberFormat="0" applyProtection="0">
      <alignment horizontal="left" vertical="center" indent="1"/>
    </xf>
    <xf numFmtId="4" fontId="139" fillId="10" borderId="173" applyNumberFormat="0" applyProtection="0">
      <alignment horizontal="right" vertical="center"/>
    </xf>
    <xf numFmtId="4" fontId="139" fillId="15" borderId="173" applyNumberFormat="0" applyProtection="0">
      <alignment horizontal="right" vertical="center"/>
    </xf>
    <xf numFmtId="0" fontId="81" fillId="84" borderId="164"/>
    <xf numFmtId="0" fontId="41" fillId="79" borderId="157" applyNumberFormat="0" applyProtection="0">
      <alignment horizontal="left" vertical="top" indent="1"/>
    </xf>
    <xf numFmtId="0" fontId="41" fillId="68" borderId="160" applyNumberFormat="0" applyFont="0" applyAlignment="0" applyProtection="0"/>
    <xf numFmtId="0" fontId="41" fillId="8" borderId="157" applyNumberFormat="0" applyProtection="0">
      <alignment horizontal="left" vertical="top" indent="1"/>
    </xf>
    <xf numFmtId="0" fontId="41" fillId="82" borderId="165" applyNumberFormat="0">
      <protection locked="0"/>
    </xf>
    <xf numFmtId="0" fontId="41" fillId="80" borderId="157" applyNumberFormat="0" applyProtection="0">
      <alignment horizontal="left" vertical="center" indent="1"/>
    </xf>
    <xf numFmtId="0" fontId="41" fillId="8" borderId="173" applyNumberFormat="0" applyProtection="0">
      <alignment horizontal="left" vertical="top" indent="1"/>
    </xf>
    <xf numFmtId="0" fontId="41" fillId="68" borderId="179" applyNumberFormat="0" applyFont="0" applyAlignment="0" applyProtection="0"/>
    <xf numFmtId="0" fontId="7" fillId="0" borderId="0"/>
    <xf numFmtId="4" fontId="139" fillId="11" borderId="184" applyNumberFormat="0" applyProtection="0">
      <alignment horizontal="right" vertical="center"/>
    </xf>
    <xf numFmtId="0" fontId="41" fillId="68" borderId="168" applyNumberFormat="0" applyFont="0" applyAlignment="0" applyProtection="0"/>
    <xf numFmtId="0" fontId="41" fillId="79" borderId="173" applyNumberFormat="0" applyProtection="0">
      <alignment horizontal="left" vertical="top" indent="1"/>
    </xf>
    <xf numFmtId="0" fontId="7" fillId="0" borderId="0"/>
    <xf numFmtId="0" fontId="136" fillId="71" borderId="171" applyNumberFormat="0" applyAlignment="0" applyProtection="0"/>
    <xf numFmtId="0" fontId="7" fillId="0" borderId="0"/>
    <xf numFmtId="0" fontId="63" fillId="18" borderId="179" applyNumberFormat="0" applyFont="0" applyAlignment="0" applyProtection="0"/>
    <xf numFmtId="0" fontId="63" fillId="18" borderId="160" applyNumberFormat="0" applyFont="0" applyAlignment="0" applyProtection="0"/>
    <xf numFmtId="0" fontId="131" fillId="69" borderId="162" applyNumberFormat="0" applyAlignment="0" applyProtection="0"/>
    <xf numFmtId="0" fontId="41" fillId="82" borderId="147" applyNumberFormat="0">
      <protection locked="0"/>
    </xf>
    <xf numFmtId="0" fontId="41" fillId="82" borderId="147" applyNumberFormat="0">
      <protection locked="0"/>
    </xf>
    <xf numFmtId="0" fontId="41" fillId="81" borderId="173" applyNumberFormat="0" applyProtection="0">
      <alignment horizontal="left" vertical="top" indent="1"/>
    </xf>
    <xf numFmtId="0" fontId="81" fillId="84" borderId="147"/>
    <xf numFmtId="0" fontId="41" fillId="79" borderId="173" applyNumberFormat="0" applyProtection="0">
      <alignment horizontal="left" vertical="center" indent="1"/>
    </xf>
    <xf numFmtId="4" fontId="81" fillId="14" borderId="169" applyNumberFormat="0" applyProtection="0">
      <alignment horizontal="left" vertical="center" indent="1"/>
    </xf>
    <xf numFmtId="4" fontId="139" fillId="10" borderId="157" applyNumberFormat="0" applyProtection="0">
      <alignment horizontal="right" vertical="center"/>
    </xf>
    <xf numFmtId="0" fontId="41" fillId="18" borderId="160" applyNumberFormat="0" applyFont="0" applyAlignment="0" applyProtection="0"/>
    <xf numFmtId="4" fontId="139" fillId="24" borderId="157" applyNumberFormat="0" applyProtection="0">
      <alignment horizontal="right" vertical="center"/>
    </xf>
    <xf numFmtId="4" fontId="139" fillId="76" borderId="173" applyNumberFormat="0" applyProtection="0">
      <alignment horizontal="right" vertical="center"/>
    </xf>
    <xf numFmtId="0" fontId="41" fillId="8" borderId="184" applyNumberFormat="0" applyProtection="0">
      <alignment horizontal="left" vertical="top" indent="1"/>
    </xf>
    <xf numFmtId="165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136" fillId="71" borderId="182" applyNumberFormat="0" applyAlignment="0" applyProtection="0"/>
    <xf numFmtId="4" fontId="139" fillId="9" borderId="157" applyNumberFormat="0" applyProtection="0">
      <alignment horizontal="right" vertical="center"/>
    </xf>
    <xf numFmtId="0" fontId="75" fillId="7" borderId="181" applyNumberFormat="0" applyAlignment="0" applyProtection="0"/>
    <xf numFmtId="0" fontId="41" fillId="82" borderId="175" applyNumberFormat="0">
      <protection locked="0"/>
    </xf>
    <xf numFmtId="0" fontId="41" fillId="82" borderId="165" applyNumberFormat="0">
      <protection locked="0"/>
    </xf>
    <xf numFmtId="0" fontId="7" fillId="31" borderId="106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4" fontId="143" fillId="79" borderId="157" applyNumberFormat="0" applyProtection="0">
      <alignment horizontal="right" vertical="center"/>
    </xf>
    <xf numFmtId="0" fontId="7" fillId="0" borderId="0"/>
    <xf numFmtId="0" fontId="7" fillId="33" borderId="0" applyNumberFormat="0" applyBorder="0" applyAlignment="0" applyProtection="0"/>
    <xf numFmtId="0" fontId="7" fillId="37" borderId="0" applyNumberFormat="0" applyBorder="0" applyAlignment="0" applyProtection="0"/>
    <xf numFmtId="0" fontId="7" fillId="41" borderId="0" applyNumberFormat="0" applyBorder="0" applyAlignment="0" applyProtection="0"/>
    <xf numFmtId="0" fontId="7" fillId="45" borderId="0" applyNumberFormat="0" applyBorder="0" applyAlignment="0" applyProtection="0"/>
    <xf numFmtId="0" fontId="7" fillId="49" borderId="0" applyNumberFormat="0" applyBorder="0" applyAlignment="0" applyProtection="0"/>
    <xf numFmtId="0" fontId="7" fillId="53" borderId="0" applyNumberFormat="0" applyBorder="0" applyAlignment="0" applyProtection="0"/>
    <xf numFmtId="0" fontId="7" fillId="34" borderId="0" applyNumberFormat="0" applyBorder="0" applyAlignment="0" applyProtection="0"/>
    <xf numFmtId="0" fontId="7" fillId="38" borderId="0" applyNumberFormat="0" applyBorder="0" applyAlignment="0" applyProtection="0"/>
    <xf numFmtId="0" fontId="7" fillId="42" borderId="0" applyNumberFormat="0" applyBorder="0" applyAlignment="0" applyProtection="0"/>
    <xf numFmtId="0" fontId="7" fillId="46" borderId="0" applyNumberFormat="0" applyBorder="0" applyAlignment="0" applyProtection="0"/>
    <xf numFmtId="0" fontId="7" fillId="50" borderId="0" applyNumberFormat="0" applyBorder="0" applyAlignment="0" applyProtection="0"/>
    <xf numFmtId="0" fontId="7" fillId="54" borderId="0" applyNumberFormat="0" applyBorder="0" applyAlignment="0" applyProtection="0"/>
    <xf numFmtId="0" fontId="7" fillId="31" borderId="106" applyNumberFormat="0" applyFont="0" applyAlignment="0" applyProtection="0"/>
    <xf numFmtId="0" fontId="7" fillId="54" borderId="0" applyNumberFormat="0" applyBorder="0" applyAlignment="0" applyProtection="0"/>
    <xf numFmtId="0" fontId="7" fillId="50" borderId="0" applyNumberFormat="0" applyBorder="0" applyAlignment="0" applyProtection="0"/>
    <xf numFmtId="0" fontId="7" fillId="46" borderId="0" applyNumberFormat="0" applyBorder="0" applyAlignment="0" applyProtection="0"/>
    <xf numFmtId="0" fontId="7" fillId="42" borderId="0" applyNumberFormat="0" applyBorder="0" applyAlignment="0" applyProtection="0"/>
    <xf numFmtId="0" fontId="7" fillId="38" borderId="0" applyNumberFormat="0" applyBorder="0" applyAlignment="0" applyProtection="0"/>
    <xf numFmtId="0" fontId="7" fillId="34" borderId="0" applyNumberFormat="0" applyBorder="0" applyAlignment="0" applyProtection="0"/>
    <xf numFmtId="0" fontId="7" fillId="53" borderId="0" applyNumberFormat="0" applyBorder="0" applyAlignment="0" applyProtection="0"/>
    <xf numFmtId="0" fontId="7" fillId="49" borderId="0" applyNumberFormat="0" applyBorder="0" applyAlignment="0" applyProtection="0"/>
    <xf numFmtId="0" fontId="7" fillId="45" borderId="0" applyNumberFormat="0" applyBorder="0" applyAlignment="0" applyProtection="0"/>
    <xf numFmtId="0" fontId="7" fillId="41" borderId="0" applyNumberFormat="0" applyBorder="0" applyAlignment="0" applyProtection="0"/>
    <xf numFmtId="0" fontId="7" fillId="37" borderId="0" applyNumberFormat="0" applyBorder="0" applyAlignment="0" applyProtection="0"/>
    <xf numFmtId="0" fontId="7" fillId="33" borderId="0" applyNumberFormat="0" applyBorder="0" applyAlignment="0" applyProtection="0"/>
    <xf numFmtId="0" fontId="7" fillId="0" borderId="0"/>
    <xf numFmtId="0" fontId="7" fillId="54" borderId="0" applyNumberFormat="0" applyBorder="0" applyAlignment="0" applyProtection="0"/>
    <xf numFmtId="0" fontId="7" fillId="50" borderId="0" applyNumberFormat="0" applyBorder="0" applyAlignment="0" applyProtection="0"/>
    <xf numFmtId="0" fontId="7" fillId="46" borderId="0" applyNumberFormat="0" applyBorder="0" applyAlignment="0" applyProtection="0"/>
    <xf numFmtId="0" fontId="7" fillId="42" borderId="0" applyNumberFormat="0" applyBorder="0" applyAlignment="0" applyProtection="0"/>
    <xf numFmtId="0" fontId="7" fillId="38" borderId="0" applyNumberFormat="0" applyBorder="0" applyAlignment="0" applyProtection="0"/>
    <xf numFmtId="0" fontId="7" fillId="34" borderId="0" applyNumberFormat="0" applyBorder="0" applyAlignment="0" applyProtection="0"/>
    <xf numFmtId="0" fontId="7" fillId="53" borderId="0" applyNumberFormat="0" applyBorder="0" applyAlignment="0" applyProtection="0"/>
    <xf numFmtId="0" fontId="7" fillId="49" borderId="0" applyNumberFormat="0" applyBorder="0" applyAlignment="0" applyProtection="0"/>
    <xf numFmtId="0" fontId="7" fillId="45" borderId="0" applyNumberFormat="0" applyBorder="0" applyAlignment="0" applyProtection="0"/>
    <xf numFmtId="0" fontId="7" fillId="41" borderId="0" applyNumberFormat="0" applyBorder="0" applyAlignment="0" applyProtection="0"/>
    <xf numFmtId="0" fontId="7" fillId="37" borderId="0" applyNumberFormat="0" applyBorder="0" applyAlignment="0" applyProtection="0"/>
    <xf numFmtId="0" fontId="7" fillId="33" borderId="0" applyNumberFormat="0" applyBorder="0" applyAlignment="0" applyProtection="0"/>
    <xf numFmtId="0" fontId="7" fillId="0" borderId="0"/>
    <xf numFmtId="0" fontId="7" fillId="54" borderId="0" applyNumberFormat="0" applyBorder="0" applyAlignment="0" applyProtection="0"/>
    <xf numFmtId="0" fontId="7" fillId="50" borderId="0" applyNumberFormat="0" applyBorder="0" applyAlignment="0" applyProtection="0"/>
    <xf numFmtId="0" fontId="7" fillId="46" borderId="0" applyNumberFormat="0" applyBorder="0" applyAlignment="0" applyProtection="0"/>
    <xf numFmtId="0" fontId="7" fillId="42" borderId="0" applyNumberFormat="0" applyBorder="0" applyAlignment="0" applyProtection="0"/>
    <xf numFmtId="0" fontId="7" fillId="38" borderId="0" applyNumberFormat="0" applyBorder="0" applyAlignment="0" applyProtection="0"/>
    <xf numFmtId="0" fontId="7" fillId="34" borderId="0" applyNumberFormat="0" applyBorder="0" applyAlignment="0" applyProtection="0"/>
    <xf numFmtId="0" fontId="7" fillId="53" borderId="0" applyNumberFormat="0" applyBorder="0" applyAlignment="0" applyProtection="0"/>
    <xf numFmtId="0" fontId="7" fillId="49" borderId="0" applyNumberFormat="0" applyBorder="0" applyAlignment="0" applyProtection="0"/>
    <xf numFmtId="0" fontId="7" fillId="45" borderId="0" applyNumberFormat="0" applyBorder="0" applyAlignment="0" applyProtection="0"/>
    <xf numFmtId="0" fontId="7" fillId="41" borderId="0" applyNumberFormat="0" applyBorder="0" applyAlignment="0" applyProtection="0"/>
    <xf numFmtId="0" fontId="7" fillId="37" borderId="0" applyNumberFormat="0" applyBorder="0" applyAlignment="0" applyProtection="0"/>
    <xf numFmtId="0" fontId="7" fillId="33" borderId="0" applyNumberFormat="0" applyBorder="0" applyAlignment="0" applyProtection="0"/>
    <xf numFmtId="0" fontId="7" fillId="0" borderId="0"/>
    <xf numFmtId="0" fontId="7" fillId="54" borderId="0" applyNumberFormat="0" applyBorder="0" applyAlignment="0" applyProtection="0"/>
    <xf numFmtId="0" fontId="7" fillId="50" borderId="0" applyNumberFormat="0" applyBorder="0" applyAlignment="0" applyProtection="0"/>
    <xf numFmtId="0" fontId="7" fillId="46" borderId="0" applyNumberFormat="0" applyBorder="0" applyAlignment="0" applyProtection="0"/>
    <xf numFmtId="0" fontId="7" fillId="42" borderId="0" applyNumberFormat="0" applyBorder="0" applyAlignment="0" applyProtection="0"/>
    <xf numFmtId="0" fontId="7" fillId="38" borderId="0" applyNumberFormat="0" applyBorder="0" applyAlignment="0" applyProtection="0"/>
    <xf numFmtId="0" fontId="7" fillId="34" borderId="0" applyNumberFormat="0" applyBorder="0" applyAlignment="0" applyProtection="0"/>
    <xf numFmtId="0" fontId="7" fillId="53" borderId="0" applyNumberFormat="0" applyBorder="0" applyAlignment="0" applyProtection="0"/>
    <xf numFmtId="0" fontId="7" fillId="49" borderId="0" applyNumberFormat="0" applyBorder="0" applyAlignment="0" applyProtection="0"/>
    <xf numFmtId="0" fontId="7" fillId="45" borderId="0" applyNumberFormat="0" applyBorder="0" applyAlignment="0" applyProtection="0"/>
    <xf numFmtId="0" fontId="7" fillId="41" borderId="0" applyNumberFormat="0" applyBorder="0" applyAlignment="0" applyProtection="0"/>
    <xf numFmtId="0" fontId="7" fillId="37" borderId="0" applyNumberFormat="0" applyBorder="0" applyAlignment="0" applyProtection="0"/>
    <xf numFmtId="0" fontId="7" fillId="33" borderId="0" applyNumberFormat="0" applyBorder="0" applyAlignment="0" applyProtection="0"/>
    <xf numFmtId="0" fontId="7" fillId="0" borderId="0"/>
    <xf numFmtId="0" fontId="7" fillId="54" borderId="0" applyNumberFormat="0" applyBorder="0" applyAlignment="0" applyProtection="0"/>
    <xf numFmtId="0" fontId="7" fillId="50" borderId="0" applyNumberFormat="0" applyBorder="0" applyAlignment="0" applyProtection="0"/>
    <xf numFmtId="0" fontId="7" fillId="46" borderId="0" applyNumberFormat="0" applyBorder="0" applyAlignment="0" applyProtection="0"/>
    <xf numFmtId="0" fontId="7" fillId="42" borderId="0" applyNumberFormat="0" applyBorder="0" applyAlignment="0" applyProtection="0"/>
    <xf numFmtId="0" fontId="7" fillId="38" borderId="0" applyNumberFormat="0" applyBorder="0" applyAlignment="0" applyProtection="0"/>
    <xf numFmtId="0" fontId="7" fillId="34" borderId="0" applyNumberFormat="0" applyBorder="0" applyAlignment="0" applyProtection="0"/>
    <xf numFmtId="0" fontId="7" fillId="53" borderId="0" applyNumberFormat="0" applyBorder="0" applyAlignment="0" applyProtection="0"/>
    <xf numFmtId="0" fontId="7" fillId="49" borderId="0" applyNumberFormat="0" applyBorder="0" applyAlignment="0" applyProtection="0"/>
    <xf numFmtId="0" fontId="7" fillId="45" borderId="0" applyNumberFormat="0" applyBorder="0" applyAlignment="0" applyProtection="0"/>
    <xf numFmtId="0" fontId="7" fillId="41" borderId="0" applyNumberFormat="0" applyBorder="0" applyAlignment="0" applyProtection="0"/>
    <xf numFmtId="0" fontId="7" fillId="37" borderId="0" applyNumberFormat="0" applyBorder="0" applyAlignment="0" applyProtection="0"/>
    <xf numFmtId="0" fontId="7" fillId="33" borderId="0" applyNumberFormat="0" applyBorder="0" applyAlignment="0" applyProtection="0"/>
    <xf numFmtId="0" fontId="7" fillId="0" borderId="0"/>
    <xf numFmtId="0" fontId="7" fillId="54" borderId="0" applyNumberFormat="0" applyBorder="0" applyAlignment="0" applyProtection="0"/>
    <xf numFmtId="0" fontId="7" fillId="50" borderId="0" applyNumberFormat="0" applyBorder="0" applyAlignment="0" applyProtection="0"/>
    <xf numFmtId="0" fontId="7" fillId="46" borderId="0" applyNumberFormat="0" applyBorder="0" applyAlignment="0" applyProtection="0"/>
    <xf numFmtId="0" fontId="7" fillId="42" borderId="0" applyNumberFormat="0" applyBorder="0" applyAlignment="0" applyProtection="0"/>
    <xf numFmtId="0" fontId="7" fillId="38" borderId="0" applyNumberFormat="0" applyBorder="0" applyAlignment="0" applyProtection="0"/>
    <xf numFmtId="0" fontId="7" fillId="34" borderId="0" applyNumberFormat="0" applyBorder="0" applyAlignment="0" applyProtection="0"/>
    <xf numFmtId="0" fontId="7" fillId="53" borderId="0" applyNumberFormat="0" applyBorder="0" applyAlignment="0" applyProtection="0"/>
    <xf numFmtId="0" fontId="7" fillId="49" borderId="0" applyNumberFormat="0" applyBorder="0" applyAlignment="0" applyProtection="0"/>
    <xf numFmtId="0" fontId="7" fillId="45" borderId="0" applyNumberFormat="0" applyBorder="0" applyAlignment="0" applyProtection="0"/>
    <xf numFmtId="0" fontId="7" fillId="41" borderId="0" applyNumberFormat="0" applyBorder="0" applyAlignment="0" applyProtection="0"/>
    <xf numFmtId="0" fontId="7" fillId="37" borderId="0" applyNumberFormat="0" applyBorder="0" applyAlignment="0" applyProtection="0"/>
    <xf numFmtId="0" fontId="7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81" borderId="173" applyNumberFormat="0" applyProtection="0">
      <alignment horizontal="left" vertical="center" indent="1"/>
    </xf>
    <xf numFmtId="0" fontId="41" fillId="81" borderId="184" applyNumberFormat="0" applyProtection="0">
      <alignment horizontal="left" vertical="center" indent="1"/>
    </xf>
    <xf numFmtId="4" fontId="81" fillId="0" borderId="169" applyNumberFormat="0" applyProtection="0">
      <alignment horizontal="right" vertical="center"/>
    </xf>
    <xf numFmtId="0" fontId="81" fillId="84" borderId="166"/>
    <xf numFmtId="0" fontId="41" fillId="81" borderId="173" applyNumberFormat="0" applyProtection="0">
      <alignment horizontal="left" vertical="top" indent="1"/>
    </xf>
    <xf numFmtId="4" fontId="139" fillId="22" borderId="173" applyNumberFormat="0" applyProtection="0">
      <alignment horizontal="right" vertical="center"/>
    </xf>
    <xf numFmtId="0" fontId="7" fillId="0" borderId="0"/>
    <xf numFmtId="0" fontId="41" fillId="82" borderId="178" applyNumberFormat="0">
      <protection locked="0"/>
    </xf>
    <xf numFmtId="0" fontId="63" fillId="18" borderId="160" applyNumberFormat="0" applyFont="0" applyAlignment="0" applyProtection="0"/>
    <xf numFmtId="0" fontId="41" fillId="82" borderId="166" applyNumberFormat="0">
      <protection locked="0"/>
    </xf>
    <xf numFmtId="0" fontId="7" fillId="0" borderId="0"/>
    <xf numFmtId="4" fontId="139" fillId="76" borderId="157" applyNumberFormat="0" applyProtection="0">
      <alignment horizontal="right" vertical="center"/>
    </xf>
    <xf numFmtId="0" fontId="41" fillId="8" borderId="173" applyNumberFormat="0" applyProtection="0">
      <alignment horizontal="left" vertical="center" indent="1"/>
    </xf>
    <xf numFmtId="0" fontId="123" fillId="0" borderId="183" applyNumberFormat="0" applyFill="0" applyAlignment="0" applyProtection="0"/>
    <xf numFmtId="0" fontId="80" fillId="80" borderId="174" applyBorder="0"/>
    <xf numFmtId="0" fontId="122" fillId="71" borderId="170" applyNumberFormat="0" applyAlignment="0" applyProtection="0"/>
    <xf numFmtId="4" fontId="139" fillId="81" borderId="184" applyNumberFormat="0" applyProtection="0">
      <alignment horizontal="right" vertical="center"/>
    </xf>
    <xf numFmtId="0" fontId="41" fillId="80" borderId="184" applyNumberFormat="0" applyProtection="0">
      <alignment horizontal="left" vertical="top" indent="1"/>
    </xf>
    <xf numFmtId="0" fontId="76" fillId="20" borderId="181" applyNumberFormat="0" applyAlignment="0" applyProtection="0"/>
    <xf numFmtId="4" fontId="80" fillId="19" borderId="180" applyNumberFormat="0" applyProtection="0">
      <alignment vertical="center"/>
    </xf>
    <xf numFmtId="4" fontId="139" fillId="3" borderId="184" applyNumberFormat="0" applyProtection="0">
      <alignment horizontal="right" vertical="center"/>
    </xf>
    <xf numFmtId="0" fontId="41" fillId="82" borderId="153" applyNumberFormat="0">
      <protection locked="0"/>
    </xf>
    <xf numFmtId="0" fontId="63" fillId="18" borderId="179" applyNumberFormat="0" applyFont="0" applyAlignment="0" applyProtection="0"/>
    <xf numFmtId="0" fontId="131" fillId="69" borderId="181" applyNumberFormat="0" applyAlignment="0" applyProtection="0"/>
    <xf numFmtId="4" fontId="81" fillId="14" borderId="180" applyNumberFormat="0" applyProtection="0">
      <alignment horizontal="left" vertical="center" indent="1"/>
    </xf>
    <xf numFmtId="0" fontId="41" fillId="8" borderId="157" applyNumberFormat="0" applyProtection="0">
      <alignment horizontal="left" vertical="center" indent="1"/>
    </xf>
    <xf numFmtId="0" fontId="41" fillId="81" borderId="184" applyNumberFormat="0" applyProtection="0">
      <alignment horizontal="left" vertical="center" indent="1"/>
    </xf>
    <xf numFmtId="0" fontId="41" fillId="82" borderId="153" applyNumberFormat="0">
      <protection locked="0"/>
    </xf>
    <xf numFmtId="4" fontId="139" fillId="18" borderId="173" applyNumberFormat="0" applyProtection="0">
      <alignment horizontal="left" vertical="center" indent="1"/>
    </xf>
    <xf numFmtId="0" fontId="41" fillId="8" borderId="173" applyNumberFormat="0" applyProtection="0">
      <alignment horizontal="left" vertical="center" indent="1"/>
    </xf>
    <xf numFmtId="0" fontId="139" fillId="18" borderId="173" applyNumberFormat="0" applyProtection="0">
      <alignment horizontal="left" vertical="top" indent="1"/>
    </xf>
    <xf numFmtId="0" fontId="77" fillId="20" borderId="163" applyNumberFormat="0" applyAlignment="0" applyProtection="0"/>
    <xf numFmtId="4" fontId="80" fillId="19" borderId="169" applyNumberFormat="0" applyProtection="0">
      <alignment vertical="center"/>
    </xf>
    <xf numFmtId="0" fontId="41" fillId="80" borderId="173" applyNumberFormat="0" applyProtection="0">
      <alignment horizontal="left" vertical="center" indent="1"/>
    </xf>
    <xf numFmtId="0" fontId="41" fillId="8" borderId="173" applyNumberFormat="0" applyProtection="0">
      <alignment horizontal="left" vertical="top" indent="1"/>
    </xf>
    <xf numFmtId="4" fontId="139" fillId="18" borderId="157" applyNumberFormat="0" applyProtection="0">
      <alignment vertical="center"/>
    </xf>
    <xf numFmtId="0" fontId="41" fillId="82" borderId="159" applyNumberFormat="0">
      <protection locked="0"/>
    </xf>
    <xf numFmtId="0" fontId="77" fillId="20" borderId="182" applyNumberFormat="0" applyAlignment="0" applyProtection="0"/>
    <xf numFmtId="0" fontId="75" fillId="7" borderId="170" applyNumberFormat="0" applyAlignment="0" applyProtection="0"/>
    <xf numFmtId="0" fontId="41" fillId="81" borderId="157" applyNumberFormat="0" applyProtection="0">
      <alignment horizontal="left" vertical="top" indent="1"/>
    </xf>
    <xf numFmtId="0" fontId="41" fillId="8" borderId="184" applyNumberFormat="0" applyProtection="0">
      <alignment horizontal="left" vertical="center" indent="1"/>
    </xf>
    <xf numFmtId="0" fontId="138" fillId="17" borderId="173" applyNumberFormat="0" applyProtection="0">
      <alignment horizontal="left" vertical="top" indent="1"/>
    </xf>
    <xf numFmtId="0" fontId="41" fillId="82" borderId="155" applyNumberFormat="0">
      <protection locked="0"/>
    </xf>
    <xf numFmtId="0" fontId="41" fillId="81" borderId="157" applyNumberFormat="0" applyProtection="0">
      <alignment horizontal="left" vertical="top" indent="1"/>
    </xf>
    <xf numFmtId="0" fontId="41" fillId="8" borderId="157" applyNumberFormat="0" applyProtection="0">
      <alignment horizontal="left" vertical="center" indent="1"/>
    </xf>
    <xf numFmtId="0" fontId="41" fillId="8" borderId="184" applyNumberFormat="0" applyProtection="0">
      <alignment horizontal="left" vertical="top" indent="1"/>
    </xf>
    <xf numFmtId="0" fontId="80" fillId="80" borderId="158" applyBorder="0"/>
    <xf numFmtId="4" fontId="145" fillId="79" borderId="157" applyNumberFormat="0" applyProtection="0">
      <alignment horizontal="right" vertical="center"/>
    </xf>
    <xf numFmtId="4" fontId="81" fillId="14" borderId="161" applyNumberFormat="0" applyProtection="0">
      <alignment horizontal="left" vertical="center" indent="1"/>
    </xf>
    <xf numFmtId="0" fontId="76" fillId="20" borderId="162" applyNumberFormat="0" applyAlignment="0" applyProtection="0"/>
    <xf numFmtId="0" fontId="41" fillId="82" borderId="167" applyNumberFormat="0">
      <protection locked="0"/>
    </xf>
    <xf numFmtId="0" fontId="41" fillId="8" borderId="157" applyNumberFormat="0" applyProtection="0">
      <alignment horizontal="left" vertical="top" indent="1"/>
    </xf>
    <xf numFmtId="4" fontId="139" fillId="18" borderId="173" applyNumberFormat="0" applyProtection="0">
      <alignment vertical="center"/>
    </xf>
    <xf numFmtId="0" fontId="41" fillId="79" borderId="157" applyNumberFormat="0" applyProtection="0">
      <alignment horizontal="left" vertical="center" indent="1"/>
    </xf>
    <xf numFmtId="4" fontId="80" fillId="19" borderId="180" applyNumberFormat="0" applyProtection="0">
      <alignment horizontal="left" vertical="center" indent="1"/>
    </xf>
    <xf numFmtId="4" fontId="137" fillId="17" borderId="157" applyNumberFormat="0" applyProtection="0">
      <alignment vertical="center"/>
    </xf>
    <xf numFmtId="0" fontId="77" fillId="20" borderId="163" applyNumberFormat="0" applyAlignment="0" applyProtection="0"/>
    <xf numFmtId="0" fontId="81" fillId="84" borderId="159"/>
    <xf numFmtId="0" fontId="41" fillId="80" borderId="184" applyNumberFormat="0" applyProtection="0">
      <alignment horizontal="left" vertical="center" indent="1"/>
    </xf>
    <xf numFmtId="0" fontId="81" fillId="84" borderId="186"/>
    <xf numFmtId="0" fontId="63" fillId="18" borderId="168" applyNumberFormat="0" applyFont="0" applyAlignment="0" applyProtection="0"/>
    <xf numFmtId="0" fontId="76" fillId="20" borderId="170" applyNumberFormat="0" applyAlignment="0" applyProtection="0"/>
    <xf numFmtId="4" fontId="139" fillId="11" borderId="173" applyNumberFormat="0" applyProtection="0">
      <alignment horizontal="right" vertical="center"/>
    </xf>
    <xf numFmtId="0" fontId="76" fillId="20" borderId="162" applyNumberFormat="0" applyAlignment="0" applyProtection="0"/>
    <xf numFmtId="0" fontId="81" fillId="84" borderId="167"/>
    <xf numFmtId="0" fontId="75" fillId="7" borderId="162" applyNumberFormat="0" applyAlignment="0" applyProtection="0"/>
    <xf numFmtId="4" fontId="139" fillId="9" borderId="173" applyNumberFormat="0" applyProtection="0">
      <alignment horizontal="right" vertical="center"/>
    </xf>
    <xf numFmtId="0" fontId="41" fillId="79" borderId="184" applyNumberFormat="0" applyProtection="0">
      <alignment horizontal="left" vertical="top" indent="1"/>
    </xf>
    <xf numFmtId="0" fontId="63" fillId="18" borderId="168" applyNumberFormat="0" applyFont="0" applyAlignment="0" applyProtection="0"/>
    <xf numFmtId="0" fontId="77" fillId="20" borderId="171" applyNumberFormat="0" applyAlignment="0" applyProtection="0"/>
    <xf numFmtId="0" fontId="80" fillId="80" borderId="185" applyBorder="0"/>
    <xf numFmtId="0" fontId="81" fillId="84" borderId="175"/>
    <xf numFmtId="4" fontId="139" fillId="76" borderId="184" applyNumberFormat="0" applyProtection="0">
      <alignment horizontal="right" vertical="center"/>
    </xf>
    <xf numFmtId="0" fontId="139" fillId="81" borderId="184" applyNumberFormat="0" applyProtection="0">
      <alignment horizontal="left" vertical="top" indent="1"/>
    </xf>
    <xf numFmtId="4" fontId="139" fillId="81" borderId="173" applyNumberFormat="0" applyProtection="0">
      <alignment horizontal="right" vertical="center"/>
    </xf>
    <xf numFmtId="0" fontId="41" fillId="82" borderId="167" applyNumberFormat="0">
      <protection locked="0"/>
    </xf>
    <xf numFmtId="4" fontId="139" fillId="22" borderId="184" applyNumberFormat="0" applyProtection="0">
      <alignment horizontal="right" vertical="center"/>
    </xf>
    <xf numFmtId="0" fontId="41" fillId="79" borderId="184" applyNumberFormat="0" applyProtection="0">
      <alignment horizontal="left" vertical="top" indent="1"/>
    </xf>
    <xf numFmtId="0" fontId="41" fillId="81" borderId="184" applyNumberFormat="0" applyProtection="0">
      <alignment horizontal="left" vertical="top" indent="1"/>
    </xf>
    <xf numFmtId="4" fontId="137" fillId="17" borderId="184" applyNumberFormat="0" applyProtection="0">
      <alignment vertical="center"/>
    </xf>
    <xf numFmtId="0" fontId="41" fillId="82" borderId="178" applyNumberFormat="0">
      <protection locked="0"/>
    </xf>
    <xf numFmtId="0" fontId="41" fillId="68" borderId="179" applyNumberFormat="0" applyFont="0" applyAlignment="0" applyProtection="0"/>
    <xf numFmtId="4" fontId="139" fillId="24" borderId="184" applyNumberFormat="0" applyProtection="0">
      <alignment horizontal="right" vertical="center"/>
    </xf>
    <xf numFmtId="0" fontId="41" fillId="82" borderId="176" applyNumberFormat="0">
      <protection locked="0"/>
    </xf>
    <xf numFmtId="0" fontId="41" fillId="82" borderId="154" applyNumberFormat="0">
      <protection locked="0"/>
    </xf>
    <xf numFmtId="0" fontId="41" fillId="82" borderId="154" applyNumberFormat="0">
      <protection locked="0"/>
    </xf>
    <xf numFmtId="4" fontId="139" fillId="18" borderId="184" applyNumberFormat="0" applyProtection="0">
      <alignment vertical="center"/>
    </xf>
    <xf numFmtId="0" fontId="77" fillId="20" borderId="182" applyNumberFormat="0" applyAlignment="0" applyProtection="0"/>
    <xf numFmtId="4" fontId="143" fillId="79" borderId="184" applyNumberFormat="0" applyProtection="0">
      <alignment horizontal="right" vertical="center"/>
    </xf>
    <xf numFmtId="0" fontId="139" fillId="18" borderId="184" applyNumberFormat="0" applyProtection="0">
      <alignment horizontal="left" vertical="top" indent="1"/>
    </xf>
    <xf numFmtId="0" fontId="41" fillId="8" borderId="184" applyNumberFormat="0" applyProtection="0">
      <alignment horizontal="left" vertical="center" indent="1"/>
    </xf>
    <xf numFmtId="0" fontId="41" fillId="79" borderId="184" applyNumberFormat="0" applyProtection="0">
      <alignment horizontal="left" vertical="center" indent="1"/>
    </xf>
    <xf numFmtId="0" fontId="41" fillId="81" borderId="184" applyNumberFormat="0" applyProtection="0">
      <alignment horizontal="left" vertical="top" indent="1"/>
    </xf>
    <xf numFmtId="0" fontId="41" fillId="18" borderId="179" applyNumberFormat="0" applyFont="0" applyAlignment="0" applyProtection="0"/>
    <xf numFmtId="4" fontId="139" fillId="15" borderId="184" applyNumberFormat="0" applyProtection="0">
      <alignment horizontal="right" vertical="center"/>
    </xf>
    <xf numFmtId="0" fontId="80" fillId="80" borderId="196" applyBorder="0"/>
    <xf numFmtId="0" fontId="81" fillId="84" borderId="187"/>
    <xf numFmtId="0" fontId="41" fillId="81" borderId="204" applyNumberFormat="0" applyProtection="0">
      <alignment horizontal="left" vertical="center" indent="1"/>
    </xf>
    <xf numFmtId="0" fontId="41" fillId="82" borderId="189" applyNumberFormat="0">
      <protection locked="0"/>
    </xf>
    <xf numFmtId="0" fontId="131" fillId="69" borderId="210" applyNumberFormat="0" applyAlignment="0" applyProtection="0"/>
    <xf numFmtId="0" fontId="63" fillId="18" borderId="199" applyNumberFormat="0" applyFont="0" applyAlignment="0" applyProtection="0"/>
    <xf numFmtId="0" fontId="41" fillId="81" borderId="213" applyNumberFormat="0" applyProtection="0">
      <alignment horizontal="left" vertical="top" indent="1"/>
    </xf>
    <xf numFmtId="0" fontId="136" fillId="71" borderId="211" applyNumberFormat="0" applyAlignment="0" applyProtection="0"/>
    <xf numFmtId="0" fontId="122" fillId="71" borderId="210" applyNumberFormat="0" applyAlignment="0" applyProtection="0"/>
    <xf numFmtId="0" fontId="63" fillId="18" borderId="190" applyNumberFormat="0" applyFont="0" applyAlignment="0" applyProtection="0"/>
    <xf numFmtId="0" fontId="76" fillId="20" borderId="201" applyNumberFormat="0" applyAlignment="0" applyProtection="0"/>
    <xf numFmtId="0" fontId="41" fillId="82" borderId="188" applyNumberFormat="0">
      <protection locked="0"/>
    </xf>
    <xf numFmtId="4" fontId="139" fillId="76" borderId="195" applyNumberFormat="0" applyProtection="0">
      <alignment horizontal="right" vertical="center"/>
    </xf>
    <xf numFmtId="4" fontId="139" fillId="3" borderId="213" applyNumberFormat="0" applyProtection="0">
      <alignment horizontal="right" vertical="center"/>
    </xf>
    <xf numFmtId="0" fontId="63" fillId="18" borderId="208" applyNumberFormat="0" applyFont="0" applyAlignment="0" applyProtection="0"/>
    <xf numFmtId="0" fontId="41" fillId="79" borderId="204" applyNumberFormat="0" applyProtection="0">
      <alignment horizontal="left" vertical="top" indent="1"/>
    </xf>
    <xf numFmtId="0" fontId="41" fillId="8" borderId="195" applyNumberFormat="0" applyProtection="0">
      <alignment horizontal="left" vertical="top" indent="1"/>
    </xf>
    <xf numFmtId="0" fontId="41" fillId="8" borderId="213" applyNumberFormat="0" applyProtection="0">
      <alignment horizontal="left" vertical="center" indent="1"/>
    </xf>
    <xf numFmtId="0" fontId="41" fillId="80" borderId="213" applyNumberFormat="0" applyProtection="0">
      <alignment horizontal="left" vertical="center" indent="1"/>
    </xf>
    <xf numFmtId="0" fontId="41" fillId="80" borderId="204" applyNumberFormat="0" applyProtection="0">
      <alignment horizontal="left" vertical="top" indent="1"/>
    </xf>
    <xf numFmtId="4" fontId="145" fillId="79" borderId="195" applyNumberFormat="0" applyProtection="0">
      <alignment horizontal="right" vertical="center"/>
    </xf>
    <xf numFmtId="0" fontId="123" fillId="0" borderId="203" applyNumberFormat="0" applyFill="0" applyAlignment="0" applyProtection="0"/>
    <xf numFmtId="0" fontId="123" fillId="0" borderId="212" applyNumberFormat="0" applyFill="0" applyAlignment="0" applyProtection="0"/>
    <xf numFmtId="4" fontId="139" fillId="23" borderId="195" applyNumberFormat="0" applyProtection="0">
      <alignment horizontal="right" vertical="center"/>
    </xf>
    <xf numFmtId="4" fontId="139" fillId="10" borderId="213" applyNumberFormat="0" applyProtection="0">
      <alignment horizontal="right" vertical="center"/>
    </xf>
    <xf numFmtId="4" fontId="143" fillId="79" borderId="195" applyNumberFormat="0" applyProtection="0">
      <alignment horizontal="right" vertical="center"/>
    </xf>
    <xf numFmtId="0" fontId="6" fillId="0" borderId="0"/>
    <xf numFmtId="4" fontId="139" fillId="9" borderId="213" applyNumberFormat="0" applyProtection="0">
      <alignment horizontal="right" vertical="center"/>
    </xf>
    <xf numFmtId="0" fontId="41" fillId="79" borderId="195" applyNumberFormat="0" applyProtection="0">
      <alignment horizontal="left" vertical="center" indent="1"/>
    </xf>
    <xf numFmtId="4" fontId="139" fillId="3" borderId="204" applyNumberFormat="0" applyProtection="0">
      <alignment horizontal="right" vertical="center"/>
    </xf>
    <xf numFmtId="0" fontId="6" fillId="31" borderId="106" applyNumberFormat="0" applyFont="0" applyAlignment="0" applyProtection="0"/>
    <xf numFmtId="4" fontId="139" fillId="11" borderId="195" applyNumberFormat="0" applyProtection="0">
      <alignment horizontal="right" vertical="center"/>
    </xf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4" fontId="139" fillId="18" borderId="195" applyNumberFormat="0" applyProtection="0">
      <alignment horizontal="left" vertical="center" indent="1"/>
    </xf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122" fillId="71" borderId="201" applyNumberFormat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41" fillId="82" borderId="189" applyNumberFormat="0">
      <protection locked="0"/>
    </xf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41" fillId="80" borderId="213" applyNumberFormat="0" applyProtection="0">
      <alignment horizontal="left" vertical="top" indent="1"/>
    </xf>
    <xf numFmtId="0" fontId="41" fillId="81" borderId="204" applyNumberFormat="0" applyProtection="0">
      <alignment horizontal="left" vertical="center" indent="1"/>
    </xf>
    <xf numFmtId="0" fontId="41" fillId="82" borderId="187" applyNumberFormat="0">
      <protection locked="0"/>
    </xf>
    <xf numFmtId="0" fontId="41" fillId="82" borderId="187" applyNumberFormat="0">
      <protection locked="0"/>
    </xf>
    <xf numFmtId="4" fontId="139" fillId="9" borderId="204" applyNumberFormat="0" applyProtection="0">
      <alignment horizontal="right" vertical="center"/>
    </xf>
    <xf numFmtId="0" fontId="41" fillId="68" borderId="199" applyNumberFormat="0" applyFont="0" applyAlignment="0" applyProtection="0"/>
    <xf numFmtId="4" fontId="139" fillId="18" borderId="195" applyNumberFormat="0" applyProtection="0">
      <alignment vertical="center"/>
    </xf>
    <xf numFmtId="0" fontId="41" fillId="68" borderId="190" applyNumberFormat="0" applyFont="0" applyAlignment="0" applyProtection="0"/>
    <xf numFmtId="0" fontId="75" fillId="7" borderId="210" applyNumberFormat="0" applyAlignment="0" applyProtection="0"/>
    <xf numFmtId="4" fontId="139" fillId="24" borderId="204" applyNumberFormat="0" applyProtection="0">
      <alignment horizontal="right" vertical="center"/>
    </xf>
    <xf numFmtId="4" fontId="81" fillId="14" borderId="200" applyNumberFormat="0" applyProtection="0">
      <alignment horizontal="left" vertical="center" indent="1"/>
    </xf>
    <xf numFmtId="4" fontId="80" fillId="19" borderId="209" applyNumberFormat="0" applyProtection="0">
      <alignment vertical="center"/>
    </xf>
    <xf numFmtId="4" fontId="139" fillId="76" borderId="204" applyNumberFormat="0" applyProtection="0">
      <alignment horizontal="right" vertical="center"/>
    </xf>
    <xf numFmtId="0" fontId="41" fillId="68" borderId="208" applyNumberFormat="0" applyFont="0" applyAlignment="0" applyProtection="0"/>
    <xf numFmtId="0" fontId="41" fillId="81" borderId="195" applyNumberFormat="0" applyProtection="0">
      <alignment horizontal="left" vertical="center" indent="1"/>
    </xf>
    <xf numFmtId="0" fontId="136" fillId="71" borderId="202" applyNumberFormat="0" applyAlignment="0" applyProtection="0"/>
    <xf numFmtId="4" fontId="139" fillId="24" borderId="195" applyNumberFormat="0" applyProtection="0">
      <alignment horizontal="right" vertical="center"/>
    </xf>
    <xf numFmtId="0" fontId="77" fillId="20" borderId="211" applyNumberFormat="0" applyAlignment="0" applyProtection="0"/>
    <xf numFmtId="0" fontId="41" fillId="81" borderId="195" applyNumberFormat="0" applyProtection="0">
      <alignment horizontal="left" vertical="top" indent="1"/>
    </xf>
    <xf numFmtId="0" fontId="41" fillId="79" borderId="204" applyNumberFormat="0" applyProtection="0">
      <alignment horizontal="left" vertical="center" indent="1"/>
    </xf>
    <xf numFmtId="0" fontId="41" fillId="80" borderId="204" applyNumberFormat="0" applyProtection="0">
      <alignment horizontal="left" vertical="center" indent="1"/>
    </xf>
    <xf numFmtId="0" fontId="41" fillId="8" borderId="195" applyNumberFormat="0" applyProtection="0">
      <alignment horizontal="left" vertical="top" indent="1"/>
    </xf>
    <xf numFmtId="4" fontId="139" fillId="9" borderId="195" applyNumberFormat="0" applyProtection="0">
      <alignment horizontal="right" vertical="center"/>
    </xf>
    <xf numFmtId="0" fontId="41" fillId="18" borderId="190" applyNumberFormat="0" applyFont="0" applyAlignment="0" applyProtection="0"/>
    <xf numFmtId="0" fontId="41" fillId="8" borderId="195" applyNumberFormat="0" applyProtection="0">
      <alignment horizontal="left" vertical="center" indent="1"/>
    </xf>
    <xf numFmtId="0" fontId="41" fillId="82" borderId="207" applyNumberFormat="0">
      <protection locked="0"/>
    </xf>
    <xf numFmtId="4" fontId="80" fillId="19" borderId="191" applyNumberFormat="0" applyProtection="0">
      <alignment horizontal="left" vertical="center" indent="1"/>
    </xf>
    <xf numFmtId="0" fontId="41" fillId="81" borderId="195" applyNumberFormat="0" applyProtection="0">
      <alignment horizontal="left" vertical="center" indent="1"/>
    </xf>
    <xf numFmtId="0" fontId="81" fillId="84" borderId="198"/>
    <xf numFmtId="0" fontId="77" fillId="20" borderId="193" applyNumberFormat="0" applyAlignment="0" applyProtection="0"/>
    <xf numFmtId="0" fontId="138" fillId="17" borderId="195" applyNumberFormat="0" applyProtection="0">
      <alignment horizontal="left" vertical="top" indent="1"/>
    </xf>
    <xf numFmtId="0" fontId="41" fillId="80" borderId="213" applyNumberFormat="0" applyProtection="0">
      <alignment horizontal="left" vertical="top" indent="1"/>
    </xf>
    <xf numFmtId="0" fontId="76" fillId="20" borderId="192" applyNumberFormat="0" applyAlignment="0" applyProtection="0"/>
    <xf numFmtId="4" fontId="139" fillId="81" borderId="195" applyNumberFormat="0" applyProtection="0">
      <alignment horizontal="right" vertical="center"/>
    </xf>
    <xf numFmtId="0" fontId="41" fillId="81" borderId="213" applyNumberFormat="0" applyProtection="0">
      <alignment horizontal="left" vertical="center" indent="1"/>
    </xf>
    <xf numFmtId="0" fontId="77" fillId="20" borderId="211" applyNumberFormat="0" applyAlignment="0" applyProtection="0"/>
    <xf numFmtId="0" fontId="75" fillId="7" borderId="192" applyNumberFormat="0" applyAlignment="0" applyProtection="0"/>
    <xf numFmtId="0" fontId="41" fillId="79" borderId="204" applyNumberFormat="0" applyProtection="0">
      <alignment horizontal="left" vertical="top" indent="1"/>
    </xf>
    <xf numFmtId="0" fontId="122" fillId="71" borderId="192" applyNumberFormat="0" applyAlignment="0" applyProtection="0"/>
    <xf numFmtId="0" fontId="41" fillId="82" borderId="206" applyNumberFormat="0">
      <protection locked="0"/>
    </xf>
    <xf numFmtId="0" fontId="81" fillId="84" borderId="216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8" fillId="17" borderId="204" applyNumberFormat="0" applyProtection="0">
      <alignment horizontal="left" vertical="top" indent="1"/>
    </xf>
    <xf numFmtId="0" fontId="41" fillId="8" borderId="204" applyNumberFormat="0" applyProtection="0">
      <alignment horizontal="left" vertical="center" indent="1"/>
    </xf>
    <xf numFmtId="0" fontId="41" fillId="8" borderId="213" applyNumberFormat="0" applyProtection="0">
      <alignment horizontal="left" vertical="center" indent="1"/>
    </xf>
    <xf numFmtId="4" fontId="80" fillId="19" borderId="209" applyNumberFormat="0" applyProtection="0">
      <alignment horizontal="left" vertical="center" indent="1"/>
    </xf>
    <xf numFmtId="0" fontId="6" fillId="0" borderId="0"/>
    <xf numFmtId="0" fontId="6" fillId="0" borderId="0"/>
    <xf numFmtId="0" fontId="80" fillId="80" borderId="214" applyBorder="0"/>
    <xf numFmtId="4" fontId="81" fillId="14" borderId="209" applyNumberFormat="0" applyProtection="0">
      <alignment horizontal="left" vertical="center" indent="1"/>
    </xf>
    <xf numFmtId="0" fontId="139" fillId="81" borderId="195" applyNumberFormat="0" applyProtection="0">
      <alignment horizontal="left" vertical="top" indent="1"/>
    </xf>
    <xf numFmtId="4" fontId="139" fillId="18" borderId="204" applyNumberFormat="0" applyProtection="0">
      <alignment vertical="center"/>
    </xf>
    <xf numFmtId="0" fontId="41" fillId="68" borderId="208" applyNumberFormat="0" applyFont="0" applyAlignment="0" applyProtection="0"/>
    <xf numFmtId="4" fontId="81" fillId="0" borderId="209" applyNumberFormat="0" applyProtection="0">
      <alignment horizontal="right" vertical="center"/>
    </xf>
    <xf numFmtId="0" fontId="131" fillId="69" borderId="201" applyNumberFormat="0" applyAlignment="0" applyProtection="0"/>
    <xf numFmtId="0" fontId="41" fillId="80" borderId="204" applyNumberFormat="0" applyProtection="0">
      <alignment horizontal="left" vertical="top" indent="1"/>
    </xf>
    <xf numFmtId="0" fontId="41" fillId="82" borderId="197" applyNumberFormat="0">
      <protection locked="0"/>
    </xf>
    <xf numFmtId="0" fontId="41" fillId="18" borderId="208" applyNumberFormat="0" applyFont="0" applyAlignment="0" applyProtection="0"/>
    <xf numFmtId="0" fontId="41" fillId="79" borderId="195" applyNumberFormat="0" applyProtection="0">
      <alignment horizontal="left" vertical="top" indent="1"/>
    </xf>
    <xf numFmtId="0" fontId="63" fillId="18" borderId="199" applyNumberFormat="0" applyFont="0" applyAlignment="0" applyProtection="0"/>
    <xf numFmtId="4" fontId="143" fillId="79" borderId="204" applyNumberFormat="0" applyProtection="0">
      <alignment horizontal="right" vertical="center"/>
    </xf>
    <xf numFmtId="0" fontId="41" fillId="79" borderId="195" applyNumberFormat="0" applyProtection="0">
      <alignment horizontal="left" vertical="top" indent="1"/>
    </xf>
    <xf numFmtId="0" fontId="81" fillId="84" borderId="188"/>
    <xf numFmtId="4" fontId="81" fillId="14" borderId="209" applyNumberFormat="0" applyProtection="0">
      <alignment horizontal="left" vertical="center" indent="1"/>
    </xf>
    <xf numFmtId="0" fontId="41" fillId="79" borderId="195" applyNumberFormat="0" applyProtection="0">
      <alignment horizontal="left" vertical="center" indent="1"/>
    </xf>
    <xf numFmtId="4" fontId="81" fillId="14" borderId="191" applyNumberFormat="0" applyProtection="0">
      <alignment horizontal="left" vertical="center" indent="1"/>
    </xf>
    <xf numFmtId="0" fontId="76" fillId="20" borderId="210" applyNumberFormat="0" applyAlignment="0" applyProtection="0"/>
    <xf numFmtId="0" fontId="131" fillId="69" borderId="192" applyNumberFormat="0" applyAlignment="0" applyProtection="0"/>
    <xf numFmtId="0" fontId="139" fillId="18" borderId="195" applyNumberFormat="0" applyProtection="0">
      <alignment horizontal="left" vertical="top" indent="1"/>
    </xf>
    <xf numFmtId="4" fontId="81" fillId="14" borderId="191" applyNumberFormat="0" applyProtection="0">
      <alignment horizontal="left" vertical="center" indent="1"/>
    </xf>
    <xf numFmtId="0" fontId="41" fillId="80" borderId="195" applyNumberFormat="0" applyProtection="0">
      <alignment horizontal="left" vertical="center" indent="1"/>
    </xf>
    <xf numFmtId="4" fontId="80" fillId="19" borderId="200" applyNumberFormat="0" applyProtection="0">
      <alignment vertical="center"/>
    </xf>
    <xf numFmtId="4" fontId="80" fillId="19" borderId="191" applyNumberFormat="0" applyProtection="0">
      <alignment vertical="center"/>
    </xf>
    <xf numFmtId="0" fontId="76" fillId="20" borderId="201" applyNumberFormat="0" applyAlignment="0" applyProtection="0"/>
    <xf numFmtId="0" fontId="41" fillId="68" borderId="199" applyNumberFormat="0" applyFont="0" applyAlignment="0" applyProtection="0"/>
    <xf numFmtId="0" fontId="41" fillId="80" borderId="195" applyNumberFormat="0" applyProtection="0">
      <alignment horizontal="left" vertical="center" indent="1"/>
    </xf>
    <xf numFmtId="0" fontId="136" fillId="71" borderId="193" applyNumberFormat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81" fillId="84" borderId="206"/>
    <xf numFmtId="0" fontId="41" fillId="8" borderId="204" applyNumberFormat="0" applyProtection="0">
      <alignment horizontal="left" vertical="center" indent="1"/>
    </xf>
    <xf numFmtId="0" fontId="41" fillId="81" borderId="213" applyNumberFormat="0" applyProtection="0">
      <alignment horizontal="left" vertical="center" indent="1"/>
    </xf>
    <xf numFmtId="0" fontId="123" fillId="0" borderId="194" applyNumberFormat="0" applyFill="0" applyAlignment="0" applyProtection="0"/>
    <xf numFmtId="0" fontId="81" fillId="84" borderId="189"/>
    <xf numFmtId="0" fontId="81" fillId="84" borderId="197"/>
    <xf numFmtId="4" fontId="139" fillId="22" borderId="195" applyNumberFormat="0" applyProtection="0">
      <alignment horizontal="right" vertical="center"/>
    </xf>
    <xf numFmtId="0" fontId="6" fillId="31" borderId="106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0" borderId="0"/>
    <xf numFmtId="0" fontId="6" fillId="33" borderId="0" applyNumberFormat="0" applyBorder="0" applyAlignment="0" applyProtection="0"/>
    <xf numFmtId="0" fontId="6" fillId="37" borderId="0" applyNumberFormat="0" applyBorder="0" applyAlignment="0" applyProtection="0"/>
    <xf numFmtId="0" fontId="6" fillId="41" borderId="0" applyNumberFormat="0" applyBorder="0" applyAlignment="0" applyProtection="0"/>
    <xf numFmtId="0" fontId="6" fillId="45" borderId="0" applyNumberFormat="0" applyBorder="0" applyAlignment="0" applyProtection="0"/>
    <xf numFmtId="0" fontId="6" fillId="49" borderId="0" applyNumberFormat="0" applyBorder="0" applyAlignment="0" applyProtection="0"/>
    <xf numFmtId="0" fontId="6" fillId="53" borderId="0" applyNumberFormat="0" applyBorder="0" applyAlignment="0" applyProtection="0"/>
    <xf numFmtId="0" fontId="6" fillId="34" borderId="0" applyNumberFormat="0" applyBorder="0" applyAlignment="0" applyProtection="0"/>
    <xf numFmtId="0" fontId="6" fillId="38" borderId="0" applyNumberFormat="0" applyBorder="0" applyAlignment="0" applyProtection="0"/>
    <xf numFmtId="0" fontId="6" fillId="42" borderId="0" applyNumberFormat="0" applyBorder="0" applyAlignment="0" applyProtection="0"/>
    <xf numFmtId="0" fontId="6" fillId="46" borderId="0" applyNumberFormat="0" applyBorder="0" applyAlignment="0" applyProtection="0"/>
    <xf numFmtId="0" fontId="6" fillId="50" borderId="0" applyNumberFormat="0" applyBorder="0" applyAlignment="0" applyProtection="0"/>
    <xf numFmtId="0" fontId="6" fillId="54" borderId="0" applyNumberFormat="0" applyBorder="0" applyAlignment="0" applyProtection="0"/>
    <xf numFmtId="0" fontId="6" fillId="31" borderId="106" applyNumberFormat="0" applyFont="0" applyAlignment="0" applyProtection="0"/>
    <xf numFmtId="0" fontId="6" fillId="54" borderId="0" applyNumberFormat="0" applyBorder="0" applyAlignment="0" applyProtection="0"/>
    <xf numFmtId="0" fontId="6" fillId="50" borderId="0" applyNumberFormat="0" applyBorder="0" applyAlignment="0" applyProtection="0"/>
    <xf numFmtId="0" fontId="6" fillId="46" borderId="0" applyNumberFormat="0" applyBorder="0" applyAlignment="0" applyProtection="0"/>
    <xf numFmtId="0" fontId="6" fillId="42" borderId="0" applyNumberFormat="0" applyBorder="0" applyAlignment="0" applyProtection="0"/>
    <xf numFmtId="0" fontId="6" fillId="38" borderId="0" applyNumberFormat="0" applyBorder="0" applyAlignment="0" applyProtection="0"/>
    <xf numFmtId="0" fontId="6" fillId="34" borderId="0" applyNumberFormat="0" applyBorder="0" applyAlignment="0" applyProtection="0"/>
    <xf numFmtId="0" fontId="6" fillId="53" borderId="0" applyNumberFormat="0" applyBorder="0" applyAlignment="0" applyProtection="0"/>
    <xf numFmtId="0" fontId="6" fillId="49" borderId="0" applyNumberFormat="0" applyBorder="0" applyAlignment="0" applyProtection="0"/>
    <xf numFmtId="0" fontId="6" fillId="45" borderId="0" applyNumberFormat="0" applyBorder="0" applyAlignment="0" applyProtection="0"/>
    <xf numFmtId="0" fontId="6" fillId="41" borderId="0" applyNumberFormat="0" applyBorder="0" applyAlignment="0" applyProtection="0"/>
    <xf numFmtId="0" fontId="6" fillId="37" borderId="0" applyNumberFormat="0" applyBorder="0" applyAlignment="0" applyProtection="0"/>
    <xf numFmtId="0" fontId="6" fillId="33" borderId="0" applyNumberFormat="0" applyBorder="0" applyAlignment="0" applyProtection="0"/>
    <xf numFmtId="0" fontId="6" fillId="0" borderId="0"/>
    <xf numFmtId="0" fontId="6" fillId="54" borderId="0" applyNumberFormat="0" applyBorder="0" applyAlignment="0" applyProtection="0"/>
    <xf numFmtId="0" fontId="6" fillId="50" borderId="0" applyNumberFormat="0" applyBorder="0" applyAlignment="0" applyProtection="0"/>
    <xf numFmtId="0" fontId="6" fillId="46" borderId="0" applyNumberFormat="0" applyBorder="0" applyAlignment="0" applyProtection="0"/>
    <xf numFmtId="0" fontId="6" fillId="42" borderId="0" applyNumberFormat="0" applyBorder="0" applyAlignment="0" applyProtection="0"/>
    <xf numFmtId="0" fontId="6" fillId="38" borderId="0" applyNumberFormat="0" applyBorder="0" applyAlignment="0" applyProtection="0"/>
    <xf numFmtId="0" fontId="6" fillId="34" borderId="0" applyNumberFormat="0" applyBorder="0" applyAlignment="0" applyProtection="0"/>
    <xf numFmtId="0" fontId="6" fillId="53" borderId="0" applyNumberFormat="0" applyBorder="0" applyAlignment="0" applyProtection="0"/>
    <xf numFmtId="0" fontId="6" fillId="49" borderId="0" applyNumberFormat="0" applyBorder="0" applyAlignment="0" applyProtection="0"/>
    <xf numFmtId="0" fontId="6" fillId="45" borderId="0" applyNumberFormat="0" applyBorder="0" applyAlignment="0" applyProtection="0"/>
    <xf numFmtId="0" fontId="6" fillId="41" borderId="0" applyNumberFormat="0" applyBorder="0" applyAlignment="0" applyProtection="0"/>
    <xf numFmtId="0" fontId="6" fillId="37" borderId="0" applyNumberFormat="0" applyBorder="0" applyAlignment="0" applyProtection="0"/>
    <xf numFmtId="0" fontId="6" fillId="33" borderId="0" applyNumberFormat="0" applyBorder="0" applyAlignment="0" applyProtection="0"/>
    <xf numFmtId="0" fontId="6" fillId="0" borderId="0"/>
    <xf numFmtId="0" fontId="6" fillId="54" borderId="0" applyNumberFormat="0" applyBorder="0" applyAlignment="0" applyProtection="0"/>
    <xf numFmtId="0" fontId="6" fillId="50" borderId="0" applyNumberFormat="0" applyBorder="0" applyAlignment="0" applyProtection="0"/>
    <xf numFmtId="0" fontId="6" fillId="46" borderId="0" applyNumberFormat="0" applyBorder="0" applyAlignment="0" applyProtection="0"/>
    <xf numFmtId="0" fontId="6" fillId="42" borderId="0" applyNumberFormat="0" applyBorder="0" applyAlignment="0" applyProtection="0"/>
    <xf numFmtId="0" fontId="6" fillId="38" borderId="0" applyNumberFormat="0" applyBorder="0" applyAlignment="0" applyProtection="0"/>
    <xf numFmtId="0" fontId="6" fillId="34" borderId="0" applyNumberFormat="0" applyBorder="0" applyAlignment="0" applyProtection="0"/>
    <xf numFmtId="0" fontId="6" fillId="53" borderId="0" applyNumberFormat="0" applyBorder="0" applyAlignment="0" applyProtection="0"/>
    <xf numFmtId="0" fontId="6" fillId="49" borderId="0" applyNumberFormat="0" applyBorder="0" applyAlignment="0" applyProtection="0"/>
    <xf numFmtId="0" fontId="6" fillId="45" borderId="0" applyNumberFormat="0" applyBorder="0" applyAlignment="0" applyProtection="0"/>
    <xf numFmtId="0" fontId="6" fillId="41" borderId="0" applyNumberFormat="0" applyBorder="0" applyAlignment="0" applyProtection="0"/>
    <xf numFmtId="0" fontId="6" fillId="37" borderId="0" applyNumberFormat="0" applyBorder="0" applyAlignment="0" applyProtection="0"/>
    <xf numFmtId="0" fontId="6" fillId="33" borderId="0" applyNumberFormat="0" applyBorder="0" applyAlignment="0" applyProtection="0"/>
    <xf numFmtId="0" fontId="6" fillId="0" borderId="0"/>
    <xf numFmtId="0" fontId="6" fillId="54" borderId="0" applyNumberFormat="0" applyBorder="0" applyAlignment="0" applyProtection="0"/>
    <xf numFmtId="0" fontId="6" fillId="50" borderId="0" applyNumberFormat="0" applyBorder="0" applyAlignment="0" applyProtection="0"/>
    <xf numFmtId="0" fontId="6" fillId="46" borderId="0" applyNumberFormat="0" applyBorder="0" applyAlignment="0" applyProtection="0"/>
    <xf numFmtId="0" fontId="6" fillId="42" borderId="0" applyNumberFormat="0" applyBorder="0" applyAlignment="0" applyProtection="0"/>
    <xf numFmtId="0" fontId="6" fillId="38" borderId="0" applyNumberFormat="0" applyBorder="0" applyAlignment="0" applyProtection="0"/>
    <xf numFmtId="0" fontId="6" fillId="34" borderId="0" applyNumberFormat="0" applyBorder="0" applyAlignment="0" applyProtection="0"/>
    <xf numFmtId="0" fontId="6" fillId="53" borderId="0" applyNumberFormat="0" applyBorder="0" applyAlignment="0" applyProtection="0"/>
    <xf numFmtId="0" fontId="6" fillId="49" borderId="0" applyNumberFormat="0" applyBorder="0" applyAlignment="0" applyProtection="0"/>
    <xf numFmtId="0" fontId="6" fillId="45" borderId="0" applyNumberFormat="0" applyBorder="0" applyAlignment="0" applyProtection="0"/>
    <xf numFmtId="0" fontId="6" fillId="41" borderId="0" applyNumberFormat="0" applyBorder="0" applyAlignment="0" applyProtection="0"/>
    <xf numFmtId="0" fontId="6" fillId="37" borderId="0" applyNumberFormat="0" applyBorder="0" applyAlignment="0" applyProtection="0"/>
    <xf numFmtId="0" fontId="6" fillId="33" borderId="0" applyNumberFormat="0" applyBorder="0" applyAlignment="0" applyProtection="0"/>
    <xf numFmtId="0" fontId="6" fillId="0" borderId="0"/>
    <xf numFmtId="0" fontId="6" fillId="54" borderId="0" applyNumberFormat="0" applyBorder="0" applyAlignment="0" applyProtection="0"/>
    <xf numFmtId="0" fontId="6" fillId="50" borderId="0" applyNumberFormat="0" applyBorder="0" applyAlignment="0" applyProtection="0"/>
    <xf numFmtId="0" fontId="6" fillId="46" borderId="0" applyNumberFormat="0" applyBorder="0" applyAlignment="0" applyProtection="0"/>
    <xf numFmtId="0" fontId="6" fillId="42" borderId="0" applyNumberFormat="0" applyBorder="0" applyAlignment="0" applyProtection="0"/>
    <xf numFmtId="0" fontId="6" fillId="38" borderId="0" applyNumberFormat="0" applyBorder="0" applyAlignment="0" applyProtection="0"/>
    <xf numFmtId="0" fontId="6" fillId="34" borderId="0" applyNumberFormat="0" applyBorder="0" applyAlignment="0" applyProtection="0"/>
    <xf numFmtId="0" fontId="6" fillId="53" borderId="0" applyNumberFormat="0" applyBorder="0" applyAlignment="0" applyProtection="0"/>
    <xf numFmtId="0" fontId="6" fillId="49" borderId="0" applyNumberFormat="0" applyBorder="0" applyAlignment="0" applyProtection="0"/>
    <xf numFmtId="0" fontId="6" fillId="45" borderId="0" applyNumberFormat="0" applyBorder="0" applyAlignment="0" applyProtection="0"/>
    <xf numFmtId="0" fontId="6" fillId="41" borderId="0" applyNumberFormat="0" applyBorder="0" applyAlignment="0" applyProtection="0"/>
    <xf numFmtId="0" fontId="6" fillId="37" borderId="0" applyNumberFormat="0" applyBorder="0" applyAlignment="0" applyProtection="0"/>
    <xf numFmtId="0" fontId="6" fillId="33" borderId="0" applyNumberFormat="0" applyBorder="0" applyAlignment="0" applyProtection="0"/>
    <xf numFmtId="0" fontId="6" fillId="0" borderId="0"/>
    <xf numFmtId="0" fontId="6" fillId="54" borderId="0" applyNumberFormat="0" applyBorder="0" applyAlignment="0" applyProtection="0"/>
    <xf numFmtId="0" fontId="6" fillId="50" borderId="0" applyNumberFormat="0" applyBorder="0" applyAlignment="0" applyProtection="0"/>
    <xf numFmtId="0" fontId="6" fillId="46" borderId="0" applyNumberFormat="0" applyBorder="0" applyAlignment="0" applyProtection="0"/>
    <xf numFmtId="0" fontId="6" fillId="42" borderId="0" applyNumberFormat="0" applyBorder="0" applyAlignment="0" applyProtection="0"/>
    <xf numFmtId="0" fontId="6" fillId="38" borderId="0" applyNumberFormat="0" applyBorder="0" applyAlignment="0" applyProtection="0"/>
    <xf numFmtId="0" fontId="6" fillId="34" borderId="0" applyNumberFormat="0" applyBorder="0" applyAlignment="0" applyProtection="0"/>
    <xf numFmtId="0" fontId="6" fillId="53" borderId="0" applyNumberFormat="0" applyBorder="0" applyAlignment="0" applyProtection="0"/>
    <xf numFmtId="0" fontId="6" fillId="49" borderId="0" applyNumberFormat="0" applyBorder="0" applyAlignment="0" applyProtection="0"/>
    <xf numFmtId="0" fontId="6" fillId="45" borderId="0" applyNumberFormat="0" applyBorder="0" applyAlignment="0" applyProtection="0"/>
    <xf numFmtId="0" fontId="6" fillId="41" borderId="0" applyNumberFormat="0" applyBorder="0" applyAlignment="0" applyProtection="0"/>
    <xf numFmtId="0" fontId="6" fillId="37" borderId="0" applyNumberFormat="0" applyBorder="0" applyAlignment="0" applyProtection="0"/>
    <xf numFmtId="0" fontId="6" fillId="3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139" fillId="3" borderId="195" applyNumberFormat="0" applyProtection="0">
      <alignment horizontal="right" vertical="center"/>
    </xf>
    <xf numFmtId="4" fontId="139" fillId="15" borderId="204" applyNumberFormat="0" applyProtection="0">
      <alignment horizontal="right" vertical="center"/>
    </xf>
    <xf numFmtId="0" fontId="41" fillId="80" borderId="195" applyNumberFormat="0" applyProtection="0">
      <alignment horizontal="left" vertical="top" indent="1"/>
    </xf>
    <xf numFmtId="0" fontId="77" fillId="20" borderId="193" applyNumberFormat="0" applyAlignment="0" applyProtection="0"/>
    <xf numFmtId="0" fontId="41" fillId="80" borderId="195" applyNumberFormat="0" applyProtection="0">
      <alignment horizontal="left" vertical="top" indent="1"/>
    </xf>
    <xf numFmtId="4" fontId="139" fillId="22" borderId="204" applyNumberFormat="0" applyProtection="0">
      <alignment horizontal="right" vertical="center"/>
    </xf>
    <xf numFmtId="0" fontId="41" fillId="82" borderId="197" applyNumberFormat="0">
      <protection locked="0"/>
    </xf>
    <xf numFmtId="0" fontId="76" fillId="20" borderId="210" applyNumberFormat="0" applyAlignment="0" applyProtection="0"/>
    <xf numFmtId="0" fontId="77" fillId="20" borderId="202" applyNumberFormat="0" applyAlignment="0" applyProtection="0"/>
    <xf numFmtId="0" fontId="41" fillId="82" borderId="215" applyNumberFormat="0">
      <protection locked="0"/>
    </xf>
    <xf numFmtId="0" fontId="80" fillId="80" borderId="205" applyBorder="0"/>
    <xf numFmtId="4" fontId="137" fillId="17" borderId="195" applyNumberFormat="0" applyProtection="0">
      <alignment vertical="center"/>
    </xf>
    <xf numFmtId="0" fontId="41" fillId="80" borderId="204" applyNumberFormat="0" applyProtection="0">
      <alignment horizontal="left" vertical="center" indent="1"/>
    </xf>
    <xf numFmtId="0" fontId="41" fillId="82" borderId="188" applyNumberFormat="0">
      <protection locked="0"/>
    </xf>
    <xf numFmtId="0" fontId="41" fillId="82" borderId="216" applyNumberFormat="0">
      <protection locked="0"/>
    </xf>
    <xf numFmtId="4" fontId="139" fillId="10" borderId="204" applyNumberFormat="0" applyProtection="0">
      <alignment horizontal="right" vertical="center"/>
    </xf>
    <xf numFmtId="0" fontId="41" fillId="81" borderId="195" applyNumberFormat="0" applyProtection="0">
      <alignment horizontal="left" vertical="top" indent="1"/>
    </xf>
    <xf numFmtId="4" fontId="145" fillId="79" borderId="204" applyNumberFormat="0" applyProtection="0">
      <alignment horizontal="right" vertical="center"/>
    </xf>
    <xf numFmtId="4" fontId="139" fillId="23" borderId="204" applyNumberFormat="0" applyProtection="0">
      <alignment horizontal="right" vertical="center"/>
    </xf>
    <xf numFmtId="4" fontId="139" fillId="18" borderId="204" applyNumberFormat="0" applyProtection="0">
      <alignment horizontal="left" vertical="center" indent="1"/>
    </xf>
    <xf numFmtId="0" fontId="75" fillId="7" borderId="201" applyNumberFormat="0" applyAlignment="0" applyProtection="0"/>
    <xf numFmtId="0" fontId="63" fillId="18" borderId="190" applyNumberFormat="0" applyFont="0" applyAlignment="0" applyProtection="0"/>
    <xf numFmtId="4" fontId="139" fillId="76" borderId="213" applyNumberFormat="0" applyProtection="0">
      <alignment horizontal="right" vertical="center"/>
    </xf>
    <xf numFmtId="4" fontId="139" fillId="18" borderId="213" applyNumberFormat="0" applyProtection="0">
      <alignment vertical="center"/>
    </xf>
    <xf numFmtId="0" fontId="41" fillId="82" borderId="198" applyNumberFormat="0">
      <protection locked="0"/>
    </xf>
    <xf numFmtId="0" fontId="63" fillId="18" borderId="208" applyNumberFormat="0" applyFont="0" applyAlignment="0" applyProtection="0"/>
    <xf numFmtId="0" fontId="41" fillId="8" borderId="195" applyNumberFormat="0" applyProtection="0">
      <alignment horizontal="left" vertical="center" indent="1"/>
    </xf>
    <xf numFmtId="0" fontId="41" fillId="80" borderId="213" applyNumberFormat="0" applyProtection="0">
      <alignment horizontal="left" vertical="center" indent="1"/>
    </xf>
    <xf numFmtId="0" fontId="41" fillId="82" borderId="198" applyNumberFormat="0">
      <protection locked="0"/>
    </xf>
    <xf numFmtId="0" fontId="41" fillId="79" borderId="204" applyNumberFormat="0" applyProtection="0">
      <alignment horizontal="left" vertical="center" indent="1"/>
    </xf>
    <xf numFmtId="4" fontId="139" fillId="11" borderId="204" applyNumberFormat="0" applyProtection="0">
      <alignment horizontal="right" vertical="center"/>
    </xf>
    <xf numFmtId="0" fontId="81" fillId="84" borderId="215"/>
    <xf numFmtId="4" fontId="81" fillId="14" borderId="200" applyNumberFormat="0" applyProtection="0">
      <alignment horizontal="left" vertical="center" indent="1"/>
    </xf>
    <xf numFmtId="0" fontId="76" fillId="20" borderId="192" applyNumberFormat="0" applyAlignment="0" applyProtection="0"/>
    <xf numFmtId="4" fontId="139" fillId="18" borderId="213" applyNumberFormat="0" applyProtection="0">
      <alignment horizontal="left" vertical="center" indent="1"/>
    </xf>
    <xf numFmtId="4" fontId="137" fillId="17" borderId="213" applyNumberFormat="0" applyProtection="0">
      <alignment vertical="center"/>
    </xf>
    <xf numFmtId="0" fontId="41" fillId="68" borderId="190" applyNumberFormat="0" applyFont="0" applyAlignment="0" applyProtection="0"/>
    <xf numFmtId="4" fontId="143" fillId="18" borderId="213" applyNumberFormat="0" applyProtection="0">
      <alignment vertical="center"/>
    </xf>
    <xf numFmtId="0" fontId="41" fillId="8" borderId="204" applyNumberFormat="0" applyProtection="0">
      <alignment horizontal="left" vertical="top" indent="1"/>
    </xf>
    <xf numFmtId="0" fontId="41" fillId="81" borderId="204" applyNumberFormat="0" applyProtection="0">
      <alignment horizontal="left" vertical="top" indent="1"/>
    </xf>
    <xf numFmtId="4" fontId="80" fillId="19" borderId="200" applyNumberFormat="0" applyProtection="0">
      <alignment horizontal="left" vertical="center" indent="1"/>
    </xf>
    <xf numFmtId="4" fontId="139" fillId="10" borderId="195" applyNumberFormat="0" applyProtection="0">
      <alignment horizontal="right" vertical="center"/>
    </xf>
    <xf numFmtId="0" fontId="41" fillId="8" borderId="204" applyNumberFormat="0" applyProtection="0">
      <alignment horizontal="left" vertical="top" indent="1"/>
    </xf>
    <xf numFmtId="0" fontId="41" fillId="18" borderId="199" applyNumberFormat="0" applyFont="0" applyAlignment="0" applyProtection="0"/>
    <xf numFmtId="4" fontId="139" fillId="15" borderId="195" applyNumberFormat="0" applyProtection="0">
      <alignment horizontal="right" vertical="center"/>
    </xf>
    <xf numFmtId="4" fontId="81" fillId="0" borderId="191" applyNumberFormat="0" applyProtection="0">
      <alignment horizontal="right" vertical="center"/>
    </xf>
    <xf numFmtId="0" fontId="75" fillId="7" borderId="192" applyNumberFormat="0" applyAlignment="0" applyProtection="0"/>
    <xf numFmtId="4" fontId="81" fillId="0" borderId="200" applyNumberFormat="0" applyProtection="0">
      <alignment horizontal="right" vertical="center"/>
    </xf>
    <xf numFmtId="4" fontId="143" fillId="18" borderId="195" applyNumberFormat="0" applyProtection="0">
      <alignment vertical="center"/>
    </xf>
    <xf numFmtId="4" fontId="137" fillId="17" borderId="204" applyNumberFormat="0" applyProtection="0">
      <alignment vertical="center"/>
    </xf>
    <xf numFmtId="0" fontId="41" fillId="81" borderId="213" applyNumberFormat="0" applyProtection="0">
      <alignment horizontal="left" vertical="top" indent="1"/>
    </xf>
    <xf numFmtId="0" fontId="75" fillId="7" borderId="201" applyNumberFormat="0" applyAlignment="0" applyProtection="0"/>
    <xf numFmtId="0" fontId="138" fillId="17" borderId="213" applyNumberFormat="0" applyProtection="0">
      <alignment horizontal="left" vertical="top" indent="1"/>
    </xf>
    <xf numFmtId="0" fontId="139" fillId="81" borderId="204" applyNumberFormat="0" applyProtection="0">
      <alignment horizontal="left" vertical="top" indent="1"/>
    </xf>
    <xf numFmtId="4" fontId="139" fillId="81" borderId="204" applyNumberFormat="0" applyProtection="0">
      <alignment horizontal="right" vertical="center"/>
    </xf>
    <xf numFmtId="0" fontId="41" fillId="82" borderId="206" applyNumberFormat="0">
      <protection locked="0"/>
    </xf>
    <xf numFmtId="0" fontId="77" fillId="20" borderId="202" applyNumberFormat="0" applyAlignment="0" applyProtection="0"/>
    <xf numFmtId="0" fontId="139" fillId="18" borderId="213" applyNumberFormat="0" applyProtection="0">
      <alignment horizontal="left" vertical="top" indent="1"/>
    </xf>
    <xf numFmtId="0" fontId="41" fillId="82" borderId="215" applyNumberFormat="0">
      <protection locked="0"/>
    </xf>
    <xf numFmtId="4" fontId="139" fillId="23" borderId="213" applyNumberFormat="0" applyProtection="0">
      <alignment horizontal="right" vertical="center"/>
    </xf>
    <xf numFmtId="0" fontId="139" fillId="18" borderId="204" applyNumberFormat="0" applyProtection="0">
      <alignment horizontal="left" vertical="top" indent="1"/>
    </xf>
    <xf numFmtId="0" fontId="41" fillId="81" borderId="204" applyNumberFormat="0" applyProtection="0">
      <alignment horizontal="left" vertical="top" indent="1"/>
    </xf>
    <xf numFmtId="0" fontId="75" fillId="7" borderId="210" applyNumberFormat="0" applyAlignment="0" applyProtection="0"/>
    <xf numFmtId="4" fontId="143" fillId="18" borderId="204" applyNumberFormat="0" applyProtection="0">
      <alignment vertical="center"/>
    </xf>
    <xf numFmtId="4" fontId="139" fillId="22" borderId="213" applyNumberFormat="0" applyProtection="0">
      <alignment horizontal="right" vertical="center"/>
    </xf>
    <xf numFmtId="4" fontId="139" fillId="11" borderId="213" applyNumberFormat="0" applyProtection="0">
      <alignment horizontal="right" vertical="center"/>
    </xf>
    <xf numFmtId="4" fontId="139" fillId="15" borderId="213" applyNumberFormat="0" applyProtection="0">
      <alignment horizontal="right" vertical="center"/>
    </xf>
    <xf numFmtId="4" fontId="139" fillId="24" borderId="213" applyNumberFormat="0" applyProtection="0">
      <alignment horizontal="right" vertical="center"/>
    </xf>
    <xf numFmtId="4" fontId="139" fillId="81" borderId="213" applyNumberFormat="0" applyProtection="0">
      <alignment horizontal="right" vertical="center"/>
    </xf>
    <xf numFmtId="0" fontId="41" fillId="8" borderId="213" applyNumberFormat="0" applyProtection="0">
      <alignment horizontal="left" vertical="top" indent="1"/>
    </xf>
    <xf numFmtId="0" fontId="41" fillId="8" borderId="213" applyNumberFormat="0" applyProtection="0">
      <alignment horizontal="left" vertical="top" indent="1"/>
    </xf>
    <xf numFmtId="0" fontId="41" fillId="79" borderId="213" applyNumberFormat="0" applyProtection="0">
      <alignment horizontal="left" vertical="center" indent="1"/>
    </xf>
    <xf numFmtId="0" fontId="41" fillId="79" borderId="213" applyNumberFormat="0" applyProtection="0">
      <alignment horizontal="left" vertical="center" indent="1"/>
    </xf>
    <xf numFmtId="0" fontId="41" fillId="79" borderId="213" applyNumberFormat="0" applyProtection="0">
      <alignment horizontal="left" vertical="top" indent="1"/>
    </xf>
    <xf numFmtId="0" fontId="41" fillId="79" borderId="213" applyNumberFormat="0" applyProtection="0">
      <alignment horizontal="left" vertical="top" indent="1"/>
    </xf>
    <xf numFmtId="0" fontId="41" fillId="82" borderId="207" applyNumberFormat="0">
      <protection locked="0"/>
    </xf>
    <xf numFmtId="4" fontId="143" fillId="79" borderId="213" applyNumberFormat="0" applyProtection="0">
      <alignment horizontal="right" vertical="center"/>
    </xf>
    <xf numFmtId="0" fontId="139" fillId="81" borderId="213" applyNumberFormat="0" applyProtection="0">
      <alignment horizontal="left" vertical="top" indent="1"/>
    </xf>
    <xf numFmtId="0" fontId="81" fillId="84" borderId="207"/>
    <xf numFmtId="4" fontId="145" fillId="79" borderId="213" applyNumberFormat="0" applyProtection="0">
      <alignment horizontal="right" vertical="center"/>
    </xf>
    <xf numFmtId="0" fontId="41" fillId="82" borderId="216" applyNumberFormat="0">
      <protection locked="0"/>
    </xf>
    <xf numFmtId="0" fontId="81" fillId="84" borderId="217"/>
    <xf numFmtId="0" fontId="41" fillId="82" borderId="218" applyNumberFormat="0">
      <protection locked="0"/>
    </xf>
    <xf numFmtId="0" fontId="5" fillId="0" borderId="0"/>
    <xf numFmtId="0" fontId="5" fillId="31" borderId="106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41" fillId="82" borderId="217" applyNumberFormat="0">
      <protection locked="0"/>
    </xf>
    <xf numFmtId="0" fontId="41" fillId="82" borderId="217" applyNumberFormat="0">
      <protection locked="0"/>
    </xf>
    <xf numFmtId="0" fontId="81" fillId="84" borderId="218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1" fillId="82" borderId="218" applyNumberFormat="0">
      <protection locked="0"/>
    </xf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31" borderId="106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3" borderId="0" applyNumberFormat="0" applyBorder="0" applyAlignment="0" applyProtection="0"/>
    <xf numFmtId="0" fontId="5" fillId="37" borderId="0" applyNumberFormat="0" applyBorder="0" applyAlignment="0" applyProtection="0"/>
    <xf numFmtId="0" fontId="5" fillId="41" borderId="0" applyNumberFormat="0" applyBorder="0" applyAlignment="0" applyProtection="0"/>
    <xf numFmtId="0" fontId="5" fillId="45" borderId="0" applyNumberFormat="0" applyBorder="0" applyAlignment="0" applyProtection="0"/>
    <xf numFmtId="0" fontId="5" fillId="49" borderId="0" applyNumberFormat="0" applyBorder="0" applyAlignment="0" applyProtection="0"/>
    <xf numFmtId="0" fontId="5" fillId="53" borderId="0" applyNumberFormat="0" applyBorder="0" applyAlignment="0" applyProtection="0"/>
    <xf numFmtId="0" fontId="5" fillId="34" borderId="0" applyNumberFormat="0" applyBorder="0" applyAlignment="0" applyProtection="0"/>
    <xf numFmtId="0" fontId="5" fillId="38" borderId="0" applyNumberFormat="0" applyBorder="0" applyAlignment="0" applyProtection="0"/>
    <xf numFmtId="0" fontId="5" fillId="42" borderId="0" applyNumberFormat="0" applyBorder="0" applyAlignment="0" applyProtection="0"/>
    <xf numFmtId="0" fontId="5" fillId="46" borderId="0" applyNumberFormat="0" applyBorder="0" applyAlignment="0" applyProtection="0"/>
    <xf numFmtId="0" fontId="5" fillId="50" borderId="0" applyNumberFormat="0" applyBorder="0" applyAlignment="0" applyProtection="0"/>
    <xf numFmtId="0" fontId="5" fillId="54" borderId="0" applyNumberFormat="0" applyBorder="0" applyAlignment="0" applyProtection="0"/>
    <xf numFmtId="0" fontId="5" fillId="31" borderId="106" applyNumberFormat="0" applyFont="0" applyAlignment="0" applyProtection="0"/>
    <xf numFmtId="0" fontId="5" fillId="54" borderId="0" applyNumberFormat="0" applyBorder="0" applyAlignment="0" applyProtection="0"/>
    <xf numFmtId="0" fontId="5" fillId="50" borderId="0" applyNumberFormat="0" applyBorder="0" applyAlignment="0" applyProtection="0"/>
    <xf numFmtId="0" fontId="5" fillId="46" borderId="0" applyNumberFormat="0" applyBorder="0" applyAlignment="0" applyProtection="0"/>
    <xf numFmtId="0" fontId="5" fillId="42" borderId="0" applyNumberFormat="0" applyBorder="0" applyAlignment="0" applyProtection="0"/>
    <xf numFmtId="0" fontId="5" fillId="38" borderId="0" applyNumberFormat="0" applyBorder="0" applyAlignment="0" applyProtection="0"/>
    <xf numFmtId="0" fontId="5" fillId="34" borderId="0" applyNumberFormat="0" applyBorder="0" applyAlignment="0" applyProtection="0"/>
    <xf numFmtId="0" fontId="5" fillId="53" borderId="0" applyNumberFormat="0" applyBorder="0" applyAlignment="0" applyProtection="0"/>
    <xf numFmtId="0" fontId="5" fillId="49" borderId="0" applyNumberFormat="0" applyBorder="0" applyAlignment="0" applyProtection="0"/>
    <xf numFmtId="0" fontId="5" fillId="45" borderId="0" applyNumberFormat="0" applyBorder="0" applyAlignment="0" applyProtection="0"/>
    <xf numFmtId="0" fontId="5" fillId="41" borderId="0" applyNumberFormat="0" applyBorder="0" applyAlignment="0" applyProtection="0"/>
    <xf numFmtId="0" fontId="5" fillId="37" borderId="0" applyNumberFormat="0" applyBorder="0" applyAlignment="0" applyProtection="0"/>
    <xf numFmtId="0" fontId="5" fillId="33" borderId="0" applyNumberFormat="0" applyBorder="0" applyAlignment="0" applyProtection="0"/>
    <xf numFmtId="0" fontId="5" fillId="0" borderId="0"/>
    <xf numFmtId="0" fontId="5" fillId="54" borderId="0" applyNumberFormat="0" applyBorder="0" applyAlignment="0" applyProtection="0"/>
    <xf numFmtId="0" fontId="5" fillId="50" borderId="0" applyNumberFormat="0" applyBorder="0" applyAlignment="0" applyProtection="0"/>
    <xf numFmtId="0" fontId="5" fillId="46" borderId="0" applyNumberFormat="0" applyBorder="0" applyAlignment="0" applyProtection="0"/>
    <xf numFmtId="0" fontId="5" fillId="42" borderId="0" applyNumberFormat="0" applyBorder="0" applyAlignment="0" applyProtection="0"/>
    <xf numFmtId="0" fontId="5" fillId="38" borderId="0" applyNumberFormat="0" applyBorder="0" applyAlignment="0" applyProtection="0"/>
    <xf numFmtId="0" fontId="5" fillId="34" borderId="0" applyNumberFormat="0" applyBorder="0" applyAlignment="0" applyProtection="0"/>
    <xf numFmtId="0" fontId="5" fillId="53" borderId="0" applyNumberFormat="0" applyBorder="0" applyAlignment="0" applyProtection="0"/>
    <xf numFmtId="0" fontId="5" fillId="49" borderId="0" applyNumberFormat="0" applyBorder="0" applyAlignment="0" applyProtection="0"/>
    <xf numFmtId="0" fontId="5" fillId="45" borderId="0" applyNumberFormat="0" applyBorder="0" applyAlignment="0" applyProtection="0"/>
    <xf numFmtId="0" fontId="5" fillId="41" borderId="0" applyNumberFormat="0" applyBorder="0" applyAlignment="0" applyProtection="0"/>
    <xf numFmtId="0" fontId="5" fillId="37" borderId="0" applyNumberFormat="0" applyBorder="0" applyAlignment="0" applyProtection="0"/>
    <xf numFmtId="0" fontId="5" fillId="33" borderId="0" applyNumberFormat="0" applyBorder="0" applyAlignment="0" applyProtection="0"/>
    <xf numFmtId="0" fontId="5" fillId="0" borderId="0"/>
    <xf numFmtId="0" fontId="5" fillId="54" borderId="0" applyNumberFormat="0" applyBorder="0" applyAlignment="0" applyProtection="0"/>
    <xf numFmtId="0" fontId="5" fillId="50" borderId="0" applyNumberFormat="0" applyBorder="0" applyAlignment="0" applyProtection="0"/>
    <xf numFmtId="0" fontId="5" fillId="46" borderId="0" applyNumberFormat="0" applyBorder="0" applyAlignment="0" applyProtection="0"/>
    <xf numFmtId="0" fontId="5" fillId="42" borderId="0" applyNumberFormat="0" applyBorder="0" applyAlignment="0" applyProtection="0"/>
    <xf numFmtId="0" fontId="5" fillId="38" borderId="0" applyNumberFormat="0" applyBorder="0" applyAlignment="0" applyProtection="0"/>
    <xf numFmtId="0" fontId="5" fillId="34" borderId="0" applyNumberFormat="0" applyBorder="0" applyAlignment="0" applyProtection="0"/>
    <xf numFmtId="0" fontId="5" fillId="53" borderId="0" applyNumberFormat="0" applyBorder="0" applyAlignment="0" applyProtection="0"/>
    <xf numFmtId="0" fontId="5" fillId="49" borderId="0" applyNumberFormat="0" applyBorder="0" applyAlignment="0" applyProtection="0"/>
    <xf numFmtId="0" fontId="5" fillId="45" borderId="0" applyNumberFormat="0" applyBorder="0" applyAlignment="0" applyProtection="0"/>
    <xf numFmtId="0" fontId="5" fillId="41" borderId="0" applyNumberFormat="0" applyBorder="0" applyAlignment="0" applyProtection="0"/>
    <xf numFmtId="0" fontId="5" fillId="37" borderId="0" applyNumberFormat="0" applyBorder="0" applyAlignment="0" applyProtection="0"/>
    <xf numFmtId="0" fontId="5" fillId="33" borderId="0" applyNumberFormat="0" applyBorder="0" applyAlignment="0" applyProtection="0"/>
    <xf numFmtId="0" fontId="5" fillId="0" borderId="0"/>
    <xf numFmtId="0" fontId="5" fillId="54" borderId="0" applyNumberFormat="0" applyBorder="0" applyAlignment="0" applyProtection="0"/>
    <xf numFmtId="0" fontId="5" fillId="50" borderId="0" applyNumberFormat="0" applyBorder="0" applyAlignment="0" applyProtection="0"/>
    <xf numFmtId="0" fontId="5" fillId="46" borderId="0" applyNumberFormat="0" applyBorder="0" applyAlignment="0" applyProtection="0"/>
    <xf numFmtId="0" fontId="5" fillId="42" borderId="0" applyNumberFormat="0" applyBorder="0" applyAlignment="0" applyProtection="0"/>
    <xf numFmtId="0" fontId="5" fillId="38" borderId="0" applyNumberFormat="0" applyBorder="0" applyAlignment="0" applyProtection="0"/>
    <xf numFmtId="0" fontId="5" fillId="34" borderId="0" applyNumberFormat="0" applyBorder="0" applyAlignment="0" applyProtection="0"/>
    <xf numFmtId="0" fontId="5" fillId="53" borderId="0" applyNumberFormat="0" applyBorder="0" applyAlignment="0" applyProtection="0"/>
    <xf numFmtId="0" fontId="5" fillId="49" borderId="0" applyNumberFormat="0" applyBorder="0" applyAlignment="0" applyProtection="0"/>
    <xf numFmtId="0" fontId="5" fillId="45" borderId="0" applyNumberFormat="0" applyBorder="0" applyAlignment="0" applyProtection="0"/>
    <xf numFmtId="0" fontId="5" fillId="41" borderId="0" applyNumberFormat="0" applyBorder="0" applyAlignment="0" applyProtection="0"/>
    <xf numFmtId="0" fontId="5" fillId="37" borderId="0" applyNumberFormat="0" applyBorder="0" applyAlignment="0" applyProtection="0"/>
    <xf numFmtId="0" fontId="5" fillId="33" borderId="0" applyNumberFormat="0" applyBorder="0" applyAlignment="0" applyProtection="0"/>
    <xf numFmtId="0" fontId="5" fillId="0" borderId="0"/>
    <xf numFmtId="0" fontId="5" fillId="54" borderId="0" applyNumberFormat="0" applyBorder="0" applyAlignment="0" applyProtection="0"/>
    <xf numFmtId="0" fontId="5" fillId="50" borderId="0" applyNumberFormat="0" applyBorder="0" applyAlignment="0" applyProtection="0"/>
    <xf numFmtId="0" fontId="5" fillId="46" borderId="0" applyNumberFormat="0" applyBorder="0" applyAlignment="0" applyProtection="0"/>
    <xf numFmtId="0" fontId="5" fillId="42" borderId="0" applyNumberFormat="0" applyBorder="0" applyAlignment="0" applyProtection="0"/>
    <xf numFmtId="0" fontId="5" fillId="38" borderId="0" applyNumberFormat="0" applyBorder="0" applyAlignment="0" applyProtection="0"/>
    <xf numFmtId="0" fontId="5" fillId="34" borderId="0" applyNumberFormat="0" applyBorder="0" applyAlignment="0" applyProtection="0"/>
    <xf numFmtId="0" fontId="5" fillId="53" borderId="0" applyNumberFormat="0" applyBorder="0" applyAlignment="0" applyProtection="0"/>
    <xf numFmtId="0" fontId="5" fillId="49" borderId="0" applyNumberFormat="0" applyBorder="0" applyAlignment="0" applyProtection="0"/>
    <xf numFmtId="0" fontId="5" fillId="45" borderId="0" applyNumberFormat="0" applyBorder="0" applyAlignment="0" applyProtection="0"/>
    <xf numFmtId="0" fontId="5" fillId="41" borderId="0" applyNumberFormat="0" applyBorder="0" applyAlignment="0" applyProtection="0"/>
    <xf numFmtId="0" fontId="5" fillId="37" borderId="0" applyNumberFormat="0" applyBorder="0" applyAlignment="0" applyProtection="0"/>
    <xf numFmtId="0" fontId="5" fillId="33" borderId="0" applyNumberFormat="0" applyBorder="0" applyAlignment="0" applyProtection="0"/>
    <xf numFmtId="0" fontId="5" fillId="0" borderId="0"/>
    <xf numFmtId="0" fontId="5" fillId="54" borderId="0" applyNumberFormat="0" applyBorder="0" applyAlignment="0" applyProtection="0"/>
    <xf numFmtId="0" fontId="5" fillId="50" borderId="0" applyNumberFormat="0" applyBorder="0" applyAlignment="0" applyProtection="0"/>
    <xf numFmtId="0" fontId="5" fillId="46" borderId="0" applyNumberFormat="0" applyBorder="0" applyAlignment="0" applyProtection="0"/>
    <xf numFmtId="0" fontId="5" fillId="42" borderId="0" applyNumberFormat="0" applyBorder="0" applyAlignment="0" applyProtection="0"/>
    <xf numFmtId="0" fontId="5" fillId="38" borderId="0" applyNumberFormat="0" applyBorder="0" applyAlignment="0" applyProtection="0"/>
    <xf numFmtId="0" fontId="5" fillId="34" borderId="0" applyNumberFormat="0" applyBorder="0" applyAlignment="0" applyProtection="0"/>
    <xf numFmtId="0" fontId="5" fillId="53" borderId="0" applyNumberFormat="0" applyBorder="0" applyAlignment="0" applyProtection="0"/>
    <xf numFmtId="0" fontId="5" fillId="49" borderId="0" applyNumberFormat="0" applyBorder="0" applyAlignment="0" applyProtection="0"/>
    <xf numFmtId="0" fontId="5" fillId="45" borderId="0" applyNumberFormat="0" applyBorder="0" applyAlignment="0" applyProtection="0"/>
    <xf numFmtId="0" fontId="5" fillId="41" borderId="0" applyNumberFormat="0" applyBorder="0" applyAlignment="0" applyProtection="0"/>
    <xf numFmtId="0" fontId="5" fillId="37" borderId="0" applyNumberFormat="0" applyBorder="0" applyAlignment="0" applyProtection="0"/>
    <xf numFmtId="0" fontId="5" fillId="3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14" fillId="0" borderId="0" applyFont="0" applyFill="0" applyBorder="0" applyAlignment="0" applyProtection="0"/>
    <xf numFmtId="0" fontId="4" fillId="0" borderId="0"/>
    <xf numFmtId="164" fontId="23" fillId="0" borderId="0" applyFont="0" applyFill="0" applyBorder="0" applyAlignment="0" applyProtection="0"/>
    <xf numFmtId="0" fontId="14" fillId="0" borderId="0"/>
    <xf numFmtId="0" fontId="23" fillId="0" borderId="0"/>
    <xf numFmtId="165" fontId="23" fillId="0" borderId="0" applyFont="0" applyFill="0" applyBorder="0" applyAlignment="0" applyProtection="0"/>
    <xf numFmtId="0" fontId="3" fillId="0" borderId="0"/>
    <xf numFmtId="0" fontId="27" fillId="0" borderId="0"/>
    <xf numFmtId="0" fontId="27" fillId="0" borderId="0"/>
    <xf numFmtId="0" fontId="41" fillId="18" borderId="293" applyNumberFormat="0" applyFont="0" applyAlignment="0" applyProtection="0"/>
    <xf numFmtId="4" fontId="80" fillId="19" borderId="294" applyNumberFormat="0" applyProtection="0">
      <alignment vertical="center"/>
    </xf>
    <xf numFmtId="4" fontId="80" fillId="19" borderId="294" applyNumberFormat="0" applyProtection="0">
      <alignment horizontal="left" vertical="center" indent="1"/>
    </xf>
    <xf numFmtId="4" fontId="81" fillId="14" borderId="294" applyNumberFormat="0" applyProtection="0">
      <alignment horizontal="left" vertical="center" indent="1"/>
    </xf>
    <xf numFmtId="4" fontId="81" fillId="0" borderId="294" applyNumberFormat="0" applyProtection="0">
      <alignment horizontal="right" vertical="center"/>
    </xf>
    <xf numFmtId="4" fontId="81" fillId="14" borderId="294" applyNumberFormat="0" applyProtection="0">
      <alignment horizontal="left" vertical="center" indent="1"/>
    </xf>
    <xf numFmtId="0" fontId="75" fillId="7" borderId="295" applyNumberFormat="0" applyAlignment="0" applyProtection="0"/>
    <xf numFmtId="0" fontId="76" fillId="20" borderId="295" applyNumberFormat="0" applyAlignment="0" applyProtection="0"/>
    <xf numFmtId="0" fontId="77" fillId="20" borderId="296" applyNumberFormat="0" applyAlignment="0" applyProtection="0"/>
    <xf numFmtId="0" fontId="2" fillId="0" borderId="0"/>
    <xf numFmtId="0" fontId="2" fillId="31" borderId="106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122" fillId="71" borderId="295" applyNumberFormat="0" applyAlignment="0" applyProtection="0"/>
    <xf numFmtId="0" fontId="131" fillId="69" borderId="295" applyNumberForma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1" fillId="68" borderId="293" applyNumberFormat="0" applyFont="0" applyAlignment="0" applyProtection="0"/>
    <xf numFmtId="0" fontId="41" fillId="68" borderId="293" applyNumberFormat="0" applyFont="0" applyAlignment="0" applyProtection="0"/>
    <xf numFmtId="0" fontId="136" fillId="71" borderId="296" applyNumberFormat="0" applyAlignment="0" applyProtection="0"/>
    <xf numFmtId="0" fontId="63" fillId="18" borderId="293" applyNumberFormat="0" applyFont="0" applyAlignment="0" applyProtection="0"/>
    <xf numFmtId="0" fontId="63" fillId="18" borderId="293" applyNumberFormat="0" applyFont="0" applyAlignment="0" applyProtection="0"/>
    <xf numFmtId="0" fontId="75" fillId="7" borderId="295" applyNumberFormat="0" applyAlignment="0" applyProtection="0"/>
    <xf numFmtId="0" fontId="76" fillId="20" borderId="295" applyNumberFormat="0" applyAlignment="0" applyProtection="0"/>
    <xf numFmtId="0" fontId="77" fillId="20" borderId="296" applyNumberFormat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31" borderId="106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81" fillId="84" borderId="286"/>
    <xf numFmtId="0" fontId="81" fillId="84" borderId="129"/>
    <xf numFmtId="4" fontId="80" fillId="19" borderId="301" applyNumberFormat="0" applyProtection="0">
      <alignment horizontal="left" vertical="center" indent="1"/>
    </xf>
    <xf numFmtId="0" fontId="41" fillId="80" borderId="298" applyNumberFormat="0" applyProtection="0">
      <alignment horizontal="left" vertical="top" indent="1"/>
    </xf>
    <xf numFmtId="4" fontId="139" fillId="23" borderId="298" applyNumberFormat="0" applyProtection="0">
      <alignment horizontal="right" vertical="center"/>
    </xf>
    <xf numFmtId="0" fontId="41" fillId="79" borderId="305" applyNumberFormat="0" applyProtection="0">
      <alignment horizontal="left" vertical="center" indent="1"/>
    </xf>
    <xf numFmtId="0" fontId="41" fillId="68" borderId="293" applyNumberFormat="0" applyFont="0" applyAlignment="0" applyProtection="0"/>
    <xf numFmtId="0" fontId="2" fillId="0" borderId="0"/>
    <xf numFmtId="0" fontId="139" fillId="18" borderId="298" applyNumberFormat="0" applyProtection="0">
      <alignment horizontal="left" vertical="top" indent="1"/>
    </xf>
    <xf numFmtId="0" fontId="41" fillId="80" borderId="298" applyNumberFormat="0" applyProtection="0">
      <alignment horizontal="left" vertical="center" indent="1"/>
    </xf>
    <xf numFmtId="0" fontId="77" fillId="20" borderId="303" applyNumberFormat="0" applyAlignment="0" applyProtection="0"/>
    <xf numFmtId="0" fontId="123" fillId="0" borderId="304" applyNumberFormat="0" applyFill="0" applyAlignment="0" applyProtection="0"/>
    <xf numFmtId="0" fontId="41" fillId="80" borderId="305" applyNumberFormat="0" applyProtection="0">
      <alignment horizontal="left" vertical="top" indent="1"/>
    </xf>
    <xf numFmtId="4" fontId="139" fillId="10" borderId="305" applyNumberFormat="0" applyProtection="0">
      <alignment horizontal="right" vertical="center"/>
    </xf>
    <xf numFmtId="0" fontId="41" fillId="82" borderId="286" applyNumberFormat="0">
      <protection locked="0"/>
    </xf>
    <xf numFmtId="4" fontId="139" fillId="3" borderId="298" applyNumberFormat="0" applyProtection="0">
      <alignment horizontal="right" vertical="center"/>
    </xf>
    <xf numFmtId="4" fontId="139" fillId="9" borderId="305" applyNumberFormat="0" applyProtection="0">
      <alignment horizontal="right" vertical="center"/>
    </xf>
    <xf numFmtId="0" fontId="2" fillId="0" borderId="0"/>
    <xf numFmtId="0" fontId="81" fillId="84" borderId="129"/>
    <xf numFmtId="0" fontId="41" fillId="82" borderId="286" applyNumberFormat="0">
      <protection locked="0"/>
    </xf>
    <xf numFmtId="4" fontId="145" fillId="79" borderId="305" applyNumberFormat="0" applyProtection="0">
      <alignment horizontal="right" vertical="center"/>
    </xf>
    <xf numFmtId="0" fontId="41" fillId="82" borderId="129" applyNumberFormat="0">
      <protection locked="0"/>
    </xf>
    <xf numFmtId="0" fontId="2" fillId="0" borderId="0"/>
    <xf numFmtId="0" fontId="41" fillId="80" borderId="305" applyNumberFormat="0" applyProtection="0">
      <alignment horizontal="left" vertical="top" indent="1"/>
    </xf>
    <xf numFmtId="0" fontId="2" fillId="0" borderId="0"/>
    <xf numFmtId="4" fontId="81" fillId="14" borderId="301" applyNumberFormat="0" applyProtection="0">
      <alignment horizontal="left" vertical="center" indent="1"/>
    </xf>
    <xf numFmtId="4" fontId="80" fillId="19" borderId="294" applyNumberFormat="0" applyProtection="0">
      <alignment horizontal="left" vertical="center" indent="1"/>
    </xf>
    <xf numFmtId="0" fontId="2" fillId="31" borderId="106" applyNumberFormat="0" applyFont="0" applyAlignment="0" applyProtection="0"/>
    <xf numFmtId="0" fontId="123" fillId="0" borderId="297" applyNumberFormat="0" applyFill="0" applyAlignment="0" applyProtection="0"/>
    <xf numFmtId="0" fontId="41" fillId="81" borderId="298" applyNumberFormat="0" applyProtection="0">
      <alignment horizontal="left" vertical="center" indent="1"/>
    </xf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4" fontId="81" fillId="0" borderId="294" applyNumberFormat="0" applyProtection="0">
      <alignment horizontal="right" vertical="center"/>
    </xf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4" fontId="81" fillId="0" borderId="301" applyNumberFormat="0" applyProtection="0">
      <alignment horizontal="right" vertical="center"/>
    </xf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41" fillId="18" borderId="300" applyNumberFormat="0" applyFont="0" applyAlignment="0" applyProtection="0"/>
    <xf numFmtId="0" fontId="75" fillId="7" borderId="295" applyNumberFormat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4" fontId="139" fillId="18" borderId="305" applyNumberFormat="0" applyProtection="0">
      <alignment horizontal="left" vertical="center" indent="1"/>
    </xf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139" fillId="81" borderId="298" applyNumberFormat="0" applyProtection="0">
      <alignment horizontal="left" vertical="top" indent="1"/>
    </xf>
    <xf numFmtId="0" fontId="76" fillId="20" borderId="302" applyNumberFormat="0" applyAlignment="0" applyProtection="0"/>
    <xf numFmtId="0" fontId="138" fillId="17" borderId="305" applyNumberFormat="0" applyProtection="0">
      <alignment horizontal="left" vertical="top" indent="1"/>
    </xf>
    <xf numFmtId="4" fontId="80" fillId="19" borderId="294" applyNumberFormat="0" applyProtection="0">
      <alignment vertical="center"/>
    </xf>
    <xf numFmtId="0" fontId="76" fillId="20" borderId="302" applyNumberFormat="0" applyAlignment="0" applyProtection="0"/>
    <xf numFmtId="4" fontId="143" fillId="18" borderId="298" applyNumberFormat="0" applyProtection="0">
      <alignment vertical="center"/>
    </xf>
    <xf numFmtId="0" fontId="41" fillId="79" borderId="305" applyNumberFormat="0" applyProtection="0">
      <alignment horizontal="left" vertical="center" indent="1"/>
    </xf>
    <xf numFmtId="4" fontId="139" fillId="24" borderId="305" applyNumberFormat="0" applyProtection="0">
      <alignment horizontal="right" vertical="center"/>
    </xf>
    <xf numFmtId="0" fontId="2" fillId="0" borderId="0"/>
    <xf numFmtId="0" fontId="81" fillId="84" borderId="129"/>
    <xf numFmtId="0" fontId="139" fillId="81" borderId="305" applyNumberFormat="0" applyProtection="0">
      <alignment horizontal="left" vertical="top" indent="1"/>
    </xf>
    <xf numFmtId="0" fontId="41" fillId="81" borderId="298" applyNumberFormat="0" applyProtection="0">
      <alignment horizontal="left" vertical="center" indent="1"/>
    </xf>
    <xf numFmtId="4" fontId="143" fillId="18" borderId="305" applyNumberFormat="0" applyProtection="0">
      <alignment vertical="center"/>
    </xf>
    <xf numFmtId="0" fontId="2" fillId="0" borderId="0"/>
    <xf numFmtId="0" fontId="41" fillId="82" borderId="286" applyNumberFormat="0">
      <protection locked="0"/>
    </xf>
    <xf numFmtId="0" fontId="41" fillId="82" borderId="286" applyNumberFormat="0">
      <protection locked="0"/>
    </xf>
    <xf numFmtId="0" fontId="41" fillId="79" borderId="298" applyNumberFormat="0" applyProtection="0">
      <alignment horizontal="left" vertical="center" indent="1"/>
    </xf>
    <xf numFmtId="4" fontId="139" fillId="15" borderId="298" applyNumberFormat="0" applyProtection="0">
      <alignment horizontal="right" vertical="center"/>
    </xf>
    <xf numFmtId="0" fontId="41" fillId="82" borderId="307" applyNumberFormat="0">
      <protection locked="0"/>
    </xf>
    <xf numFmtId="0" fontId="41" fillId="80" borderId="305" applyNumberFormat="0" applyProtection="0">
      <alignment horizontal="left" vertical="center" indent="1"/>
    </xf>
    <xf numFmtId="0" fontId="2" fillId="0" borderId="0"/>
    <xf numFmtId="0" fontId="41" fillId="68" borderId="300" applyNumberFormat="0" applyFont="0" applyAlignment="0" applyProtection="0"/>
    <xf numFmtId="0" fontId="41" fillId="80" borderId="305" applyNumberFormat="0" applyProtection="0">
      <alignment horizontal="left" vertical="top" indent="1"/>
    </xf>
    <xf numFmtId="0" fontId="41" fillId="81" borderId="305" applyNumberFormat="0" applyProtection="0">
      <alignment horizontal="left" vertical="center" indent="1"/>
    </xf>
    <xf numFmtId="0" fontId="41" fillId="80" borderId="305" applyNumberFormat="0" applyProtection="0">
      <alignment horizontal="left" vertical="center" indent="1"/>
    </xf>
    <xf numFmtId="4" fontId="143" fillId="18" borderId="305" applyNumberFormat="0" applyProtection="0">
      <alignment vertical="center"/>
    </xf>
    <xf numFmtId="0" fontId="41" fillId="80" borderId="298" applyNumberFormat="0" applyProtection="0">
      <alignment horizontal="left" vertical="top" indent="1"/>
    </xf>
    <xf numFmtId="0" fontId="136" fillId="71" borderId="296" applyNumberFormat="0" applyAlignment="0" applyProtection="0"/>
    <xf numFmtId="4" fontId="137" fillId="17" borderId="305" applyNumberFormat="0" applyProtection="0">
      <alignment vertical="center"/>
    </xf>
    <xf numFmtId="4" fontId="143" fillId="79" borderId="305" applyNumberFormat="0" applyProtection="0">
      <alignment horizontal="right" vertical="center"/>
    </xf>
    <xf numFmtId="4" fontId="139" fillId="23" borderId="305" applyNumberFormat="0" applyProtection="0">
      <alignment horizontal="right" vertical="center"/>
    </xf>
    <xf numFmtId="0" fontId="138" fillId="17" borderId="298" applyNumberFormat="0" applyProtection="0">
      <alignment horizontal="left" vertical="top" indent="1"/>
    </xf>
    <xf numFmtId="0" fontId="41" fillId="79" borderId="305" applyNumberFormat="0" applyProtection="0">
      <alignment horizontal="left" vertical="top" indent="1"/>
    </xf>
    <xf numFmtId="0" fontId="81" fillId="84" borderId="307"/>
    <xf numFmtId="0" fontId="122" fillId="71" borderId="295" applyNumberFormat="0" applyAlignment="0" applyProtection="0"/>
    <xf numFmtId="0" fontId="75" fillId="7" borderId="302" applyNumberFormat="0" applyAlignment="0" applyProtection="0"/>
    <xf numFmtId="4" fontId="139" fillId="3" borderId="305" applyNumberFormat="0" applyProtection="0">
      <alignment horizontal="right" vertical="center"/>
    </xf>
    <xf numFmtId="0" fontId="41" fillId="82" borderId="307" applyNumberFormat="0">
      <protection locked="0"/>
    </xf>
    <xf numFmtId="0" fontId="41" fillId="82" borderId="307" applyNumberFormat="0">
      <protection locked="0"/>
    </xf>
    <xf numFmtId="0" fontId="41" fillId="79" borderId="298" applyNumberFormat="0" applyProtection="0">
      <alignment horizontal="left" vertical="top" indent="1"/>
    </xf>
    <xf numFmtId="4" fontId="139" fillId="81" borderId="298" applyNumberFormat="0" applyProtection="0">
      <alignment horizontal="right" vertical="center"/>
    </xf>
    <xf numFmtId="0" fontId="81" fillId="84" borderId="307"/>
    <xf numFmtId="4" fontId="139" fillId="22" borderId="298" applyNumberFormat="0" applyProtection="0">
      <alignment horizontal="right" vertical="center"/>
    </xf>
    <xf numFmtId="4" fontId="81" fillId="14" borderId="301" applyNumberFormat="0" applyProtection="0">
      <alignment horizontal="left" vertical="center" indent="1"/>
    </xf>
    <xf numFmtId="4" fontId="139" fillId="23" borderId="305" applyNumberFormat="0" applyProtection="0">
      <alignment horizontal="right"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2" fillId="71" borderId="302" applyNumberFormat="0" applyAlignment="0" applyProtection="0"/>
    <xf numFmtId="4" fontId="81" fillId="14" borderId="294" applyNumberFormat="0" applyProtection="0">
      <alignment horizontal="left" vertical="center" indent="1"/>
    </xf>
    <xf numFmtId="0" fontId="131" fillId="69" borderId="302" applyNumberFormat="0" applyAlignment="0" applyProtection="0"/>
    <xf numFmtId="4" fontId="145" fillId="79" borderId="305" applyNumberFormat="0" applyProtection="0">
      <alignment horizontal="right" vertical="center"/>
    </xf>
    <xf numFmtId="4" fontId="139" fillId="11" borderId="298" applyNumberFormat="0" applyProtection="0">
      <alignment horizontal="right" vertical="center"/>
    </xf>
    <xf numFmtId="0" fontId="75" fillId="7" borderId="302" applyNumberFormat="0" applyAlignment="0" applyProtection="0"/>
    <xf numFmtId="0" fontId="41" fillId="82" borderId="307" applyNumberFormat="0">
      <protection locked="0"/>
    </xf>
    <xf numFmtId="0" fontId="2" fillId="0" borderId="0"/>
    <xf numFmtId="0" fontId="2" fillId="0" borderId="0"/>
    <xf numFmtId="4" fontId="139" fillId="18" borderId="298" applyNumberFormat="0" applyProtection="0">
      <alignment horizontal="left" vertical="center" indent="1"/>
    </xf>
    <xf numFmtId="4" fontId="139" fillId="10" borderId="305" applyNumberFormat="0" applyProtection="0">
      <alignment horizontal="right" vertical="center"/>
    </xf>
    <xf numFmtId="4" fontId="139" fillId="15" borderId="305" applyNumberFormat="0" applyProtection="0">
      <alignment horizontal="right" vertical="center"/>
    </xf>
    <xf numFmtId="0" fontId="81" fillId="84" borderId="286"/>
    <xf numFmtId="0" fontId="41" fillId="79" borderId="298" applyNumberFormat="0" applyProtection="0">
      <alignment horizontal="left" vertical="top" indent="1"/>
    </xf>
    <xf numFmtId="0" fontId="41" fillId="68" borderId="293" applyNumberFormat="0" applyFont="0" applyAlignment="0" applyProtection="0"/>
    <xf numFmtId="0" fontId="41" fillId="8" borderId="298" applyNumberFormat="0" applyProtection="0">
      <alignment horizontal="left" vertical="top" indent="1"/>
    </xf>
    <xf numFmtId="0" fontId="41" fillId="82" borderId="286" applyNumberFormat="0">
      <protection locked="0"/>
    </xf>
    <xf numFmtId="0" fontId="41" fillId="80" borderId="298" applyNumberFormat="0" applyProtection="0">
      <alignment horizontal="left" vertical="center" indent="1"/>
    </xf>
    <xf numFmtId="0" fontId="41" fillId="8" borderId="305" applyNumberFormat="0" applyProtection="0">
      <alignment horizontal="left" vertical="top" indent="1"/>
    </xf>
    <xf numFmtId="0" fontId="41" fillId="68" borderId="300" applyNumberFormat="0" applyFont="0" applyAlignment="0" applyProtection="0"/>
    <xf numFmtId="0" fontId="2" fillId="0" borderId="0"/>
    <xf numFmtId="4" fontId="139" fillId="11" borderId="305" applyNumberFormat="0" applyProtection="0">
      <alignment horizontal="right" vertical="center"/>
    </xf>
    <xf numFmtId="0" fontId="41" fillId="68" borderId="300" applyNumberFormat="0" applyFont="0" applyAlignment="0" applyProtection="0"/>
    <xf numFmtId="0" fontId="41" fillId="79" borderId="305" applyNumberFormat="0" applyProtection="0">
      <alignment horizontal="left" vertical="top" indent="1"/>
    </xf>
    <xf numFmtId="0" fontId="2" fillId="0" borderId="0"/>
    <xf numFmtId="0" fontId="136" fillId="71" borderId="303" applyNumberFormat="0" applyAlignment="0" applyProtection="0"/>
    <xf numFmtId="0" fontId="2" fillId="0" borderId="0"/>
    <xf numFmtId="0" fontId="63" fillId="18" borderId="300" applyNumberFormat="0" applyFont="0" applyAlignment="0" applyProtection="0"/>
    <xf numFmtId="0" fontId="63" fillId="18" borderId="293" applyNumberFormat="0" applyFont="0" applyAlignment="0" applyProtection="0"/>
    <xf numFmtId="0" fontId="131" fillId="69" borderId="295" applyNumberFormat="0" applyAlignment="0" applyProtection="0"/>
    <xf numFmtId="0" fontId="41" fillId="82" borderId="129" applyNumberFormat="0">
      <protection locked="0"/>
    </xf>
    <xf numFmtId="0" fontId="41" fillId="82" borderId="129" applyNumberFormat="0">
      <protection locked="0"/>
    </xf>
    <xf numFmtId="0" fontId="41" fillId="81" borderId="305" applyNumberFormat="0" applyProtection="0">
      <alignment horizontal="left" vertical="top" indent="1"/>
    </xf>
    <xf numFmtId="0" fontId="81" fillId="84" borderId="129"/>
    <xf numFmtId="0" fontId="41" fillId="79" borderId="305" applyNumberFormat="0" applyProtection="0">
      <alignment horizontal="left" vertical="center" indent="1"/>
    </xf>
    <xf numFmtId="4" fontId="81" fillId="14" borderId="301" applyNumberFormat="0" applyProtection="0">
      <alignment horizontal="left" vertical="center" indent="1"/>
    </xf>
    <xf numFmtId="4" fontId="139" fillId="10" borderId="298" applyNumberFormat="0" applyProtection="0">
      <alignment horizontal="right" vertical="center"/>
    </xf>
    <xf numFmtId="0" fontId="41" fillId="18" borderId="293" applyNumberFormat="0" applyFont="0" applyAlignment="0" applyProtection="0"/>
    <xf numFmtId="4" fontId="139" fillId="24" borderId="298" applyNumberFormat="0" applyProtection="0">
      <alignment horizontal="right" vertical="center"/>
    </xf>
    <xf numFmtId="4" fontId="139" fillId="76" borderId="305" applyNumberFormat="0" applyProtection="0">
      <alignment horizontal="right" vertical="center"/>
    </xf>
    <xf numFmtId="0" fontId="41" fillId="8" borderId="305" applyNumberFormat="0" applyProtection="0">
      <alignment horizontal="left" vertical="top" indent="1"/>
    </xf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36" fillId="71" borderId="303" applyNumberFormat="0" applyAlignment="0" applyProtection="0"/>
    <xf numFmtId="4" fontId="139" fillId="9" borderId="298" applyNumberFormat="0" applyProtection="0">
      <alignment horizontal="right" vertical="center"/>
    </xf>
    <xf numFmtId="0" fontId="75" fillId="7" borderId="302" applyNumberFormat="0" applyAlignment="0" applyProtection="0"/>
    <xf numFmtId="0" fontId="41" fillId="82" borderId="307" applyNumberFormat="0">
      <protection locked="0"/>
    </xf>
    <xf numFmtId="0" fontId="41" fillId="82" borderId="286" applyNumberFormat="0">
      <protection locked="0"/>
    </xf>
    <xf numFmtId="0" fontId="2" fillId="31" borderId="106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4" fontId="143" fillId="79" borderId="298" applyNumberFormat="0" applyProtection="0">
      <alignment horizontal="right" vertical="center"/>
    </xf>
    <xf numFmtId="0" fontId="2" fillId="0" borderId="0"/>
    <xf numFmtId="0" fontId="2" fillId="33" borderId="0" applyNumberFormat="0" applyBorder="0" applyAlignment="0" applyProtection="0"/>
    <xf numFmtId="0" fontId="2" fillId="37" borderId="0" applyNumberFormat="0" applyBorder="0" applyAlignment="0" applyProtection="0"/>
    <xf numFmtId="0" fontId="2" fillId="41" borderId="0" applyNumberFormat="0" applyBorder="0" applyAlignment="0" applyProtection="0"/>
    <xf numFmtId="0" fontId="2" fillId="45" borderId="0" applyNumberFormat="0" applyBorder="0" applyAlignment="0" applyProtection="0"/>
    <xf numFmtId="0" fontId="2" fillId="49" borderId="0" applyNumberFormat="0" applyBorder="0" applyAlignment="0" applyProtection="0"/>
    <xf numFmtId="0" fontId="2" fillId="53" borderId="0" applyNumberFormat="0" applyBorder="0" applyAlignment="0" applyProtection="0"/>
    <xf numFmtId="0" fontId="2" fillId="34" borderId="0" applyNumberFormat="0" applyBorder="0" applyAlignment="0" applyProtection="0"/>
    <xf numFmtId="0" fontId="2" fillId="38" borderId="0" applyNumberFormat="0" applyBorder="0" applyAlignment="0" applyProtection="0"/>
    <xf numFmtId="0" fontId="2" fillId="42" borderId="0" applyNumberFormat="0" applyBorder="0" applyAlignment="0" applyProtection="0"/>
    <xf numFmtId="0" fontId="2" fillId="46" borderId="0" applyNumberFormat="0" applyBorder="0" applyAlignment="0" applyProtection="0"/>
    <xf numFmtId="0" fontId="2" fillId="50" borderId="0" applyNumberFormat="0" applyBorder="0" applyAlignment="0" applyProtection="0"/>
    <xf numFmtId="0" fontId="2" fillId="54" borderId="0" applyNumberFormat="0" applyBorder="0" applyAlignment="0" applyProtection="0"/>
    <xf numFmtId="0" fontId="2" fillId="31" borderId="106" applyNumberFormat="0" applyFont="0" applyAlignment="0" applyProtection="0"/>
    <xf numFmtId="0" fontId="2" fillId="54" borderId="0" applyNumberFormat="0" applyBorder="0" applyAlignment="0" applyProtection="0"/>
    <xf numFmtId="0" fontId="2" fillId="50" borderId="0" applyNumberFormat="0" applyBorder="0" applyAlignment="0" applyProtection="0"/>
    <xf numFmtId="0" fontId="2" fillId="46" borderId="0" applyNumberFormat="0" applyBorder="0" applyAlignment="0" applyProtection="0"/>
    <xf numFmtId="0" fontId="2" fillId="42" borderId="0" applyNumberFormat="0" applyBorder="0" applyAlignment="0" applyProtection="0"/>
    <xf numFmtId="0" fontId="2" fillId="38" borderId="0" applyNumberFormat="0" applyBorder="0" applyAlignment="0" applyProtection="0"/>
    <xf numFmtId="0" fontId="2" fillId="34" borderId="0" applyNumberFormat="0" applyBorder="0" applyAlignment="0" applyProtection="0"/>
    <xf numFmtId="0" fontId="2" fillId="53" borderId="0" applyNumberFormat="0" applyBorder="0" applyAlignment="0" applyProtection="0"/>
    <xf numFmtId="0" fontId="2" fillId="49" borderId="0" applyNumberFormat="0" applyBorder="0" applyAlignment="0" applyProtection="0"/>
    <xf numFmtId="0" fontId="2" fillId="45" borderId="0" applyNumberFormat="0" applyBorder="0" applyAlignment="0" applyProtection="0"/>
    <xf numFmtId="0" fontId="2" fillId="41" borderId="0" applyNumberFormat="0" applyBorder="0" applyAlignment="0" applyProtection="0"/>
    <xf numFmtId="0" fontId="2" fillId="37" borderId="0" applyNumberFormat="0" applyBorder="0" applyAlignment="0" applyProtection="0"/>
    <xf numFmtId="0" fontId="2" fillId="33" borderId="0" applyNumberFormat="0" applyBorder="0" applyAlignment="0" applyProtection="0"/>
    <xf numFmtId="0" fontId="2" fillId="0" borderId="0"/>
    <xf numFmtId="0" fontId="2" fillId="54" borderId="0" applyNumberFormat="0" applyBorder="0" applyAlignment="0" applyProtection="0"/>
    <xf numFmtId="0" fontId="2" fillId="50" borderId="0" applyNumberFormat="0" applyBorder="0" applyAlignment="0" applyProtection="0"/>
    <xf numFmtId="0" fontId="2" fillId="46" borderId="0" applyNumberFormat="0" applyBorder="0" applyAlignment="0" applyProtection="0"/>
    <xf numFmtId="0" fontId="2" fillId="42" borderId="0" applyNumberFormat="0" applyBorder="0" applyAlignment="0" applyProtection="0"/>
    <xf numFmtId="0" fontId="2" fillId="38" borderId="0" applyNumberFormat="0" applyBorder="0" applyAlignment="0" applyProtection="0"/>
    <xf numFmtId="0" fontId="2" fillId="34" borderId="0" applyNumberFormat="0" applyBorder="0" applyAlignment="0" applyProtection="0"/>
    <xf numFmtId="0" fontId="2" fillId="53" borderId="0" applyNumberFormat="0" applyBorder="0" applyAlignment="0" applyProtection="0"/>
    <xf numFmtId="0" fontId="2" fillId="49" borderId="0" applyNumberFormat="0" applyBorder="0" applyAlignment="0" applyProtection="0"/>
    <xf numFmtId="0" fontId="2" fillId="45" borderId="0" applyNumberFormat="0" applyBorder="0" applyAlignment="0" applyProtection="0"/>
    <xf numFmtId="0" fontId="2" fillId="41" borderId="0" applyNumberFormat="0" applyBorder="0" applyAlignment="0" applyProtection="0"/>
    <xf numFmtId="0" fontId="2" fillId="37" borderId="0" applyNumberFormat="0" applyBorder="0" applyAlignment="0" applyProtection="0"/>
    <xf numFmtId="0" fontId="2" fillId="33" borderId="0" applyNumberFormat="0" applyBorder="0" applyAlignment="0" applyProtection="0"/>
    <xf numFmtId="0" fontId="2" fillId="0" borderId="0"/>
    <xf numFmtId="0" fontId="2" fillId="54" borderId="0" applyNumberFormat="0" applyBorder="0" applyAlignment="0" applyProtection="0"/>
    <xf numFmtId="0" fontId="2" fillId="50" borderId="0" applyNumberFormat="0" applyBorder="0" applyAlignment="0" applyProtection="0"/>
    <xf numFmtId="0" fontId="2" fillId="46" borderId="0" applyNumberFormat="0" applyBorder="0" applyAlignment="0" applyProtection="0"/>
    <xf numFmtId="0" fontId="2" fillId="42" borderId="0" applyNumberFormat="0" applyBorder="0" applyAlignment="0" applyProtection="0"/>
    <xf numFmtId="0" fontId="2" fillId="38" borderId="0" applyNumberFormat="0" applyBorder="0" applyAlignment="0" applyProtection="0"/>
    <xf numFmtId="0" fontId="2" fillId="34" borderId="0" applyNumberFormat="0" applyBorder="0" applyAlignment="0" applyProtection="0"/>
    <xf numFmtId="0" fontId="2" fillId="53" borderId="0" applyNumberFormat="0" applyBorder="0" applyAlignment="0" applyProtection="0"/>
    <xf numFmtId="0" fontId="2" fillId="49" borderId="0" applyNumberFormat="0" applyBorder="0" applyAlignment="0" applyProtection="0"/>
    <xf numFmtId="0" fontId="2" fillId="45" borderId="0" applyNumberFormat="0" applyBorder="0" applyAlignment="0" applyProtection="0"/>
    <xf numFmtId="0" fontId="2" fillId="41" borderId="0" applyNumberFormat="0" applyBorder="0" applyAlignment="0" applyProtection="0"/>
    <xf numFmtId="0" fontId="2" fillId="37" borderId="0" applyNumberFormat="0" applyBorder="0" applyAlignment="0" applyProtection="0"/>
    <xf numFmtId="0" fontId="2" fillId="33" borderId="0" applyNumberFormat="0" applyBorder="0" applyAlignment="0" applyProtection="0"/>
    <xf numFmtId="0" fontId="2" fillId="0" borderId="0"/>
    <xf numFmtId="0" fontId="2" fillId="54" borderId="0" applyNumberFormat="0" applyBorder="0" applyAlignment="0" applyProtection="0"/>
    <xf numFmtId="0" fontId="2" fillId="50" borderId="0" applyNumberFormat="0" applyBorder="0" applyAlignment="0" applyProtection="0"/>
    <xf numFmtId="0" fontId="2" fillId="46" borderId="0" applyNumberFormat="0" applyBorder="0" applyAlignment="0" applyProtection="0"/>
    <xf numFmtId="0" fontId="2" fillId="42" borderId="0" applyNumberFormat="0" applyBorder="0" applyAlignment="0" applyProtection="0"/>
    <xf numFmtId="0" fontId="2" fillId="38" borderId="0" applyNumberFormat="0" applyBorder="0" applyAlignment="0" applyProtection="0"/>
    <xf numFmtId="0" fontId="2" fillId="34" borderId="0" applyNumberFormat="0" applyBorder="0" applyAlignment="0" applyProtection="0"/>
    <xf numFmtId="0" fontId="2" fillId="53" borderId="0" applyNumberFormat="0" applyBorder="0" applyAlignment="0" applyProtection="0"/>
    <xf numFmtId="0" fontId="2" fillId="49" borderId="0" applyNumberFormat="0" applyBorder="0" applyAlignment="0" applyProtection="0"/>
    <xf numFmtId="0" fontId="2" fillId="45" borderId="0" applyNumberFormat="0" applyBorder="0" applyAlignment="0" applyProtection="0"/>
    <xf numFmtId="0" fontId="2" fillId="41" borderId="0" applyNumberFormat="0" applyBorder="0" applyAlignment="0" applyProtection="0"/>
    <xf numFmtId="0" fontId="2" fillId="37" borderId="0" applyNumberFormat="0" applyBorder="0" applyAlignment="0" applyProtection="0"/>
    <xf numFmtId="0" fontId="2" fillId="33" borderId="0" applyNumberFormat="0" applyBorder="0" applyAlignment="0" applyProtection="0"/>
    <xf numFmtId="0" fontId="2" fillId="0" borderId="0"/>
    <xf numFmtId="0" fontId="2" fillId="54" borderId="0" applyNumberFormat="0" applyBorder="0" applyAlignment="0" applyProtection="0"/>
    <xf numFmtId="0" fontId="2" fillId="50" borderId="0" applyNumberFormat="0" applyBorder="0" applyAlignment="0" applyProtection="0"/>
    <xf numFmtId="0" fontId="2" fillId="46" borderId="0" applyNumberFormat="0" applyBorder="0" applyAlignment="0" applyProtection="0"/>
    <xf numFmtId="0" fontId="2" fillId="42" borderId="0" applyNumberFormat="0" applyBorder="0" applyAlignment="0" applyProtection="0"/>
    <xf numFmtId="0" fontId="2" fillId="38" borderId="0" applyNumberFormat="0" applyBorder="0" applyAlignment="0" applyProtection="0"/>
    <xf numFmtId="0" fontId="2" fillId="34" borderId="0" applyNumberFormat="0" applyBorder="0" applyAlignment="0" applyProtection="0"/>
    <xf numFmtId="0" fontId="2" fillId="53" borderId="0" applyNumberFormat="0" applyBorder="0" applyAlignment="0" applyProtection="0"/>
    <xf numFmtId="0" fontId="2" fillId="49" borderId="0" applyNumberFormat="0" applyBorder="0" applyAlignment="0" applyProtection="0"/>
    <xf numFmtId="0" fontId="2" fillId="45" borderId="0" applyNumberFormat="0" applyBorder="0" applyAlignment="0" applyProtection="0"/>
    <xf numFmtId="0" fontId="2" fillId="41" borderId="0" applyNumberFormat="0" applyBorder="0" applyAlignment="0" applyProtection="0"/>
    <xf numFmtId="0" fontId="2" fillId="37" borderId="0" applyNumberFormat="0" applyBorder="0" applyAlignment="0" applyProtection="0"/>
    <xf numFmtId="0" fontId="2" fillId="33" borderId="0" applyNumberFormat="0" applyBorder="0" applyAlignment="0" applyProtection="0"/>
    <xf numFmtId="0" fontId="2" fillId="0" borderId="0"/>
    <xf numFmtId="0" fontId="2" fillId="54" borderId="0" applyNumberFormat="0" applyBorder="0" applyAlignment="0" applyProtection="0"/>
    <xf numFmtId="0" fontId="2" fillId="50" borderId="0" applyNumberFormat="0" applyBorder="0" applyAlignment="0" applyProtection="0"/>
    <xf numFmtId="0" fontId="2" fillId="46" borderId="0" applyNumberFormat="0" applyBorder="0" applyAlignment="0" applyProtection="0"/>
    <xf numFmtId="0" fontId="2" fillId="42" borderId="0" applyNumberFormat="0" applyBorder="0" applyAlignment="0" applyProtection="0"/>
    <xf numFmtId="0" fontId="2" fillId="38" borderId="0" applyNumberFormat="0" applyBorder="0" applyAlignment="0" applyProtection="0"/>
    <xf numFmtId="0" fontId="2" fillId="34" borderId="0" applyNumberFormat="0" applyBorder="0" applyAlignment="0" applyProtection="0"/>
    <xf numFmtId="0" fontId="2" fillId="53" borderId="0" applyNumberFormat="0" applyBorder="0" applyAlignment="0" applyProtection="0"/>
    <xf numFmtId="0" fontId="2" fillId="49" borderId="0" applyNumberFormat="0" applyBorder="0" applyAlignment="0" applyProtection="0"/>
    <xf numFmtId="0" fontId="2" fillId="45" borderId="0" applyNumberFormat="0" applyBorder="0" applyAlignment="0" applyProtection="0"/>
    <xf numFmtId="0" fontId="2" fillId="41" borderId="0" applyNumberFormat="0" applyBorder="0" applyAlignment="0" applyProtection="0"/>
    <xf numFmtId="0" fontId="2" fillId="37" borderId="0" applyNumberFormat="0" applyBorder="0" applyAlignment="0" applyProtection="0"/>
    <xf numFmtId="0" fontId="2" fillId="3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1" fillId="81" borderId="305" applyNumberFormat="0" applyProtection="0">
      <alignment horizontal="left" vertical="center" indent="1"/>
    </xf>
    <xf numFmtId="0" fontId="41" fillId="81" borderId="305" applyNumberFormat="0" applyProtection="0">
      <alignment horizontal="left" vertical="center" indent="1"/>
    </xf>
    <xf numFmtId="4" fontId="81" fillId="0" borderId="301" applyNumberFormat="0" applyProtection="0">
      <alignment horizontal="right" vertical="center"/>
    </xf>
    <xf numFmtId="0" fontId="81" fillId="84" borderId="286"/>
    <xf numFmtId="0" fontId="41" fillId="81" borderId="305" applyNumberFormat="0" applyProtection="0">
      <alignment horizontal="left" vertical="top" indent="1"/>
    </xf>
    <xf numFmtId="4" fontId="139" fillId="22" borderId="305" applyNumberFormat="0" applyProtection="0">
      <alignment horizontal="right" vertical="center"/>
    </xf>
    <xf numFmtId="0" fontId="2" fillId="0" borderId="0"/>
    <xf numFmtId="0" fontId="41" fillId="82" borderId="307" applyNumberFormat="0">
      <protection locked="0"/>
    </xf>
    <xf numFmtId="0" fontId="63" fillId="18" borderId="293" applyNumberFormat="0" applyFont="0" applyAlignment="0" applyProtection="0"/>
    <xf numFmtId="0" fontId="41" fillId="82" borderId="286" applyNumberFormat="0">
      <protection locked="0"/>
    </xf>
    <xf numFmtId="0" fontId="2" fillId="0" borderId="0"/>
    <xf numFmtId="4" fontId="139" fillId="76" borderId="298" applyNumberFormat="0" applyProtection="0">
      <alignment horizontal="right" vertical="center"/>
    </xf>
    <xf numFmtId="0" fontId="41" fillId="8" borderId="305" applyNumberFormat="0" applyProtection="0">
      <alignment horizontal="left" vertical="center" indent="1"/>
    </xf>
    <xf numFmtId="0" fontId="123" fillId="0" borderId="304" applyNumberFormat="0" applyFill="0" applyAlignment="0" applyProtection="0"/>
    <xf numFmtId="0" fontId="80" fillId="80" borderId="306" applyBorder="0"/>
    <xf numFmtId="0" fontId="122" fillId="71" borderId="302" applyNumberFormat="0" applyAlignment="0" applyProtection="0"/>
    <xf numFmtId="4" fontId="139" fillId="81" borderId="305" applyNumberFormat="0" applyProtection="0">
      <alignment horizontal="right" vertical="center"/>
    </xf>
    <xf numFmtId="0" fontId="41" fillId="80" borderId="305" applyNumberFormat="0" applyProtection="0">
      <alignment horizontal="left" vertical="top" indent="1"/>
    </xf>
    <xf numFmtId="0" fontId="76" fillId="20" borderId="302" applyNumberFormat="0" applyAlignment="0" applyProtection="0"/>
    <xf numFmtId="4" fontId="80" fillId="19" borderId="301" applyNumberFormat="0" applyProtection="0">
      <alignment vertical="center"/>
    </xf>
    <xf numFmtId="4" fontId="139" fillId="3" borderId="305" applyNumberFormat="0" applyProtection="0">
      <alignment horizontal="right" vertical="center"/>
    </xf>
    <xf numFmtId="0" fontId="41" fillId="82" borderId="129" applyNumberFormat="0">
      <protection locked="0"/>
    </xf>
    <xf numFmtId="0" fontId="63" fillId="18" borderId="300" applyNumberFormat="0" applyFont="0" applyAlignment="0" applyProtection="0"/>
    <xf numFmtId="0" fontId="131" fillId="69" borderId="302" applyNumberFormat="0" applyAlignment="0" applyProtection="0"/>
    <xf numFmtId="4" fontId="81" fillId="14" borderId="301" applyNumberFormat="0" applyProtection="0">
      <alignment horizontal="left" vertical="center" indent="1"/>
    </xf>
    <xf numFmtId="0" fontId="41" fillId="8" borderId="298" applyNumberFormat="0" applyProtection="0">
      <alignment horizontal="left" vertical="center" indent="1"/>
    </xf>
    <xf numFmtId="0" fontId="41" fillId="81" borderId="305" applyNumberFormat="0" applyProtection="0">
      <alignment horizontal="left" vertical="center" indent="1"/>
    </xf>
    <xf numFmtId="0" fontId="41" fillId="82" borderId="129" applyNumberFormat="0">
      <protection locked="0"/>
    </xf>
    <xf numFmtId="4" fontId="139" fillId="18" borderId="305" applyNumberFormat="0" applyProtection="0">
      <alignment horizontal="left" vertical="center" indent="1"/>
    </xf>
    <xf numFmtId="0" fontId="41" fillId="8" borderId="305" applyNumberFormat="0" applyProtection="0">
      <alignment horizontal="left" vertical="center" indent="1"/>
    </xf>
    <xf numFmtId="0" fontId="139" fillId="18" borderId="305" applyNumberFormat="0" applyProtection="0">
      <alignment horizontal="left" vertical="top" indent="1"/>
    </xf>
    <xf numFmtId="0" fontId="77" fillId="20" borderId="296" applyNumberFormat="0" applyAlignment="0" applyProtection="0"/>
    <xf numFmtId="4" fontId="80" fillId="19" borderId="301" applyNumberFormat="0" applyProtection="0">
      <alignment vertical="center"/>
    </xf>
    <xf numFmtId="0" fontId="41" fillId="80" borderId="305" applyNumberFormat="0" applyProtection="0">
      <alignment horizontal="left" vertical="center" indent="1"/>
    </xf>
    <xf numFmtId="0" fontId="41" fillId="8" borderId="305" applyNumberFormat="0" applyProtection="0">
      <alignment horizontal="left" vertical="top" indent="1"/>
    </xf>
    <xf numFmtId="4" fontId="139" fillId="18" borderId="298" applyNumberFormat="0" applyProtection="0">
      <alignment vertical="center"/>
    </xf>
    <xf numFmtId="0" fontId="41" fillId="82" borderId="286" applyNumberFormat="0">
      <protection locked="0"/>
    </xf>
    <xf numFmtId="0" fontId="77" fillId="20" borderId="303" applyNumberFormat="0" applyAlignment="0" applyProtection="0"/>
    <xf numFmtId="0" fontId="75" fillId="7" borderId="302" applyNumberFormat="0" applyAlignment="0" applyProtection="0"/>
    <xf numFmtId="0" fontId="41" fillId="81" borderId="298" applyNumberFormat="0" applyProtection="0">
      <alignment horizontal="left" vertical="top" indent="1"/>
    </xf>
    <xf numFmtId="0" fontId="41" fillId="8" borderId="305" applyNumberFormat="0" applyProtection="0">
      <alignment horizontal="left" vertical="center" indent="1"/>
    </xf>
    <xf numFmtId="0" fontId="138" fillId="17" borderId="305" applyNumberFormat="0" applyProtection="0">
      <alignment horizontal="left" vertical="top" indent="1"/>
    </xf>
    <xf numFmtId="0" fontId="41" fillId="82" borderId="129" applyNumberFormat="0">
      <protection locked="0"/>
    </xf>
    <xf numFmtId="0" fontId="41" fillId="81" borderId="298" applyNumberFormat="0" applyProtection="0">
      <alignment horizontal="left" vertical="top" indent="1"/>
    </xf>
    <xf numFmtId="0" fontId="41" fillId="8" borderId="298" applyNumberFormat="0" applyProtection="0">
      <alignment horizontal="left" vertical="center" indent="1"/>
    </xf>
    <xf numFmtId="0" fontId="41" fillId="8" borderId="305" applyNumberFormat="0" applyProtection="0">
      <alignment horizontal="left" vertical="top" indent="1"/>
    </xf>
    <xf numFmtId="0" fontId="80" fillId="80" borderId="299" applyBorder="0"/>
    <xf numFmtId="4" fontId="145" fillId="79" borderId="298" applyNumberFormat="0" applyProtection="0">
      <alignment horizontal="right" vertical="center"/>
    </xf>
    <xf numFmtId="4" fontId="81" fillId="14" borderId="294" applyNumberFormat="0" applyProtection="0">
      <alignment horizontal="left" vertical="center" indent="1"/>
    </xf>
    <xf numFmtId="0" fontId="76" fillId="20" borderId="295" applyNumberFormat="0" applyAlignment="0" applyProtection="0"/>
    <xf numFmtId="0" fontId="41" fillId="82" borderId="286" applyNumberFormat="0">
      <protection locked="0"/>
    </xf>
    <xf numFmtId="0" fontId="41" fillId="8" borderId="298" applyNumberFormat="0" applyProtection="0">
      <alignment horizontal="left" vertical="top" indent="1"/>
    </xf>
    <xf numFmtId="4" fontId="139" fillId="18" borderId="305" applyNumberFormat="0" applyProtection="0">
      <alignment vertical="center"/>
    </xf>
    <xf numFmtId="0" fontId="41" fillId="79" borderId="298" applyNumberFormat="0" applyProtection="0">
      <alignment horizontal="left" vertical="center" indent="1"/>
    </xf>
    <xf numFmtId="4" fontId="80" fillId="19" borderId="301" applyNumberFormat="0" applyProtection="0">
      <alignment horizontal="left" vertical="center" indent="1"/>
    </xf>
    <xf numFmtId="4" fontId="137" fillId="17" borderId="298" applyNumberFormat="0" applyProtection="0">
      <alignment vertical="center"/>
    </xf>
    <xf numFmtId="0" fontId="77" fillId="20" borderId="296" applyNumberFormat="0" applyAlignment="0" applyProtection="0"/>
    <xf numFmtId="0" fontId="81" fillId="84" borderId="286"/>
    <xf numFmtId="0" fontId="41" fillId="80" borderId="305" applyNumberFormat="0" applyProtection="0">
      <alignment horizontal="left" vertical="center" indent="1"/>
    </xf>
    <xf numFmtId="0" fontId="81" fillId="84" borderId="307"/>
    <xf numFmtId="0" fontId="63" fillId="18" borderId="300" applyNumberFormat="0" applyFont="0" applyAlignment="0" applyProtection="0"/>
    <xf numFmtId="0" fontId="76" fillId="20" borderId="302" applyNumberFormat="0" applyAlignment="0" applyProtection="0"/>
    <xf numFmtId="4" fontId="139" fillId="11" borderId="305" applyNumberFormat="0" applyProtection="0">
      <alignment horizontal="right" vertical="center"/>
    </xf>
    <xf numFmtId="0" fontId="76" fillId="20" borderId="295" applyNumberFormat="0" applyAlignment="0" applyProtection="0"/>
    <xf numFmtId="0" fontId="81" fillId="84" borderId="286"/>
    <xf numFmtId="0" fontId="75" fillId="7" borderId="295" applyNumberFormat="0" applyAlignment="0" applyProtection="0"/>
    <xf numFmtId="4" fontId="139" fillId="9" borderId="305" applyNumberFormat="0" applyProtection="0">
      <alignment horizontal="right" vertical="center"/>
    </xf>
    <xf numFmtId="0" fontId="41" fillId="79" borderId="305" applyNumberFormat="0" applyProtection="0">
      <alignment horizontal="left" vertical="top" indent="1"/>
    </xf>
    <xf numFmtId="0" fontId="63" fillId="18" borderId="300" applyNumberFormat="0" applyFont="0" applyAlignment="0" applyProtection="0"/>
    <xf numFmtId="0" fontId="77" fillId="20" borderId="303" applyNumberFormat="0" applyAlignment="0" applyProtection="0"/>
    <xf numFmtId="0" fontId="80" fillId="80" borderId="306" applyBorder="0"/>
    <xf numFmtId="0" fontId="81" fillId="84" borderId="307"/>
    <xf numFmtId="4" fontId="139" fillId="76" borderId="305" applyNumberFormat="0" applyProtection="0">
      <alignment horizontal="right" vertical="center"/>
    </xf>
    <xf numFmtId="0" fontId="139" fillId="81" borderId="305" applyNumberFormat="0" applyProtection="0">
      <alignment horizontal="left" vertical="top" indent="1"/>
    </xf>
    <xf numFmtId="4" fontId="139" fillId="81" borderId="305" applyNumberFormat="0" applyProtection="0">
      <alignment horizontal="right" vertical="center"/>
    </xf>
    <xf numFmtId="0" fontId="41" fillId="82" borderId="286" applyNumberFormat="0">
      <protection locked="0"/>
    </xf>
    <xf numFmtId="4" fontId="139" fillId="22" borderId="305" applyNumberFormat="0" applyProtection="0">
      <alignment horizontal="right" vertical="center"/>
    </xf>
    <xf numFmtId="0" fontId="41" fillId="79" borderId="305" applyNumberFormat="0" applyProtection="0">
      <alignment horizontal="left" vertical="top" indent="1"/>
    </xf>
    <xf numFmtId="0" fontId="41" fillId="81" borderId="305" applyNumberFormat="0" applyProtection="0">
      <alignment horizontal="left" vertical="top" indent="1"/>
    </xf>
    <xf numFmtId="4" fontId="137" fillId="17" borderId="305" applyNumberFormat="0" applyProtection="0">
      <alignment vertical="center"/>
    </xf>
    <xf numFmtId="0" fontId="41" fillId="82" borderId="307" applyNumberFormat="0">
      <protection locked="0"/>
    </xf>
    <xf numFmtId="0" fontId="41" fillId="68" borderId="300" applyNumberFormat="0" applyFont="0" applyAlignment="0" applyProtection="0"/>
    <xf numFmtId="4" fontId="139" fillId="24" borderId="305" applyNumberFormat="0" applyProtection="0">
      <alignment horizontal="right" vertical="center"/>
    </xf>
    <xf numFmtId="0" fontId="41" fillId="82" borderId="307" applyNumberFormat="0">
      <protection locked="0"/>
    </xf>
    <xf numFmtId="0" fontId="41" fillId="82" borderId="129" applyNumberFormat="0">
      <protection locked="0"/>
    </xf>
    <xf numFmtId="0" fontId="41" fillId="82" borderId="129" applyNumberFormat="0">
      <protection locked="0"/>
    </xf>
    <xf numFmtId="4" fontId="139" fillId="18" borderId="305" applyNumberFormat="0" applyProtection="0">
      <alignment vertical="center"/>
    </xf>
    <xf numFmtId="0" fontId="77" fillId="20" borderId="303" applyNumberFormat="0" applyAlignment="0" applyProtection="0"/>
    <xf numFmtId="4" fontId="143" fillId="79" borderId="305" applyNumberFormat="0" applyProtection="0">
      <alignment horizontal="right" vertical="center"/>
    </xf>
    <xf numFmtId="0" fontId="139" fillId="18" borderId="305" applyNumberFormat="0" applyProtection="0">
      <alignment horizontal="left" vertical="top" indent="1"/>
    </xf>
    <xf numFmtId="0" fontId="41" fillId="8" borderId="305" applyNumberFormat="0" applyProtection="0">
      <alignment horizontal="left" vertical="center" indent="1"/>
    </xf>
    <xf numFmtId="0" fontId="41" fillId="79" borderId="305" applyNumberFormat="0" applyProtection="0">
      <alignment horizontal="left" vertical="center" indent="1"/>
    </xf>
    <xf numFmtId="0" fontId="41" fillId="81" borderId="305" applyNumberFormat="0" applyProtection="0">
      <alignment horizontal="left" vertical="top" indent="1"/>
    </xf>
    <xf numFmtId="0" fontId="41" fillId="18" borderId="300" applyNumberFormat="0" applyFont="0" applyAlignment="0" applyProtection="0"/>
    <xf numFmtId="4" fontId="139" fillId="15" borderId="305" applyNumberFormat="0" applyProtection="0">
      <alignment horizontal="right" vertical="center"/>
    </xf>
    <xf numFmtId="0" fontId="80" fillId="80" borderId="306" applyBorder="0"/>
    <xf numFmtId="0" fontId="81" fillId="84" borderId="307"/>
    <xf numFmtId="0" fontId="41" fillId="81" borderId="305" applyNumberFormat="0" applyProtection="0">
      <alignment horizontal="left" vertical="center" indent="1"/>
    </xf>
    <xf numFmtId="0" fontId="41" fillId="82" borderId="307" applyNumberFormat="0">
      <protection locked="0"/>
    </xf>
    <xf numFmtId="0" fontId="131" fillId="69" borderId="302" applyNumberFormat="0" applyAlignment="0" applyProtection="0"/>
    <xf numFmtId="0" fontId="63" fillId="18" borderId="300" applyNumberFormat="0" applyFont="0" applyAlignment="0" applyProtection="0"/>
    <xf numFmtId="0" fontId="41" fillId="81" borderId="305" applyNumberFormat="0" applyProtection="0">
      <alignment horizontal="left" vertical="top" indent="1"/>
    </xf>
    <xf numFmtId="0" fontId="136" fillId="71" borderId="303" applyNumberFormat="0" applyAlignment="0" applyProtection="0"/>
    <xf numFmtId="0" fontId="122" fillId="71" borderId="302" applyNumberFormat="0" applyAlignment="0" applyProtection="0"/>
    <xf numFmtId="0" fontId="63" fillId="18" borderId="300" applyNumberFormat="0" applyFont="0" applyAlignment="0" applyProtection="0"/>
    <xf numFmtId="0" fontId="76" fillId="20" borderId="302" applyNumberFormat="0" applyAlignment="0" applyProtection="0"/>
    <xf numFmtId="0" fontId="41" fillId="82" borderId="307" applyNumberFormat="0">
      <protection locked="0"/>
    </xf>
    <xf numFmtId="4" fontId="139" fillId="76" borderId="305" applyNumberFormat="0" applyProtection="0">
      <alignment horizontal="right" vertical="center"/>
    </xf>
    <xf numFmtId="4" fontId="139" fillId="3" borderId="305" applyNumberFormat="0" applyProtection="0">
      <alignment horizontal="right" vertical="center"/>
    </xf>
    <xf numFmtId="0" fontId="63" fillId="18" borderId="300" applyNumberFormat="0" applyFont="0" applyAlignment="0" applyProtection="0"/>
    <xf numFmtId="0" fontId="41" fillId="79" borderId="305" applyNumberFormat="0" applyProtection="0">
      <alignment horizontal="left" vertical="top" indent="1"/>
    </xf>
    <xf numFmtId="0" fontId="41" fillId="8" borderId="305" applyNumberFormat="0" applyProtection="0">
      <alignment horizontal="left" vertical="top" indent="1"/>
    </xf>
    <xf numFmtId="0" fontId="41" fillId="8" borderId="305" applyNumberFormat="0" applyProtection="0">
      <alignment horizontal="left" vertical="center" indent="1"/>
    </xf>
    <xf numFmtId="0" fontId="41" fillId="80" borderId="305" applyNumberFormat="0" applyProtection="0">
      <alignment horizontal="left" vertical="center" indent="1"/>
    </xf>
    <xf numFmtId="0" fontId="41" fillId="80" borderId="305" applyNumberFormat="0" applyProtection="0">
      <alignment horizontal="left" vertical="top" indent="1"/>
    </xf>
    <xf numFmtId="4" fontId="145" fillId="79" borderId="305" applyNumberFormat="0" applyProtection="0">
      <alignment horizontal="right" vertical="center"/>
    </xf>
    <xf numFmtId="0" fontId="123" fillId="0" borderId="304" applyNumberFormat="0" applyFill="0" applyAlignment="0" applyProtection="0"/>
    <xf numFmtId="0" fontId="123" fillId="0" borderId="304" applyNumberFormat="0" applyFill="0" applyAlignment="0" applyProtection="0"/>
    <xf numFmtId="4" fontId="139" fillId="23" borderId="305" applyNumberFormat="0" applyProtection="0">
      <alignment horizontal="right" vertical="center"/>
    </xf>
    <xf numFmtId="4" fontId="139" fillId="10" borderId="305" applyNumberFormat="0" applyProtection="0">
      <alignment horizontal="right" vertical="center"/>
    </xf>
    <xf numFmtId="4" fontId="143" fillId="79" borderId="305" applyNumberFormat="0" applyProtection="0">
      <alignment horizontal="right" vertical="center"/>
    </xf>
    <xf numFmtId="0" fontId="2" fillId="0" borderId="0"/>
    <xf numFmtId="4" fontId="139" fillId="9" borderId="305" applyNumberFormat="0" applyProtection="0">
      <alignment horizontal="right" vertical="center"/>
    </xf>
    <xf numFmtId="0" fontId="41" fillId="79" borderId="305" applyNumberFormat="0" applyProtection="0">
      <alignment horizontal="left" vertical="center" indent="1"/>
    </xf>
    <xf numFmtId="4" fontId="139" fillId="3" borderId="305" applyNumberFormat="0" applyProtection="0">
      <alignment horizontal="right" vertical="center"/>
    </xf>
    <xf numFmtId="0" fontId="2" fillId="31" borderId="106" applyNumberFormat="0" applyFont="0" applyAlignment="0" applyProtection="0"/>
    <xf numFmtId="4" fontId="139" fillId="11" borderId="305" applyNumberFormat="0" applyProtection="0">
      <alignment horizontal="right" vertical="center"/>
    </xf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4" fontId="139" fillId="18" borderId="305" applyNumberFormat="0" applyProtection="0">
      <alignment horizontal="left" vertical="center" indent="1"/>
    </xf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122" fillId="71" borderId="302" applyNumberFormat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41" fillId="82" borderId="307" applyNumberFormat="0">
      <protection locked="0"/>
    </xf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41" fillId="80" borderId="305" applyNumberFormat="0" applyProtection="0">
      <alignment horizontal="left" vertical="top" indent="1"/>
    </xf>
    <xf numFmtId="0" fontId="41" fillId="81" borderId="305" applyNumberFormat="0" applyProtection="0">
      <alignment horizontal="left" vertical="center" indent="1"/>
    </xf>
    <xf numFmtId="0" fontId="41" fillId="82" borderId="307" applyNumberFormat="0">
      <protection locked="0"/>
    </xf>
    <xf numFmtId="0" fontId="41" fillId="82" borderId="307" applyNumberFormat="0">
      <protection locked="0"/>
    </xf>
    <xf numFmtId="4" fontId="139" fillId="9" borderId="305" applyNumberFormat="0" applyProtection="0">
      <alignment horizontal="right" vertical="center"/>
    </xf>
    <xf numFmtId="0" fontId="41" fillId="68" borderId="300" applyNumberFormat="0" applyFont="0" applyAlignment="0" applyProtection="0"/>
    <xf numFmtId="4" fontId="139" fillId="18" borderId="305" applyNumberFormat="0" applyProtection="0">
      <alignment vertical="center"/>
    </xf>
    <xf numFmtId="0" fontId="41" fillId="68" borderId="300" applyNumberFormat="0" applyFont="0" applyAlignment="0" applyProtection="0"/>
    <xf numFmtId="0" fontId="75" fillId="7" borderId="302" applyNumberFormat="0" applyAlignment="0" applyProtection="0"/>
    <xf numFmtId="4" fontId="139" fillId="24" borderId="305" applyNumberFormat="0" applyProtection="0">
      <alignment horizontal="right" vertical="center"/>
    </xf>
    <xf numFmtId="4" fontId="81" fillId="14" borderId="301" applyNumberFormat="0" applyProtection="0">
      <alignment horizontal="left" vertical="center" indent="1"/>
    </xf>
    <xf numFmtId="4" fontId="80" fillId="19" borderId="301" applyNumberFormat="0" applyProtection="0">
      <alignment vertical="center"/>
    </xf>
    <xf numFmtId="4" fontId="139" fillId="76" borderId="305" applyNumberFormat="0" applyProtection="0">
      <alignment horizontal="right" vertical="center"/>
    </xf>
    <xf numFmtId="0" fontId="41" fillId="68" borderId="300" applyNumberFormat="0" applyFont="0" applyAlignment="0" applyProtection="0"/>
    <xf numFmtId="0" fontId="41" fillId="81" borderId="305" applyNumberFormat="0" applyProtection="0">
      <alignment horizontal="left" vertical="center" indent="1"/>
    </xf>
    <xf numFmtId="0" fontId="136" fillId="71" borderId="303" applyNumberFormat="0" applyAlignment="0" applyProtection="0"/>
    <xf numFmtId="4" fontId="139" fillId="24" borderId="305" applyNumberFormat="0" applyProtection="0">
      <alignment horizontal="right" vertical="center"/>
    </xf>
    <xf numFmtId="0" fontId="77" fillId="20" borderId="303" applyNumberFormat="0" applyAlignment="0" applyProtection="0"/>
    <xf numFmtId="0" fontId="41" fillId="81" borderId="305" applyNumberFormat="0" applyProtection="0">
      <alignment horizontal="left" vertical="top" indent="1"/>
    </xf>
    <xf numFmtId="0" fontId="41" fillId="79" borderId="305" applyNumberFormat="0" applyProtection="0">
      <alignment horizontal="left" vertical="center" indent="1"/>
    </xf>
    <xf numFmtId="0" fontId="41" fillId="80" borderId="305" applyNumberFormat="0" applyProtection="0">
      <alignment horizontal="left" vertical="center" indent="1"/>
    </xf>
    <xf numFmtId="0" fontId="41" fillId="8" borderId="305" applyNumberFormat="0" applyProtection="0">
      <alignment horizontal="left" vertical="top" indent="1"/>
    </xf>
    <xf numFmtId="4" fontId="139" fillId="9" borderId="305" applyNumberFormat="0" applyProtection="0">
      <alignment horizontal="right" vertical="center"/>
    </xf>
    <xf numFmtId="0" fontId="41" fillId="18" borderId="300" applyNumberFormat="0" applyFont="0" applyAlignment="0" applyProtection="0"/>
    <xf numFmtId="0" fontId="41" fillId="8" borderId="305" applyNumberFormat="0" applyProtection="0">
      <alignment horizontal="left" vertical="center" indent="1"/>
    </xf>
    <xf numFmtId="0" fontId="41" fillId="82" borderId="307" applyNumberFormat="0">
      <protection locked="0"/>
    </xf>
    <xf numFmtId="4" fontId="80" fillId="19" borderId="301" applyNumberFormat="0" applyProtection="0">
      <alignment horizontal="left" vertical="center" indent="1"/>
    </xf>
    <xf numFmtId="0" fontId="41" fillId="81" borderId="305" applyNumberFormat="0" applyProtection="0">
      <alignment horizontal="left" vertical="center" indent="1"/>
    </xf>
    <xf numFmtId="0" fontId="81" fillId="84" borderId="307"/>
    <xf numFmtId="0" fontId="77" fillId="20" borderId="303" applyNumberFormat="0" applyAlignment="0" applyProtection="0"/>
    <xf numFmtId="0" fontId="138" fillId="17" borderId="305" applyNumberFormat="0" applyProtection="0">
      <alignment horizontal="left" vertical="top" indent="1"/>
    </xf>
    <xf numFmtId="0" fontId="41" fillId="80" borderId="305" applyNumberFormat="0" applyProtection="0">
      <alignment horizontal="left" vertical="top" indent="1"/>
    </xf>
    <xf numFmtId="0" fontId="76" fillId="20" borderId="302" applyNumberFormat="0" applyAlignment="0" applyProtection="0"/>
    <xf numFmtId="4" fontId="139" fillId="81" borderId="305" applyNumberFormat="0" applyProtection="0">
      <alignment horizontal="right" vertical="center"/>
    </xf>
    <xf numFmtId="0" fontId="41" fillId="81" borderId="305" applyNumberFormat="0" applyProtection="0">
      <alignment horizontal="left" vertical="center" indent="1"/>
    </xf>
    <xf numFmtId="0" fontId="77" fillId="20" borderId="303" applyNumberFormat="0" applyAlignment="0" applyProtection="0"/>
    <xf numFmtId="0" fontId="75" fillId="7" borderId="302" applyNumberFormat="0" applyAlignment="0" applyProtection="0"/>
    <xf numFmtId="0" fontId="41" fillId="79" borderId="305" applyNumberFormat="0" applyProtection="0">
      <alignment horizontal="left" vertical="top" indent="1"/>
    </xf>
    <xf numFmtId="0" fontId="122" fillId="71" borderId="302" applyNumberFormat="0" applyAlignment="0" applyProtection="0"/>
    <xf numFmtId="0" fontId="41" fillId="82" borderId="307" applyNumberFormat="0">
      <protection locked="0"/>
    </xf>
    <xf numFmtId="0" fontId="81" fillId="84" borderId="307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8" fillId="17" borderId="305" applyNumberFormat="0" applyProtection="0">
      <alignment horizontal="left" vertical="top" indent="1"/>
    </xf>
    <xf numFmtId="0" fontId="41" fillId="8" borderId="305" applyNumberFormat="0" applyProtection="0">
      <alignment horizontal="left" vertical="center" indent="1"/>
    </xf>
    <xf numFmtId="0" fontId="41" fillId="8" borderId="305" applyNumberFormat="0" applyProtection="0">
      <alignment horizontal="left" vertical="center" indent="1"/>
    </xf>
    <xf numFmtId="4" fontId="80" fillId="19" borderId="301" applyNumberFormat="0" applyProtection="0">
      <alignment horizontal="left" vertical="center" indent="1"/>
    </xf>
    <xf numFmtId="0" fontId="2" fillId="0" borderId="0"/>
    <xf numFmtId="0" fontId="2" fillId="0" borderId="0"/>
    <xf numFmtId="0" fontId="80" fillId="80" borderId="306" applyBorder="0"/>
    <xf numFmtId="4" fontId="81" fillId="14" borderId="301" applyNumberFormat="0" applyProtection="0">
      <alignment horizontal="left" vertical="center" indent="1"/>
    </xf>
    <xf numFmtId="0" fontId="139" fillId="81" borderId="305" applyNumberFormat="0" applyProtection="0">
      <alignment horizontal="left" vertical="top" indent="1"/>
    </xf>
    <xf numFmtId="4" fontId="139" fillId="18" borderId="305" applyNumberFormat="0" applyProtection="0">
      <alignment vertical="center"/>
    </xf>
    <xf numFmtId="0" fontId="41" fillId="68" borderId="300" applyNumberFormat="0" applyFont="0" applyAlignment="0" applyProtection="0"/>
    <xf numFmtId="4" fontId="81" fillId="0" borderId="301" applyNumberFormat="0" applyProtection="0">
      <alignment horizontal="right" vertical="center"/>
    </xf>
    <xf numFmtId="0" fontId="131" fillId="69" borderId="302" applyNumberFormat="0" applyAlignment="0" applyProtection="0"/>
    <xf numFmtId="0" fontId="41" fillId="80" borderId="305" applyNumberFormat="0" applyProtection="0">
      <alignment horizontal="left" vertical="top" indent="1"/>
    </xf>
    <xf numFmtId="0" fontId="41" fillId="82" borderId="307" applyNumberFormat="0">
      <protection locked="0"/>
    </xf>
    <xf numFmtId="0" fontId="41" fillId="18" borderId="300" applyNumberFormat="0" applyFont="0" applyAlignment="0" applyProtection="0"/>
    <xf numFmtId="0" fontId="41" fillId="79" borderId="305" applyNumberFormat="0" applyProtection="0">
      <alignment horizontal="left" vertical="top" indent="1"/>
    </xf>
    <xf numFmtId="0" fontId="63" fillId="18" borderId="300" applyNumberFormat="0" applyFont="0" applyAlignment="0" applyProtection="0"/>
    <xf numFmtId="4" fontId="143" fillId="79" borderId="305" applyNumberFormat="0" applyProtection="0">
      <alignment horizontal="right" vertical="center"/>
    </xf>
    <xf numFmtId="0" fontId="41" fillId="79" borderId="305" applyNumberFormat="0" applyProtection="0">
      <alignment horizontal="left" vertical="top" indent="1"/>
    </xf>
    <xf numFmtId="0" fontId="81" fillId="84" borderId="307"/>
    <xf numFmtId="4" fontId="81" fillId="14" borderId="301" applyNumberFormat="0" applyProtection="0">
      <alignment horizontal="left" vertical="center" indent="1"/>
    </xf>
    <xf numFmtId="0" fontId="41" fillId="79" borderId="305" applyNumberFormat="0" applyProtection="0">
      <alignment horizontal="left" vertical="center" indent="1"/>
    </xf>
    <xf numFmtId="4" fontId="81" fillId="14" borderId="301" applyNumberFormat="0" applyProtection="0">
      <alignment horizontal="left" vertical="center" indent="1"/>
    </xf>
    <xf numFmtId="0" fontId="76" fillId="20" borderId="302" applyNumberFormat="0" applyAlignment="0" applyProtection="0"/>
    <xf numFmtId="0" fontId="131" fillId="69" borderId="302" applyNumberFormat="0" applyAlignment="0" applyProtection="0"/>
    <xf numFmtId="0" fontId="139" fillId="18" borderId="305" applyNumberFormat="0" applyProtection="0">
      <alignment horizontal="left" vertical="top" indent="1"/>
    </xf>
    <xf numFmtId="4" fontId="81" fillId="14" borderId="301" applyNumberFormat="0" applyProtection="0">
      <alignment horizontal="left" vertical="center" indent="1"/>
    </xf>
    <xf numFmtId="0" fontId="41" fillId="80" borderId="305" applyNumberFormat="0" applyProtection="0">
      <alignment horizontal="left" vertical="center" indent="1"/>
    </xf>
    <xf numFmtId="4" fontId="80" fillId="19" borderId="301" applyNumberFormat="0" applyProtection="0">
      <alignment vertical="center"/>
    </xf>
    <xf numFmtId="4" fontId="80" fillId="19" borderId="301" applyNumberFormat="0" applyProtection="0">
      <alignment vertical="center"/>
    </xf>
    <xf numFmtId="0" fontId="76" fillId="20" borderId="302" applyNumberFormat="0" applyAlignment="0" applyProtection="0"/>
    <xf numFmtId="0" fontId="41" fillId="68" borderId="300" applyNumberFormat="0" applyFont="0" applyAlignment="0" applyProtection="0"/>
    <xf numFmtId="0" fontId="41" fillId="80" borderId="305" applyNumberFormat="0" applyProtection="0">
      <alignment horizontal="left" vertical="center" indent="1"/>
    </xf>
    <xf numFmtId="0" fontId="136" fillId="71" borderId="303" applyNumberFormat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81" fillId="84" borderId="307"/>
    <xf numFmtId="0" fontId="41" fillId="8" borderId="305" applyNumberFormat="0" applyProtection="0">
      <alignment horizontal="left" vertical="center" indent="1"/>
    </xf>
    <xf numFmtId="0" fontId="41" fillId="81" borderId="305" applyNumberFormat="0" applyProtection="0">
      <alignment horizontal="left" vertical="center" indent="1"/>
    </xf>
    <xf numFmtId="0" fontId="123" fillId="0" borderId="304" applyNumberFormat="0" applyFill="0" applyAlignment="0" applyProtection="0"/>
    <xf numFmtId="0" fontId="81" fillId="84" borderId="307"/>
    <xf numFmtId="0" fontId="81" fillId="84" borderId="307"/>
    <xf numFmtId="4" fontId="139" fillId="22" borderId="305" applyNumberFormat="0" applyProtection="0">
      <alignment horizontal="right" vertical="center"/>
    </xf>
    <xf numFmtId="0" fontId="2" fillId="31" borderId="106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0" borderId="0"/>
    <xf numFmtId="0" fontId="2" fillId="33" borderId="0" applyNumberFormat="0" applyBorder="0" applyAlignment="0" applyProtection="0"/>
    <xf numFmtId="0" fontId="2" fillId="37" borderId="0" applyNumberFormat="0" applyBorder="0" applyAlignment="0" applyProtection="0"/>
    <xf numFmtId="0" fontId="2" fillId="41" borderId="0" applyNumberFormat="0" applyBorder="0" applyAlignment="0" applyProtection="0"/>
    <xf numFmtId="0" fontId="2" fillId="45" borderId="0" applyNumberFormat="0" applyBorder="0" applyAlignment="0" applyProtection="0"/>
    <xf numFmtId="0" fontId="2" fillId="49" borderId="0" applyNumberFormat="0" applyBorder="0" applyAlignment="0" applyProtection="0"/>
    <xf numFmtId="0" fontId="2" fillId="53" borderId="0" applyNumberFormat="0" applyBorder="0" applyAlignment="0" applyProtection="0"/>
    <xf numFmtId="0" fontId="2" fillId="34" borderId="0" applyNumberFormat="0" applyBorder="0" applyAlignment="0" applyProtection="0"/>
    <xf numFmtId="0" fontId="2" fillId="38" borderId="0" applyNumberFormat="0" applyBorder="0" applyAlignment="0" applyProtection="0"/>
    <xf numFmtId="0" fontId="2" fillId="42" borderId="0" applyNumberFormat="0" applyBorder="0" applyAlignment="0" applyProtection="0"/>
    <xf numFmtId="0" fontId="2" fillId="46" borderId="0" applyNumberFormat="0" applyBorder="0" applyAlignment="0" applyProtection="0"/>
    <xf numFmtId="0" fontId="2" fillId="50" borderId="0" applyNumberFormat="0" applyBorder="0" applyAlignment="0" applyProtection="0"/>
    <xf numFmtId="0" fontId="2" fillId="54" borderId="0" applyNumberFormat="0" applyBorder="0" applyAlignment="0" applyProtection="0"/>
    <xf numFmtId="0" fontId="2" fillId="31" borderId="106" applyNumberFormat="0" applyFont="0" applyAlignment="0" applyProtection="0"/>
    <xf numFmtId="0" fontId="2" fillId="54" borderId="0" applyNumberFormat="0" applyBorder="0" applyAlignment="0" applyProtection="0"/>
    <xf numFmtId="0" fontId="2" fillId="50" borderId="0" applyNumberFormat="0" applyBorder="0" applyAlignment="0" applyProtection="0"/>
    <xf numFmtId="0" fontId="2" fillId="46" borderId="0" applyNumberFormat="0" applyBorder="0" applyAlignment="0" applyProtection="0"/>
    <xf numFmtId="0" fontId="2" fillId="42" borderId="0" applyNumberFormat="0" applyBorder="0" applyAlignment="0" applyProtection="0"/>
    <xf numFmtId="0" fontId="2" fillId="38" borderId="0" applyNumberFormat="0" applyBorder="0" applyAlignment="0" applyProtection="0"/>
    <xf numFmtId="0" fontId="2" fillId="34" borderId="0" applyNumberFormat="0" applyBorder="0" applyAlignment="0" applyProtection="0"/>
    <xf numFmtId="0" fontId="2" fillId="53" borderId="0" applyNumberFormat="0" applyBorder="0" applyAlignment="0" applyProtection="0"/>
    <xf numFmtId="0" fontId="2" fillId="49" borderId="0" applyNumberFormat="0" applyBorder="0" applyAlignment="0" applyProtection="0"/>
    <xf numFmtId="0" fontId="2" fillId="45" borderId="0" applyNumberFormat="0" applyBorder="0" applyAlignment="0" applyProtection="0"/>
    <xf numFmtId="0" fontId="2" fillId="41" borderId="0" applyNumberFormat="0" applyBorder="0" applyAlignment="0" applyProtection="0"/>
    <xf numFmtId="0" fontId="2" fillId="37" borderId="0" applyNumberFormat="0" applyBorder="0" applyAlignment="0" applyProtection="0"/>
    <xf numFmtId="0" fontId="2" fillId="33" borderId="0" applyNumberFormat="0" applyBorder="0" applyAlignment="0" applyProtection="0"/>
    <xf numFmtId="0" fontId="2" fillId="0" borderId="0"/>
    <xf numFmtId="0" fontId="2" fillId="54" borderId="0" applyNumberFormat="0" applyBorder="0" applyAlignment="0" applyProtection="0"/>
    <xf numFmtId="0" fontId="2" fillId="50" borderId="0" applyNumberFormat="0" applyBorder="0" applyAlignment="0" applyProtection="0"/>
    <xf numFmtId="0" fontId="2" fillId="46" borderId="0" applyNumberFormat="0" applyBorder="0" applyAlignment="0" applyProtection="0"/>
    <xf numFmtId="0" fontId="2" fillId="42" borderId="0" applyNumberFormat="0" applyBorder="0" applyAlignment="0" applyProtection="0"/>
    <xf numFmtId="0" fontId="2" fillId="38" borderId="0" applyNumberFormat="0" applyBorder="0" applyAlignment="0" applyProtection="0"/>
    <xf numFmtId="0" fontId="2" fillId="34" borderId="0" applyNumberFormat="0" applyBorder="0" applyAlignment="0" applyProtection="0"/>
    <xf numFmtId="0" fontId="2" fillId="53" borderId="0" applyNumberFormat="0" applyBorder="0" applyAlignment="0" applyProtection="0"/>
    <xf numFmtId="0" fontId="2" fillId="49" borderId="0" applyNumberFormat="0" applyBorder="0" applyAlignment="0" applyProtection="0"/>
    <xf numFmtId="0" fontId="2" fillId="45" borderId="0" applyNumberFormat="0" applyBorder="0" applyAlignment="0" applyProtection="0"/>
    <xf numFmtId="0" fontId="2" fillId="41" borderId="0" applyNumberFormat="0" applyBorder="0" applyAlignment="0" applyProtection="0"/>
    <xf numFmtId="0" fontId="2" fillId="37" borderId="0" applyNumberFormat="0" applyBorder="0" applyAlignment="0" applyProtection="0"/>
    <xf numFmtId="0" fontId="2" fillId="33" borderId="0" applyNumberFormat="0" applyBorder="0" applyAlignment="0" applyProtection="0"/>
    <xf numFmtId="0" fontId="2" fillId="0" borderId="0"/>
    <xf numFmtId="0" fontId="2" fillId="54" borderId="0" applyNumberFormat="0" applyBorder="0" applyAlignment="0" applyProtection="0"/>
    <xf numFmtId="0" fontId="2" fillId="50" borderId="0" applyNumberFormat="0" applyBorder="0" applyAlignment="0" applyProtection="0"/>
    <xf numFmtId="0" fontId="2" fillId="46" borderId="0" applyNumberFormat="0" applyBorder="0" applyAlignment="0" applyProtection="0"/>
    <xf numFmtId="0" fontId="2" fillId="42" borderId="0" applyNumberFormat="0" applyBorder="0" applyAlignment="0" applyProtection="0"/>
    <xf numFmtId="0" fontId="2" fillId="38" borderId="0" applyNumberFormat="0" applyBorder="0" applyAlignment="0" applyProtection="0"/>
    <xf numFmtId="0" fontId="2" fillId="34" borderId="0" applyNumberFormat="0" applyBorder="0" applyAlignment="0" applyProtection="0"/>
    <xf numFmtId="0" fontId="2" fillId="53" borderId="0" applyNumberFormat="0" applyBorder="0" applyAlignment="0" applyProtection="0"/>
    <xf numFmtId="0" fontId="2" fillId="49" borderId="0" applyNumberFormat="0" applyBorder="0" applyAlignment="0" applyProtection="0"/>
    <xf numFmtId="0" fontId="2" fillId="45" borderId="0" applyNumberFormat="0" applyBorder="0" applyAlignment="0" applyProtection="0"/>
    <xf numFmtId="0" fontId="2" fillId="41" borderId="0" applyNumberFormat="0" applyBorder="0" applyAlignment="0" applyProtection="0"/>
    <xf numFmtId="0" fontId="2" fillId="37" borderId="0" applyNumberFormat="0" applyBorder="0" applyAlignment="0" applyProtection="0"/>
    <xf numFmtId="0" fontId="2" fillId="33" borderId="0" applyNumberFormat="0" applyBorder="0" applyAlignment="0" applyProtection="0"/>
    <xf numFmtId="0" fontId="2" fillId="0" borderId="0"/>
    <xf numFmtId="0" fontId="2" fillId="54" borderId="0" applyNumberFormat="0" applyBorder="0" applyAlignment="0" applyProtection="0"/>
    <xf numFmtId="0" fontId="2" fillId="50" borderId="0" applyNumberFormat="0" applyBorder="0" applyAlignment="0" applyProtection="0"/>
    <xf numFmtId="0" fontId="2" fillId="46" borderId="0" applyNumberFormat="0" applyBorder="0" applyAlignment="0" applyProtection="0"/>
    <xf numFmtId="0" fontId="2" fillId="42" borderId="0" applyNumberFormat="0" applyBorder="0" applyAlignment="0" applyProtection="0"/>
    <xf numFmtId="0" fontId="2" fillId="38" borderId="0" applyNumberFormat="0" applyBorder="0" applyAlignment="0" applyProtection="0"/>
    <xf numFmtId="0" fontId="2" fillId="34" borderId="0" applyNumberFormat="0" applyBorder="0" applyAlignment="0" applyProtection="0"/>
    <xf numFmtId="0" fontId="2" fillId="53" borderId="0" applyNumberFormat="0" applyBorder="0" applyAlignment="0" applyProtection="0"/>
    <xf numFmtId="0" fontId="2" fillId="49" borderId="0" applyNumberFormat="0" applyBorder="0" applyAlignment="0" applyProtection="0"/>
    <xf numFmtId="0" fontId="2" fillId="45" borderId="0" applyNumberFormat="0" applyBorder="0" applyAlignment="0" applyProtection="0"/>
    <xf numFmtId="0" fontId="2" fillId="41" borderId="0" applyNumberFormat="0" applyBorder="0" applyAlignment="0" applyProtection="0"/>
    <xf numFmtId="0" fontId="2" fillId="37" borderId="0" applyNumberFormat="0" applyBorder="0" applyAlignment="0" applyProtection="0"/>
    <xf numFmtId="0" fontId="2" fillId="33" borderId="0" applyNumberFormat="0" applyBorder="0" applyAlignment="0" applyProtection="0"/>
    <xf numFmtId="0" fontId="2" fillId="0" borderId="0"/>
    <xf numFmtId="0" fontId="2" fillId="54" borderId="0" applyNumberFormat="0" applyBorder="0" applyAlignment="0" applyProtection="0"/>
    <xf numFmtId="0" fontId="2" fillId="50" borderId="0" applyNumberFormat="0" applyBorder="0" applyAlignment="0" applyProtection="0"/>
    <xf numFmtId="0" fontId="2" fillId="46" borderId="0" applyNumberFormat="0" applyBorder="0" applyAlignment="0" applyProtection="0"/>
    <xf numFmtId="0" fontId="2" fillId="42" borderId="0" applyNumberFormat="0" applyBorder="0" applyAlignment="0" applyProtection="0"/>
    <xf numFmtId="0" fontId="2" fillId="38" borderId="0" applyNumberFormat="0" applyBorder="0" applyAlignment="0" applyProtection="0"/>
    <xf numFmtId="0" fontId="2" fillId="34" borderId="0" applyNumberFormat="0" applyBorder="0" applyAlignment="0" applyProtection="0"/>
    <xf numFmtId="0" fontId="2" fillId="53" borderId="0" applyNumberFormat="0" applyBorder="0" applyAlignment="0" applyProtection="0"/>
    <xf numFmtId="0" fontId="2" fillId="49" borderId="0" applyNumberFormat="0" applyBorder="0" applyAlignment="0" applyProtection="0"/>
    <xf numFmtId="0" fontId="2" fillId="45" borderId="0" applyNumberFormat="0" applyBorder="0" applyAlignment="0" applyProtection="0"/>
    <xf numFmtId="0" fontId="2" fillId="41" borderId="0" applyNumberFormat="0" applyBorder="0" applyAlignment="0" applyProtection="0"/>
    <xf numFmtId="0" fontId="2" fillId="37" borderId="0" applyNumberFormat="0" applyBorder="0" applyAlignment="0" applyProtection="0"/>
    <xf numFmtId="0" fontId="2" fillId="33" borderId="0" applyNumberFormat="0" applyBorder="0" applyAlignment="0" applyProtection="0"/>
    <xf numFmtId="0" fontId="2" fillId="0" borderId="0"/>
    <xf numFmtId="0" fontId="2" fillId="54" borderId="0" applyNumberFormat="0" applyBorder="0" applyAlignment="0" applyProtection="0"/>
    <xf numFmtId="0" fontId="2" fillId="50" borderId="0" applyNumberFormat="0" applyBorder="0" applyAlignment="0" applyProtection="0"/>
    <xf numFmtId="0" fontId="2" fillId="46" borderId="0" applyNumberFormat="0" applyBorder="0" applyAlignment="0" applyProtection="0"/>
    <xf numFmtId="0" fontId="2" fillId="42" borderId="0" applyNumberFormat="0" applyBorder="0" applyAlignment="0" applyProtection="0"/>
    <xf numFmtId="0" fontId="2" fillId="38" borderId="0" applyNumberFormat="0" applyBorder="0" applyAlignment="0" applyProtection="0"/>
    <xf numFmtId="0" fontId="2" fillId="34" borderId="0" applyNumberFormat="0" applyBorder="0" applyAlignment="0" applyProtection="0"/>
    <xf numFmtId="0" fontId="2" fillId="53" borderId="0" applyNumberFormat="0" applyBorder="0" applyAlignment="0" applyProtection="0"/>
    <xf numFmtId="0" fontId="2" fillId="49" borderId="0" applyNumberFormat="0" applyBorder="0" applyAlignment="0" applyProtection="0"/>
    <xf numFmtId="0" fontId="2" fillId="45" borderId="0" applyNumberFormat="0" applyBorder="0" applyAlignment="0" applyProtection="0"/>
    <xf numFmtId="0" fontId="2" fillId="41" borderId="0" applyNumberFormat="0" applyBorder="0" applyAlignment="0" applyProtection="0"/>
    <xf numFmtId="0" fontId="2" fillId="37" borderId="0" applyNumberFormat="0" applyBorder="0" applyAlignment="0" applyProtection="0"/>
    <xf numFmtId="0" fontId="2" fillId="3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39" fillId="3" borderId="305" applyNumberFormat="0" applyProtection="0">
      <alignment horizontal="right" vertical="center"/>
    </xf>
    <xf numFmtId="4" fontId="139" fillId="15" borderId="305" applyNumberFormat="0" applyProtection="0">
      <alignment horizontal="right" vertical="center"/>
    </xf>
    <xf numFmtId="0" fontId="41" fillId="80" borderId="305" applyNumberFormat="0" applyProtection="0">
      <alignment horizontal="left" vertical="top" indent="1"/>
    </xf>
    <xf numFmtId="0" fontId="77" fillId="20" borderId="303" applyNumberFormat="0" applyAlignment="0" applyProtection="0"/>
    <xf numFmtId="0" fontId="41" fillId="80" borderId="305" applyNumberFormat="0" applyProtection="0">
      <alignment horizontal="left" vertical="top" indent="1"/>
    </xf>
    <xf numFmtId="4" fontId="139" fillId="22" borderId="305" applyNumberFormat="0" applyProtection="0">
      <alignment horizontal="right" vertical="center"/>
    </xf>
    <xf numFmtId="0" fontId="41" fillId="82" borderId="307" applyNumberFormat="0">
      <protection locked="0"/>
    </xf>
    <xf numFmtId="0" fontId="76" fillId="20" borderId="302" applyNumberFormat="0" applyAlignment="0" applyProtection="0"/>
    <xf numFmtId="0" fontId="77" fillId="20" borderId="303" applyNumberFormat="0" applyAlignment="0" applyProtection="0"/>
    <xf numFmtId="0" fontId="41" fillId="82" borderId="307" applyNumberFormat="0">
      <protection locked="0"/>
    </xf>
    <xf numFmtId="0" fontId="80" fillId="80" borderId="306" applyBorder="0"/>
    <xf numFmtId="4" fontId="137" fillId="17" borderId="305" applyNumberFormat="0" applyProtection="0">
      <alignment vertical="center"/>
    </xf>
    <xf numFmtId="0" fontId="41" fillId="80" borderId="305" applyNumberFormat="0" applyProtection="0">
      <alignment horizontal="left" vertical="center" indent="1"/>
    </xf>
    <xf numFmtId="0" fontId="41" fillId="82" borderId="307" applyNumberFormat="0">
      <protection locked="0"/>
    </xf>
    <xf numFmtId="0" fontId="41" fillId="82" borderId="307" applyNumberFormat="0">
      <protection locked="0"/>
    </xf>
    <xf numFmtId="4" fontId="139" fillId="10" borderId="305" applyNumberFormat="0" applyProtection="0">
      <alignment horizontal="right" vertical="center"/>
    </xf>
    <xf numFmtId="0" fontId="41" fillId="81" borderId="305" applyNumberFormat="0" applyProtection="0">
      <alignment horizontal="left" vertical="top" indent="1"/>
    </xf>
    <xf numFmtId="4" fontId="145" fillId="79" borderId="305" applyNumberFormat="0" applyProtection="0">
      <alignment horizontal="right" vertical="center"/>
    </xf>
    <xf numFmtId="4" fontId="139" fillId="23" borderId="305" applyNumberFormat="0" applyProtection="0">
      <alignment horizontal="right" vertical="center"/>
    </xf>
    <xf numFmtId="4" fontId="139" fillId="18" borderId="305" applyNumberFormat="0" applyProtection="0">
      <alignment horizontal="left" vertical="center" indent="1"/>
    </xf>
    <xf numFmtId="0" fontId="75" fillId="7" borderId="302" applyNumberFormat="0" applyAlignment="0" applyProtection="0"/>
    <xf numFmtId="0" fontId="63" fillId="18" borderId="300" applyNumberFormat="0" applyFont="0" applyAlignment="0" applyProtection="0"/>
    <xf numFmtId="4" fontId="139" fillId="76" borderId="305" applyNumberFormat="0" applyProtection="0">
      <alignment horizontal="right" vertical="center"/>
    </xf>
    <xf numFmtId="4" fontId="139" fillId="18" borderId="305" applyNumberFormat="0" applyProtection="0">
      <alignment vertical="center"/>
    </xf>
    <xf numFmtId="0" fontId="41" fillId="82" borderId="307" applyNumberFormat="0">
      <protection locked="0"/>
    </xf>
    <xf numFmtId="0" fontId="63" fillId="18" borderId="300" applyNumberFormat="0" applyFont="0" applyAlignment="0" applyProtection="0"/>
    <xf numFmtId="0" fontId="41" fillId="8" borderId="305" applyNumberFormat="0" applyProtection="0">
      <alignment horizontal="left" vertical="center" indent="1"/>
    </xf>
    <xf numFmtId="0" fontId="41" fillId="80" borderId="305" applyNumberFormat="0" applyProtection="0">
      <alignment horizontal="left" vertical="center" indent="1"/>
    </xf>
    <xf numFmtId="0" fontId="41" fillId="82" borderId="307" applyNumberFormat="0">
      <protection locked="0"/>
    </xf>
    <xf numFmtId="0" fontId="41" fillId="79" borderId="305" applyNumberFormat="0" applyProtection="0">
      <alignment horizontal="left" vertical="center" indent="1"/>
    </xf>
    <xf numFmtId="4" fontId="139" fillId="11" borderId="305" applyNumberFormat="0" applyProtection="0">
      <alignment horizontal="right" vertical="center"/>
    </xf>
    <xf numFmtId="0" fontId="81" fillId="84" borderId="307"/>
    <xf numFmtId="4" fontId="81" fillId="14" borderId="301" applyNumberFormat="0" applyProtection="0">
      <alignment horizontal="left" vertical="center" indent="1"/>
    </xf>
    <xf numFmtId="0" fontId="76" fillId="20" borderId="302" applyNumberFormat="0" applyAlignment="0" applyProtection="0"/>
    <xf numFmtId="4" fontId="139" fillId="18" borderId="305" applyNumberFormat="0" applyProtection="0">
      <alignment horizontal="left" vertical="center" indent="1"/>
    </xf>
    <xf numFmtId="4" fontId="137" fillId="17" borderId="305" applyNumberFormat="0" applyProtection="0">
      <alignment vertical="center"/>
    </xf>
    <xf numFmtId="0" fontId="41" fillId="68" borderId="300" applyNumberFormat="0" applyFont="0" applyAlignment="0" applyProtection="0"/>
    <xf numFmtId="4" fontId="143" fillId="18" borderId="305" applyNumberFormat="0" applyProtection="0">
      <alignment vertical="center"/>
    </xf>
    <xf numFmtId="0" fontId="41" fillId="8" borderId="305" applyNumberFormat="0" applyProtection="0">
      <alignment horizontal="left" vertical="top" indent="1"/>
    </xf>
    <xf numFmtId="0" fontId="41" fillId="81" borderId="305" applyNumberFormat="0" applyProtection="0">
      <alignment horizontal="left" vertical="top" indent="1"/>
    </xf>
    <xf numFmtId="4" fontId="80" fillId="19" borderId="301" applyNumberFormat="0" applyProtection="0">
      <alignment horizontal="left" vertical="center" indent="1"/>
    </xf>
    <xf numFmtId="4" fontId="139" fillId="10" borderId="305" applyNumberFormat="0" applyProtection="0">
      <alignment horizontal="right" vertical="center"/>
    </xf>
    <xf numFmtId="0" fontId="41" fillId="8" borderId="305" applyNumberFormat="0" applyProtection="0">
      <alignment horizontal="left" vertical="top" indent="1"/>
    </xf>
    <xf numFmtId="0" fontId="41" fillId="18" borderId="300" applyNumberFormat="0" applyFont="0" applyAlignment="0" applyProtection="0"/>
    <xf numFmtId="4" fontId="139" fillId="15" borderId="305" applyNumberFormat="0" applyProtection="0">
      <alignment horizontal="right" vertical="center"/>
    </xf>
    <xf numFmtId="4" fontId="81" fillId="0" borderId="301" applyNumberFormat="0" applyProtection="0">
      <alignment horizontal="right" vertical="center"/>
    </xf>
    <xf numFmtId="0" fontId="75" fillId="7" borderId="302" applyNumberFormat="0" applyAlignment="0" applyProtection="0"/>
    <xf numFmtId="4" fontId="81" fillId="0" borderId="301" applyNumberFormat="0" applyProtection="0">
      <alignment horizontal="right" vertical="center"/>
    </xf>
    <xf numFmtId="4" fontId="143" fillId="18" borderId="305" applyNumberFormat="0" applyProtection="0">
      <alignment vertical="center"/>
    </xf>
    <xf numFmtId="4" fontId="137" fillId="17" borderId="305" applyNumberFormat="0" applyProtection="0">
      <alignment vertical="center"/>
    </xf>
    <xf numFmtId="0" fontId="41" fillId="81" borderId="305" applyNumberFormat="0" applyProtection="0">
      <alignment horizontal="left" vertical="top" indent="1"/>
    </xf>
    <xf numFmtId="0" fontId="75" fillId="7" borderId="302" applyNumberFormat="0" applyAlignment="0" applyProtection="0"/>
    <xf numFmtId="0" fontId="138" fillId="17" borderId="305" applyNumberFormat="0" applyProtection="0">
      <alignment horizontal="left" vertical="top" indent="1"/>
    </xf>
    <xf numFmtId="0" fontId="139" fillId="81" borderId="305" applyNumberFormat="0" applyProtection="0">
      <alignment horizontal="left" vertical="top" indent="1"/>
    </xf>
    <xf numFmtId="4" fontId="139" fillId="81" borderId="305" applyNumberFormat="0" applyProtection="0">
      <alignment horizontal="right" vertical="center"/>
    </xf>
    <xf numFmtId="0" fontId="41" fillId="82" borderId="307" applyNumberFormat="0">
      <protection locked="0"/>
    </xf>
    <xf numFmtId="0" fontId="77" fillId="20" borderId="303" applyNumberFormat="0" applyAlignment="0" applyProtection="0"/>
    <xf numFmtId="0" fontId="139" fillId="18" borderId="305" applyNumberFormat="0" applyProtection="0">
      <alignment horizontal="left" vertical="top" indent="1"/>
    </xf>
    <xf numFmtId="0" fontId="41" fillId="82" borderId="307" applyNumberFormat="0">
      <protection locked="0"/>
    </xf>
    <xf numFmtId="4" fontId="139" fillId="23" borderId="305" applyNumberFormat="0" applyProtection="0">
      <alignment horizontal="right" vertical="center"/>
    </xf>
    <xf numFmtId="0" fontId="139" fillId="18" borderId="305" applyNumberFormat="0" applyProtection="0">
      <alignment horizontal="left" vertical="top" indent="1"/>
    </xf>
    <xf numFmtId="0" fontId="41" fillId="81" borderId="305" applyNumberFormat="0" applyProtection="0">
      <alignment horizontal="left" vertical="top" indent="1"/>
    </xf>
    <xf numFmtId="0" fontId="75" fillId="7" borderId="302" applyNumberFormat="0" applyAlignment="0" applyProtection="0"/>
    <xf numFmtId="4" fontId="143" fillId="18" borderId="305" applyNumberFormat="0" applyProtection="0">
      <alignment vertical="center"/>
    </xf>
    <xf numFmtId="4" fontId="139" fillId="22" borderId="305" applyNumberFormat="0" applyProtection="0">
      <alignment horizontal="right" vertical="center"/>
    </xf>
    <xf numFmtId="4" fontId="139" fillId="11" borderId="305" applyNumberFormat="0" applyProtection="0">
      <alignment horizontal="right" vertical="center"/>
    </xf>
    <xf numFmtId="4" fontId="139" fillId="15" borderId="305" applyNumberFormat="0" applyProtection="0">
      <alignment horizontal="right" vertical="center"/>
    </xf>
    <xf numFmtId="4" fontId="139" fillId="24" borderId="305" applyNumberFormat="0" applyProtection="0">
      <alignment horizontal="right" vertical="center"/>
    </xf>
    <xf numFmtId="4" fontId="139" fillId="81" borderId="305" applyNumberFormat="0" applyProtection="0">
      <alignment horizontal="right" vertical="center"/>
    </xf>
    <xf numFmtId="0" fontId="41" fillId="8" borderId="305" applyNumberFormat="0" applyProtection="0">
      <alignment horizontal="left" vertical="top" indent="1"/>
    </xf>
    <xf numFmtId="0" fontId="41" fillId="8" borderId="305" applyNumberFormat="0" applyProtection="0">
      <alignment horizontal="left" vertical="top" indent="1"/>
    </xf>
    <xf numFmtId="0" fontId="41" fillId="79" borderId="305" applyNumberFormat="0" applyProtection="0">
      <alignment horizontal="left" vertical="center" indent="1"/>
    </xf>
    <xf numFmtId="0" fontId="41" fillId="79" borderId="305" applyNumberFormat="0" applyProtection="0">
      <alignment horizontal="left" vertical="center" indent="1"/>
    </xf>
    <xf numFmtId="0" fontId="41" fillId="79" borderId="305" applyNumberFormat="0" applyProtection="0">
      <alignment horizontal="left" vertical="top" indent="1"/>
    </xf>
    <xf numFmtId="0" fontId="41" fillId="79" borderId="305" applyNumberFormat="0" applyProtection="0">
      <alignment horizontal="left" vertical="top" indent="1"/>
    </xf>
    <xf numFmtId="0" fontId="41" fillId="82" borderId="307" applyNumberFormat="0">
      <protection locked="0"/>
    </xf>
    <xf numFmtId="4" fontId="143" fillId="79" borderId="305" applyNumberFormat="0" applyProtection="0">
      <alignment horizontal="right" vertical="center"/>
    </xf>
    <xf numFmtId="0" fontId="139" fillId="81" borderId="305" applyNumberFormat="0" applyProtection="0">
      <alignment horizontal="left" vertical="top" indent="1"/>
    </xf>
    <xf numFmtId="0" fontId="81" fillId="84" borderId="307"/>
    <xf numFmtId="4" fontId="145" fillId="79" borderId="305" applyNumberFormat="0" applyProtection="0">
      <alignment horizontal="right" vertical="center"/>
    </xf>
    <xf numFmtId="0" fontId="41" fillId="82" borderId="307" applyNumberFormat="0">
      <protection locked="0"/>
    </xf>
    <xf numFmtId="0" fontId="81" fillId="84" borderId="307"/>
    <xf numFmtId="0" fontId="41" fillId="82" borderId="307" applyNumberFormat="0">
      <protection locked="0"/>
    </xf>
    <xf numFmtId="0" fontId="2" fillId="0" borderId="0"/>
    <xf numFmtId="0" fontId="2" fillId="31" borderId="106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41" fillId="82" borderId="307" applyNumberFormat="0">
      <protection locked="0"/>
    </xf>
    <xf numFmtId="0" fontId="41" fillId="82" borderId="307" applyNumberFormat="0">
      <protection locked="0"/>
    </xf>
    <xf numFmtId="0" fontId="81" fillId="84" borderId="307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1" fillId="82" borderId="307" applyNumberFormat="0">
      <protection locked="0"/>
    </xf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31" borderId="106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0" borderId="0"/>
    <xf numFmtId="0" fontId="2" fillId="33" borderId="0" applyNumberFormat="0" applyBorder="0" applyAlignment="0" applyProtection="0"/>
    <xf numFmtId="0" fontId="2" fillId="37" borderId="0" applyNumberFormat="0" applyBorder="0" applyAlignment="0" applyProtection="0"/>
    <xf numFmtId="0" fontId="2" fillId="41" borderId="0" applyNumberFormat="0" applyBorder="0" applyAlignment="0" applyProtection="0"/>
    <xf numFmtId="0" fontId="2" fillId="45" borderId="0" applyNumberFormat="0" applyBorder="0" applyAlignment="0" applyProtection="0"/>
    <xf numFmtId="0" fontId="2" fillId="49" borderId="0" applyNumberFormat="0" applyBorder="0" applyAlignment="0" applyProtection="0"/>
    <xf numFmtId="0" fontId="2" fillId="53" borderId="0" applyNumberFormat="0" applyBorder="0" applyAlignment="0" applyProtection="0"/>
    <xf numFmtId="0" fontId="2" fillId="34" borderId="0" applyNumberFormat="0" applyBorder="0" applyAlignment="0" applyProtection="0"/>
    <xf numFmtId="0" fontId="2" fillId="38" borderId="0" applyNumberFormat="0" applyBorder="0" applyAlignment="0" applyProtection="0"/>
    <xf numFmtId="0" fontId="2" fillId="42" borderId="0" applyNumberFormat="0" applyBorder="0" applyAlignment="0" applyProtection="0"/>
    <xf numFmtId="0" fontId="2" fillId="46" borderId="0" applyNumberFormat="0" applyBorder="0" applyAlignment="0" applyProtection="0"/>
    <xf numFmtId="0" fontId="2" fillId="50" borderId="0" applyNumberFormat="0" applyBorder="0" applyAlignment="0" applyProtection="0"/>
    <xf numFmtId="0" fontId="2" fillId="54" borderId="0" applyNumberFormat="0" applyBorder="0" applyAlignment="0" applyProtection="0"/>
    <xf numFmtId="0" fontId="2" fillId="31" borderId="106" applyNumberFormat="0" applyFont="0" applyAlignment="0" applyProtection="0"/>
    <xf numFmtId="0" fontId="2" fillId="54" borderId="0" applyNumberFormat="0" applyBorder="0" applyAlignment="0" applyProtection="0"/>
    <xf numFmtId="0" fontId="2" fillId="50" borderId="0" applyNumberFormat="0" applyBorder="0" applyAlignment="0" applyProtection="0"/>
    <xf numFmtId="0" fontId="2" fillId="46" borderId="0" applyNumberFormat="0" applyBorder="0" applyAlignment="0" applyProtection="0"/>
    <xf numFmtId="0" fontId="2" fillId="42" borderId="0" applyNumberFormat="0" applyBorder="0" applyAlignment="0" applyProtection="0"/>
    <xf numFmtId="0" fontId="2" fillId="38" borderId="0" applyNumberFormat="0" applyBorder="0" applyAlignment="0" applyProtection="0"/>
    <xf numFmtId="0" fontId="2" fillId="34" borderId="0" applyNumberFormat="0" applyBorder="0" applyAlignment="0" applyProtection="0"/>
    <xf numFmtId="0" fontId="2" fillId="53" borderId="0" applyNumberFormat="0" applyBorder="0" applyAlignment="0" applyProtection="0"/>
    <xf numFmtId="0" fontId="2" fillId="49" borderId="0" applyNumberFormat="0" applyBorder="0" applyAlignment="0" applyProtection="0"/>
    <xf numFmtId="0" fontId="2" fillId="45" borderId="0" applyNumberFormat="0" applyBorder="0" applyAlignment="0" applyProtection="0"/>
    <xf numFmtId="0" fontId="2" fillId="41" borderId="0" applyNumberFormat="0" applyBorder="0" applyAlignment="0" applyProtection="0"/>
    <xf numFmtId="0" fontId="2" fillId="37" borderId="0" applyNumberFormat="0" applyBorder="0" applyAlignment="0" applyProtection="0"/>
    <xf numFmtId="0" fontId="2" fillId="33" borderId="0" applyNumberFormat="0" applyBorder="0" applyAlignment="0" applyProtection="0"/>
    <xf numFmtId="0" fontId="2" fillId="0" borderId="0"/>
    <xf numFmtId="0" fontId="2" fillId="54" borderId="0" applyNumberFormat="0" applyBorder="0" applyAlignment="0" applyProtection="0"/>
    <xf numFmtId="0" fontId="2" fillId="50" borderId="0" applyNumberFormat="0" applyBorder="0" applyAlignment="0" applyProtection="0"/>
    <xf numFmtId="0" fontId="2" fillId="46" borderId="0" applyNumberFormat="0" applyBorder="0" applyAlignment="0" applyProtection="0"/>
    <xf numFmtId="0" fontId="2" fillId="42" borderId="0" applyNumberFormat="0" applyBorder="0" applyAlignment="0" applyProtection="0"/>
    <xf numFmtId="0" fontId="2" fillId="38" borderId="0" applyNumberFormat="0" applyBorder="0" applyAlignment="0" applyProtection="0"/>
    <xf numFmtId="0" fontId="2" fillId="34" borderId="0" applyNumberFormat="0" applyBorder="0" applyAlignment="0" applyProtection="0"/>
    <xf numFmtId="0" fontId="2" fillId="53" borderId="0" applyNumberFormat="0" applyBorder="0" applyAlignment="0" applyProtection="0"/>
    <xf numFmtId="0" fontId="2" fillId="49" borderId="0" applyNumberFormat="0" applyBorder="0" applyAlignment="0" applyProtection="0"/>
    <xf numFmtId="0" fontId="2" fillId="45" borderId="0" applyNumberFormat="0" applyBorder="0" applyAlignment="0" applyProtection="0"/>
    <xf numFmtId="0" fontId="2" fillId="41" borderId="0" applyNumberFormat="0" applyBorder="0" applyAlignment="0" applyProtection="0"/>
    <xf numFmtId="0" fontId="2" fillId="37" borderId="0" applyNumberFormat="0" applyBorder="0" applyAlignment="0" applyProtection="0"/>
    <xf numFmtId="0" fontId="2" fillId="33" borderId="0" applyNumberFormat="0" applyBorder="0" applyAlignment="0" applyProtection="0"/>
    <xf numFmtId="0" fontId="2" fillId="0" borderId="0"/>
    <xf numFmtId="0" fontId="2" fillId="54" borderId="0" applyNumberFormat="0" applyBorder="0" applyAlignment="0" applyProtection="0"/>
    <xf numFmtId="0" fontId="2" fillId="50" borderId="0" applyNumberFormat="0" applyBorder="0" applyAlignment="0" applyProtection="0"/>
    <xf numFmtId="0" fontId="2" fillId="46" borderId="0" applyNumberFormat="0" applyBorder="0" applyAlignment="0" applyProtection="0"/>
    <xf numFmtId="0" fontId="2" fillId="42" borderId="0" applyNumberFormat="0" applyBorder="0" applyAlignment="0" applyProtection="0"/>
    <xf numFmtId="0" fontId="2" fillId="38" borderId="0" applyNumberFormat="0" applyBorder="0" applyAlignment="0" applyProtection="0"/>
    <xf numFmtId="0" fontId="2" fillId="34" borderId="0" applyNumberFormat="0" applyBorder="0" applyAlignment="0" applyProtection="0"/>
    <xf numFmtId="0" fontId="2" fillId="53" borderId="0" applyNumberFormat="0" applyBorder="0" applyAlignment="0" applyProtection="0"/>
    <xf numFmtId="0" fontId="2" fillId="49" borderId="0" applyNumberFormat="0" applyBorder="0" applyAlignment="0" applyProtection="0"/>
    <xf numFmtId="0" fontId="2" fillId="45" borderId="0" applyNumberFormat="0" applyBorder="0" applyAlignment="0" applyProtection="0"/>
    <xf numFmtId="0" fontId="2" fillId="41" borderId="0" applyNumberFormat="0" applyBorder="0" applyAlignment="0" applyProtection="0"/>
    <xf numFmtId="0" fontId="2" fillId="37" borderId="0" applyNumberFormat="0" applyBorder="0" applyAlignment="0" applyProtection="0"/>
    <xf numFmtId="0" fontId="2" fillId="33" borderId="0" applyNumberFormat="0" applyBorder="0" applyAlignment="0" applyProtection="0"/>
    <xf numFmtId="0" fontId="2" fillId="0" borderId="0"/>
    <xf numFmtId="0" fontId="2" fillId="54" borderId="0" applyNumberFormat="0" applyBorder="0" applyAlignment="0" applyProtection="0"/>
    <xf numFmtId="0" fontId="2" fillId="50" borderId="0" applyNumberFormat="0" applyBorder="0" applyAlignment="0" applyProtection="0"/>
    <xf numFmtId="0" fontId="2" fillId="46" borderId="0" applyNumberFormat="0" applyBorder="0" applyAlignment="0" applyProtection="0"/>
    <xf numFmtId="0" fontId="2" fillId="42" borderId="0" applyNumberFormat="0" applyBorder="0" applyAlignment="0" applyProtection="0"/>
    <xf numFmtId="0" fontId="2" fillId="38" borderId="0" applyNumberFormat="0" applyBorder="0" applyAlignment="0" applyProtection="0"/>
    <xf numFmtId="0" fontId="2" fillId="34" borderId="0" applyNumberFormat="0" applyBorder="0" applyAlignment="0" applyProtection="0"/>
    <xf numFmtId="0" fontId="2" fillId="53" borderId="0" applyNumberFormat="0" applyBorder="0" applyAlignment="0" applyProtection="0"/>
    <xf numFmtId="0" fontId="2" fillId="49" borderId="0" applyNumberFormat="0" applyBorder="0" applyAlignment="0" applyProtection="0"/>
    <xf numFmtId="0" fontId="2" fillId="45" borderId="0" applyNumberFormat="0" applyBorder="0" applyAlignment="0" applyProtection="0"/>
    <xf numFmtId="0" fontId="2" fillId="41" borderId="0" applyNumberFormat="0" applyBorder="0" applyAlignment="0" applyProtection="0"/>
    <xf numFmtId="0" fontId="2" fillId="37" borderId="0" applyNumberFormat="0" applyBorder="0" applyAlignment="0" applyProtection="0"/>
    <xf numFmtId="0" fontId="2" fillId="33" borderId="0" applyNumberFormat="0" applyBorder="0" applyAlignment="0" applyProtection="0"/>
    <xf numFmtId="0" fontId="2" fillId="0" borderId="0"/>
    <xf numFmtId="0" fontId="2" fillId="54" borderId="0" applyNumberFormat="0" applyBorder="0" applyAlignment="0" applyProtection="0"/>
    <xf numFmtId="0" fontId="2" fillId="50" borderId="0" applyNumberFormat="0" applyBorder="0" applyAlignment="0" applyProtection="0"/>
    <xf numFmtId="0" fontId="2" fillId="46" borderId="0" applyNumberFormat="0" applyBorder="0" applyAlignment="0" applyProtection="0"/>
    <xf numFmtId="0" fontId="2" fillId="42" borderId="0" applyNumberFormat="0" applyBorder="0" applyAlignment="0" applyProtection="0"/>
    <xf numFmtId="0" fontId="2" fillId="38" borderId="0" applyNumberFormat="0" applyBorder="0" applyAlignment="0" applyProtection="0"/>
    <xf numFmtId="0" fontId="2" fillId="34" borderId="0" applyNumberFormat="0" applyBorder="0" applyAlignment="0" applyProtection="0"/>
    <xf numFmtId="0" fontId="2" fillId="53" borderId="0" applyNumberFormat="0" applyBorder="0" applyAlignment="0" applyProtection="0"/>
    <xf numFmtId="0" fontId="2" fillId="49" borderId="0" applyNumberFormat="0" applyBorder="0" applyAlignment="0" applyProtection="0"/>
    <xf numFmtId="0" fontId="2" fillId="45" borderId="0" applyNumberFormat="0" applyBorder="0" applyAlignment="0" applyProtection="0"/>
    <xf numFmtId="0" fontId="2" fillId="41" borderId="0" applyNumberFormat="0" applyBorder="0" applyAlignment="0" applyProtection="0"/>
    <xf numFmtId="0" fontId="2" fillId="37" borderId="0" applyNumberFormat="0" applyBorder="0" applyAlignment="0" applyProtection="0"/>
    <xf numFmtId="0" fontId="2" fillId="33" borderId="0" applyNumberFormat="0" applyBorder="0" applyAlignment="0" applyProtection="0"/>
    <xf numFmtId="0" fontId="2" fillId="0" borderId="0"/>
    <xf numFmtId="0" fontId="2" fillId="54" borderId="0" applyNumberFormat="0" applyBorder="0" applyAlignment="0" applyProtection="0"/>
    <xf numFmtId="0" fontId="2" fillId="50" borderId="0" applyNumberFormat="0" applyBorder="0" applyAlignment="0" applyProtection="0"/>
    <xf numFmtId="0" fontId="2" fillId="46" borderId="0" applyNumberFormat="0" applyBorder="0" applyAlignment="0" applyProtection="0"/>
    <xf numFmtId="0" fontId="2" fillId="42" borderId="0" applyNumberFormat="0" applyBorder="0" applyAlignment="0" applyProtection="0"/>
    <xf numFmtId="0" fontId="2" fillId="38" borderId="0" applyNumberFormat="0" applyBorder="0" applyAlignment="0" applyProtection="0"/>
    <xf numFmtId="0" fontId="2" fillId="34" borderId="0" applyNumberFormat="0" applyBorder="0" applyAlignment="0" applyProtection="0"/>
    <xf numFmtId="0" fontId="2" fillId="53" borderId="0" applyNumberFormat="0" applyBorder="0" applyAlignment="0" applyProtection="0"/>
    <xf numFmtId="0" fontId="2" fillId="49" borderId="0" applyNumberFormat="0" applyBorder="0" applyAlignment="0" applyProtection="0"/>
    <xf numFmtId="0" fontId="2" fillId="45" borderId="0" applyNumberFormat="0" applyBorder="0" applyAlignment="0" applyProtection="0"/>
    <xf numFmtId="0" fontId="2" fillId="41" borderId="0" applyNumberFormat="0" applyBorder="0" applyAlignment="0" applyProtection="0"/>
    <xf numFmtId="0" fontId="2" fillId="37" borderId="0" applyNumberFormat="0" applyBorder="0" applyAlignment="0" applyProtection="0"/>
    <xf numFmtId="0" fontId="2" fillId="3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1151">
    <xf numFmtId="0" fontId="0" fillId="0" borderId="0" xfId="0"/>
    <xf numFmtId="0" fontId="86" fillId="0" borderId="0" xfId="0" applyFont="1" applyAlignment="1">
      <alignment horizontal="center"/>
    </xf>
    <xf numFmtId="164" fontId="16" fillId="0" borderId="0" xfId="24" applyFont="1"/>
    <xf numFmtId="0" fontId="16" fillId="0" borderId="0" xfId="0" applyFont="1" applyFill="1"/>
    <xf numFmtId="3" fontId="16" fillId="0" borderId="0" xfId="0" applyNumberFormat="1" applyFont="1" applyFill="1"/>
    <xf numFmtId="0" fontId="20" fillId="0" borderId="0" xfId="0" applyFont="1" applyFill="1" applyBorder="1" applyAlignment="1">
      <alignment horizontal="left"/>
    </xf>
    <xf numFmtId="168" fontId="16" fillId="0" borderId="0" xfId="0" applyNumberFormat="1" applyFont="1" applyFill="1" applyBorder="1"/>
    <xf numFmtId="0" fontId="16" fillId="0" borderId="0" xfId="0" applyFont="1" applyFill="1" applyBorder="1"/>
    <xf numFmtId="0" fontId="27" fillId="0" borderId="0" xfId="0" applyFont="1"/>
    <xf numFmtId="0" fontId="15" fillId="0" borderId="0" xfId="0" applyFont="1"/>
    <xf numFmtId="0" fontId="15" fillId="0" borderId="0" xfId="0" applyFont="1" applyAlignment="1">
      <alignment horizontal="right"/>
    </xf>
    <xf numFmtId="0" fontId="16" fillId="0" borderId="24" xfId="45" applyFont="1" applyBorder="1" applyAlignment="1">
      <alignment horizontal="center" vertical="center"/>
    </xf>
    <xf numFmtId="0" fontId="16" fillId="0" borderId="24" xfId="45" applyFont="1" applyFill="1" applyBorder="1" applyAlignment="1">
      <alignment horizontal="center"/>
    </xf>
    <xf numFmtId="0" fontId="15" fillId="0" borderId="0" xfId="0" applyFont="1" applyFill="1"/>
    <xf numFmtId="164" fontId="15" fillId="0" borderId="0" xfId="24" applyFont="1"/>
    <xf numFmtId="0" fontId="15" fillId="0" borderId="24" xfId="45" applyFont="1" applyBorder="1" applyAlignment="1">
      <alignment horizontal="center"/>
    </xf>
    <xf numFmtId="0" fontId="15" fillId="0" borderId="24" xfId="45" applyFont="1" applyBorder="1" applyAlignment="1">
      <alignment horizontal="center" vertical="center"/>
    </xf>
    <xf numFmtId="0" fontId="15" fillId="0" borderId="24" xfId="45" applyFont="1" applyFill="1" applyBorder="1" applyAlignment="1">
      <alignment horizontal="center"/>
    </xf>
    <xf numFmtId="0" fontId="15" fillId="0" borderId="27" xfId="45" applyFont="1" applyBorder="1" applyAlignment="1">
      <alignment horizontal="center"/>
    </xf>
    <xf numFmtId="0" fontId="15" fillId="0" borderId="30" xfId="45" applyFont="1" applyBorder="1" applyAlignment="1">
      <alignment horizontal="center"/>
    </xf>
    <xf numFmtId="0" fontId="21" fillId="0" borderId="0" xfId="0" applyFont="1" applyFill="1"/>
    <xf numFmtId="164" fontId="16" fillId="0" borderId="0" xfId="24" applyFont="1" applyFill="1"/>
    <xf numFmtId="0" fontId="32" fillId="0" borderId="0" xfId="0" applyFont="1"/>
    <xf numFmtId="171" fontId="15" fillId="0" borderId="0" xfId="0" applyNumberFormat="1" applyFont="1"/>
    <xf numFmtId="0" fontId="27" fillId="0" borderId="0" xfId="0" applyFont="1" applyFill="1"/>
    <xf numFmtId="0" fontId="27" fillId="0" borderId="0" xfId="0" applyFont="1" applyFill="1" applyBorder="1"/>
    <xf numFmtId="0" fontId="40" fillId="0" borderId="0" xfId="0" applyFont="1" applyFill="1"/>
    <xf numFmtId="3" fontId="27" fillId="0" borderId="0" xfId="0" applyNumberFormat="1" applyFont="1" applyFill="1" applyBorder="1"/>
    <xf numFmtId="0" fontId="15" fillId="0" borderId="0" xfId="0" applyFont="1" applyBorder="1" applyAlignment="1">
      <alignment horizontal="center"/>
    </xf>
    <xf numFmtId="0" fontId="32" fillId="0" borderId="0" xfId="0" applyFont="1" applyBorder="1" applyAlignment="1">
      <alignment vertical="top"/>
    </xf>
    <xf numFmtId="0" fontId="32" fillId="0" borderId="0" xfId="0" applyFont="1" applyBorder="1" applyAlignment="1">
      <alignment vertical="top" wrapText="1"/>
    </xf>
    <xf numFmtId="0" fontId="32" fillId="0" borderId="0" xfId="0" applyFont="1" applyFill="1" applyBorder="1" applyAlignment="1">
      <alignment vertical="top" wrapText="1"/>
    </xf>
    <xf numFmtId="49" fontId="15" fillId="0" borderId="28" xfId="0" applyNumberFormat="1" applyFont="1" applyBorder="1"/>
    <xf numFmtId="49" fontId="15" fillId="0" borderId="25" xfId="24" applyNumberFormat="1" applyFont="1" applyBorder="1" applyAlignment="1">
      <alignment wrapText="1"/>
    </xf>
    <xf numFmtId="49" fontId="15" fillId="0" borderId="25" xfId="24" applyNumberFormat="1" applyFont="1" applyBorder="1"/>
    <xf numFmtId="49" fontId="32" fillId="0" borderId="0" xfId="0" applyNumberFormat="1" applyFont="1"/>
    <xf numFmtId="49" fontId="15" fillId="0" borderId="25" xfId="0" applyNumberFormat="1" applyFont="1" applyBorder="1"/>
    <xf numFmtId="49" fontId="37" fillId="0" borderId="25" xfId="0" applyNumberFormat="1" applyFont="1" applyBorder="1"/>
    <xf numFmtId="49" fontId="32" fillId="0" borderId="31" xfId="0" applyNumberFormat="1" applyFont="1" applyBorder="1" applyAlignment="1">
      <alignment horizontal="centerContinuous"/>
    </xf>
    <xf numFmtId="0" fontId="16" fillId="0" borderId="0" xfId="0" applyFont="1" applyAlignment="1">
      <alignment horizontal="right"/>
    </xf>
    <xf numFmtId="0" fontId="16" fillId="0" borderId="0" xfId="0" applyFont="1" applyFill="1" applyAlignment="1">
      <alignment vertical="center"/>
    </xf>
    <xf numFmtId="0" fontId="15" fillId="0" borderId="0" xfId="0" applyFont="1" applyBorder="1"/>
    <xf numFmtId="168" fontId="16" fillId="0" borderId="0" xfId="0" applyNumberFormat="1" applyFont="1" applyFill="1" applyAlignment="1">
      <alignment horizontal="right" vertical="center" indent="1"/>
    </xf>
    <xf numFmtId="3" fontId="16" fillId="0" borderId="57" xfId="0" applyNumberFormat="1" applyFont="1" applyFill="1" applyBorder="1" applyAlignment="1">
      <alignment horizontal="right" vertical="center" indent="1"/>
    </xf>
    <xf numFmtId="3" fontId="16" fillId="0" borderId="48" xfId="0" applyNumberFormat="1" applyFont="1" applyFill="1" applyBorder="1" applyAlignment="1">
      <alignment horizontal="right" vertical="center" indent="1"/>
    </xf>
    <xf numFmtId="3" fontId="57" fillId="0" borderId="48" xfId="0" applyNumberFormat="1" applyFont="1" applyFill="1" applyBorder="1" applyAlignment="1">
      <alignment horizontal="right" vertical="center" indent="1"/>
    </xf>
    <xf numFmtId="167" fontId="15" fillId="0" borderId="26" xfId="0" applyNumberFormat="1" applyFont="1" applyBorder="1" applyAlignment="1">
      <alignment horizontal="right" indent="1"/>
    </xf>
    <xf numFmtId="3" fontId="15" fillId="0" borderId="28" xfId="24" applyNumberFormat="1" applyFont="1" applyBorder="1" applyAlignment="1">
      <alignment horizontal="right" indent="1"/>
    </xf>
    <xf numFmtId="0" fontId="37" fillId="0" borderId="0" xfId="0" applyFont="1" applyFill="1" applyBorder="1" applyAlignment="1">
      <alignment vertical="top" wrapText="1"/>
    </xf>
    <xf numFmtId="3" fontId="15" fillId="0" borderId="25" xfId="24" applyNumberFormat="1" applyFont="1" applyBorder="1" applyAlignment="1">
      <alignment horizontal="right" vertical="center" indent="1"/>
    </xf>
    <xf numFmtId="0" fontId="15" fillId="0" borderId="0" xfId="0" applyFont="1" applyFill="1" applyAlignment="1">
      <alignment horizontal="right"/>
    </xf>
    <xf numFmtId="0" fontId="32" fillId="0" borderId="0" xfId="0" applyFont="1" applyFill="1" applyAlignment="1">
      <alignment horizontal="centerContinuous"/>
    </xf>
    <xf numFmtId="0" fontId="15" fillId="0" borderId="0" xfId="0" applyFont="1" applyFill="1" applyAlignment="1">
      <alignment horizontal="centerContinuous"/>
    </xf>
    <xf numFmtId="49" fontId="15" fillId="0" borderId="25" xfId="24" applyNumberFormat="1" applyFont="1" applyFill="1" applyBorder="1" applyAlignment="1">
      <alignment wrapText="1"/>
    </xf>
    <xf numFmtId="0" fontId="16" fillId="0" borderId="24" xfId="45" applyFont="1" applyFill="1" applyBorder="1" applyAlignment="1">
      <alignment horizontal="center" vertical="center"/>
    </xf>
    <xf numFmtId="0" fontId="16" fillId="0" borderId="27" xfId="45" applyFont="1" applyFill="1" applyBorder="1" applyAlignment="1">
      <alignment horizontal="center"/>
    </xf>
    <xf numFmtId="0" fontId="15" fillId="0" borderId="30" xfId="0" applyFont="1" applyFill="1" applyBorder="1"/>
    <xf numFmtId="164" fontId="15" fillId="0" borderId="0" xfId="24" applyFont="1" applyFill="1" applyBorder="1"/>
    <xf numFmtId="173" fontId="15" fillId="0" borderId="0" xfId="0" applyNumberFormat="1" applyFont="1" applyFill="1" applyAlignment="1">
      <alignment horizontal="centerContinuous" wrapText="1"/>
    </xf>
    <xf numFmtId="0" fontId="15" fillId="0" borderId="0" xfId="0" applyFont="1" applyFill="1" applyAlignment="1">
      <alignment horizontal="centerContinuous" wrapText="1"/>
    </xf>
    <xf numFmtId="0" fontId="40" fillId="0" borderId="0" xfId="0" applyFont="1"/>
    <xf numFmtId="0" fontId="85" fillId="0" borderId="0" xfId="0" applyFont="1"/>
    <xf numFmtId="0" fontId="32" fillId="0" borderId="0" xfId="0" applyFont="1" applyFill="1" applyBorder="1" applyAlignment="1">
      <alignment vertical="top"/>
    </xf>
    <xf numFmtId="0" fontId="27" fillId="0" borderId="0" xfId="0" applyFont="1" applyFill="1" applyBorder="1" applyAlignment="1">
      <alignment vertical="top" wrapText="1"/>
    </xf>
    <xf numFmtId="3" fontId="15" fillId="0" borderId="0" xfId="0" applyNumberFormat="1" applyFont="1" applyFill="1"/>
    <xf numFmtId="0" fontId="0" fillId="0" borderId="0" xfId="0" applyAlignment="1">
      <alignment vertical="center"/>
    </xf>
    <xf numFmtId="0" fontId="0" fillId="0" borderId="0" xfId="0" applyFill="1"/>
    <xf numFmtId="172" fontId="15" fillId="0" borderId="0" xfId="0" applyNumberFormat="1" applyFont="1" applyFill="1"/>
    <xf numFmtId="0" fontId="62" fillId="0" borderId="0" xfId="0" applyFont="1"/>
    <xf numFmtId="14" fontId="32" fillId="0" borderId="0" xfId="0" applyNumberFormat="1" applyFont="1" applyFill="1"/>
    <xf numFmtId="0" fontId="32" fillId="0" borderId="0" xfId="0" applyFont="1" applyFill="1"/>
    <xf numFmtId="0" fontId="32" fillId="0" borderId="0" xfId="0" applyFont="1" applyFill="1" applyBorder="1" applyAlignment="1"/>
    <xf numFmtId="49" fontId="15" fillId="0" borderId="25" xfId="24" applyNumberFormat="1" applyFont="1" applyBorder="1" applyAlignment="1">
      <alignment vertical="center" wrapText="1"/>
    </xf>
    <xf numFmtId="3" fontId="15" fillId="0" borderId="25" xfId="24" applyNumberFormat="1" applyFont="1" applyFill="1" applyBorder="1" applyAlignment="1">
      <alignment horizontal="right" indent="1"/>
    </xf>
    <xf numFmtId="172" fontId="15" fillId="0" borderId="25" xfId="24" applyNumberFormat="1" applyFont="1" applyFill="1" applyBorder="1" applyAlignment="1">
      <alignment horizontal="right" indent="1"/>
    </xf>
    <xf numFmtId="3" fontId="61" fillId="0" borderId="48" xfId="0" applyNumberFormat="1" applyFont="1" applyFill="1" applyBorder="1" applyAlignment="1">
      <alignment horizontal="right" vertical="center" indent="1"/>
    </xf>
    <xf numFmtId="49" fontId="16" fillId="0" borderId="36" xfId="0" applyNumberFormat="1" applyFont="1" applyFill="1" applyBorder="1" applyAlignment="1">
      <alignment vertical="center" wrapText="1"/>
    </xf>
    <xf numFmtId="49" fontId="23" fillId="0" borderId="36" xfId="0" applyNumberFormat="1" applyFont="1" applyFill="1" applyBorder="1" applyAlignment="1">
      <alignment vertical="center" wrapText="1"/>
    </xf>
    <xf numFmtId="0" fontId="15" fillId="0" borderId="24" xfId="45" applyFont="1" applyFill="1" applyBorder="1" applyAlignment="1">
      <alignment horizontal="left" indent="1"/>
    </xf>
    <xf numFmtId="49" fontId="15" fillId="0" borderId="25" xfId="24" applyNumberFormat="1" applyFont="1" applyFill="1" applyBorder="1" applyAlignment="1">
      <alignment horizontal="left" indent="1"/>
    </xf>
    <xf numFmtId="0" fontId="15" fillId="0" borderId="0" xfId="0" applyFont="1" applyFill="1" applyAlignment="1">
      <alignment horizontal="left" indent="1"/>
    </xf>
    <xf numFmtId="0" fontId="40" fillId="0" borderId="0" xfId="0" applyFont="1" applyFill="1" applyAlignment="1">
      <alignment vertical="center"/>
    </xf>
    <xf numFmtId="0" fontId="16" fillId="0" borderId="0" xfId="0" applyFont="1" applyFill="1" applyAlignment="1">
      <alignment horizontal="right" vertical="center" indent="1"/>
    </xf>
    <xf numFmtId="166" fontId="16" fillId="0" borderId="0" xfId="0" applyNumberFormat="1" applyFont="1" applyFill="1"/>
    <xf numFmtId="0" fontId="16" fillId="0" borderId="0" xfId="0" applyFont="1" applyFill="1" applyAlignment="1">
      <alignment horizontal="right"/>
    </xf>
    <xf numFmtId="3" fontId="16" fillId="0" borderId="0" xfId="0" applyNumberFormat="1" applyFont="1" applyFill="1" applyBorder="1"/>
    <xf numFmtId="168" fontId="57" fillId="0" borderId="0" xfId="50" applyNumberFormat="1" applyFont="1" applyFill="1" applyBorder="1" applyAlignment="1">
      <alignment horizontal="right" vertical="center" indent="1"/>
    </xf>
    <xf numFmtId="168" fontId="19" fillId="0" borderId="0" xfId="0" applyNumberFormat="1" applyFont="1" applyFill="1" applyBorder="1" applyAlignment="1">
      <alignment horizontal="right" vertical="center" wrapText="1" indent="1"/>
    </xf>
    <xf numFmtId="3" fontId="16" fillId="0" borderId="0" xfId="0" applyNumberFormat="1" applyFont="1" applyFill="1" applyBorder="1" applyAlignment="1">
      <alignment horizontal="right" vertical="center" indent="1"/>
    </xf>
    <xf numFmtId="164" fontId="15" fillId="0" borderId="0" xfId="24" applyFont="1" applyFill="1"/>
    <xf numFmtId="175" fontId="15" fillId="0" borderId="0" xfId="0" applyNumberFormat="1" applyFont="1" applyFill="1"/>
    <xf numFmtId="49" fontId="16" fillId="0" borderId="131" xfId="0" applyNumberFormat="1" applyFont="1" applyFill="1" applyBorder="1" applyAlignment="1">
      <alignment vertical="center" wrapText="1"/>
    </xf>
    <xf numFmtId="168" fontId="19" fillId="0" borderId="13" xfId="0" applyNumberFormat="1" applyFont="1" applyFill="1" applyBorder="1" applyAlignment="1">
      <alignment horizontal="right" vertical="center" wrapText="1" indent="1"/>
    </xf>
    <xf numFmtId="49" fontId="24" fillId="0" borderId="131" xfId="0" applyNumberFormat="1" applyFont="1" applyFill="1" applyBorder="1" applyAlignment="1">
      <alignment vertical="center" wrapText="1"/>
    </xf>
    <xf numFmtId="167" fontId="15" fillId="0" borderId="26" xfId="0" applyNumberFormat="1" applyFont="1" applyBorder="1" applyAlignment="1">
      <alignment horizontal="right" vertical="center" indent="1"/>
    </xf>
    <xf numFmtId="0" fontId="29" fillId="0" borderId="0" xfId="0" applyFont="1" applyFill="1" applyAlignment="1">
      <alignment horizontal="left"/>
    </xf>
    <xf numFmtId="0" fontId="28" fillId="0" borderId="0" xfId="0" applyFont="1" applyFill="1" applyAlignment="1">
      <alignment vertical="center"/>
    </xf>
    <xf numFmtId="0" fontId="29" fillId="0" borderId="0" xfId="0" applyFont="1" applyFill="1" applyAlignment="1">
      <alignment vertical="center"/>
    </xf>
    <xf numFmtId="0" fontId="40" fillId="0" borderId="40" xfId="0" applyFont="1" applyFill="1" applyBorder="1"/>
    <xf numFmtId="0" fontId="40" fillId="0" borderId="25" xfId="0" applyFont="1" applyFill="1" applyBorder="1"/>
    <xf numFmtId="0" fontId="79" fillId="0" borderId="68" xfId="0" applyFont="1" applyFill="1" applyBorder="1" applyAlignment="1">
      <alignment horizontal="center"/>
    </xf>
    <xf numFmtId="0" fontId="79" fillId="0" borderId="16" xfId="0" applyFont="1" applyFill="1" applyBorder="1" applyAlignment="1">
      <alignment horizontal="center"/>
    </xf>
    <xf numFmtId="0" fontId="79" fillId="0" borderId="64" xfId="0" applyFont="1" applyFill="1" applyBorder="1"/>
    <xf numFmtId="0" fontId="79" fillId="0" borderId="65" xfId="0" applyFont="1" applyFill="1" applyBorder="1"/>
    <xf numFmtId="0" fontId="25" fillId="0" borderId="15" xfId="0" applyFont="1" applyFill="1" applyBorder="1"/>
    <xf numFmtId="0" fontId="79" fillId="0" borderId="81" xfId="0" applyFont="1" applyFill="1" applyBorder="1" applyAlignment="1">
      <alignment horizontal="center"/>
    </xf>
    <xf numFmtId="0" fontId="28" fillId="0" borderId="25" xfId="0" applyFont="1" applyFill="1" applyBorder="1" applyAlignment="1">
      <alignment horizontal="center"/>
    </xf>
    <xf numFmtId="0" fontId="79" fillId="85" borderId="16" xfId="0" applyFont="1" applyFill="1" applyBorder="1" applyAlignment="1">
      <alignment horizontal="center"/>
    </xf>
    <xf numFmtId="0" fontId="79" fillId="0" borderId="17" xfId="0" applyFont="1" applyFill="1" applyBorder="1" applyAlignment="1">
      <alignment horizontal="center"/>
    </xf>
    <xf numFmtId="0" fontId="79" fillId="0" borderId="0" xfId="0" applyFont="1" applyFill="1" applyBorder="1" applyAlignment="1">
      <alignment horizontal="center"/>
    </xf>
    <xf numFmtId="0" fontId="79" fillId="0" borderId="33" xfId="0" applyFont="1" applyFill="1" applyBorder="1" applyAlignment="1">
      <alignment horizontal="center"/>
    </xf>
    <xf numFmtId="0" fontId="79" fillId="0" borderId="50" xfId="0" applyFont="1" applyFill="1" applyBorder="1" applyAlignment="1">
      <alignment horizontal="center"/>
    </xf>
    <xf numFmtId="0" fontId="79" fillId="0" borderId="34" xfId="0" applyFont="1" applyFill="1" applyBorder="1" applyAlignment="1">
      <alignment horizontal="center"/>
    </xf>
    <xf numFmtId="0" fontId="25" fillId="0" borderId="0" xfId="0" applyFont="1" applyFill="1" applyBorder="1"/>
    <xf numFmtId="0" fontId="89" fillId="0" borderId="28" xfId="0" applyFont="1" applyFill="1" applyBorder="1" applyAlignment="1">
      <alignment horizontal="center"/>
    </xf>
    <xf numFmtId="0" fontId="56" fillId="0" borderId="41" xfId="0" applyFont="1" applyFill="1" applyBorder="1" applyAlignment="1">
      <alignment horizontal="center"/>
    </xf>
    <xf numFmtId="0" fontId="59" fillId="0" borderId="42" xfId="0" applyFont="1" applyFill="1" applyBorder="1" applyAlignment="1">
      <alignment horizontal="center"/>
    </xf>
    <xf numFmtId="0" fontId="56" fillId="0" borderId="145" xfId="0" applyFont="1" applyFill="1" applyBorder="1" applyAlignment="1">
      <alignment horizontal="center"/>
    </xf>
    <xf numFmtId="0" fontId="56" fillId="0" borderId="42" xfId="0" applyFont="1" applyFill="1" applyBorder="1" applyAlignment="1">
      <alignment horizontal="center"/>
    </xf>
    <xf numFmtId="0" fontId="56" fillId="0" borderId="43" xfId="0" applyFont="1" applyFill="1" applyBorder="1" applyAlignment="1">
      <alignment horizontal="center"/>
    </xf>
    <xf numFmtId="3" fontId="56" fillId="0" borderId="43" xfId="54" applyNumberFormat="1" applyFont="1" applyFill="1" applyBorder="1" applyAlignment="1">
      <alignment horizontal="center"/>
    </xf>
    <xf numFmtId="0" fontId="28" fillId="0" borderId="40" xfId="0" applyFont="1" applyFill="1" applyBorder="1"/>
    <xf numFmtId="3" fontId="28" fillId="0" borderId="51" xfId="0" applyNumberFormat="1" applyFont="1" applyFill="1" applyBorder="1"/>
    <xf numFmtId="3" fontId="28" fillId="0" borderId="82" xfId="54" applyNumberFormat="1" applyFont="1" applyFill="1" applyBorder="1"/>
    <xf numFmtId="3" fontId="28" fillId="0" borderId="81" xfId="54" applyNumberFormat="1" applyFont="1" applyFill="1" applyBorder="1"/>
    <xf numFmtId="3" fontId="28" fillId="0" borderId="51" xfId="54" applyNumberFormat="1" applyFont="1" applyFill="1" applyBorder="1"/>
    <xf numFmtId="3" fontId="28" fillId="0" borderId="52" xfId="54" applyNumberFormat="1" applyFont="1" applyFill="1" applyBorder="1"/>
    <xf numFmtId="3" fontId="27" fillId="0" borderId="0" xfId="0" applyNumberFormat="1" applyFont="1" applyFill="1"/>
    <xf numFmtId="0" fontId="28" fillId="0" borderId="25" xfId="0" applyFont="1" applyFill="1" applyBorder="1"/>
    <xf numFmtId="3" fontId="28" fillId="0" borderId="16" xfId="0" applyNumberFormat="1" applyFont="1" applyFill="1" applyBorder="1"/>
    <xf numFmtId="3" fontId="28" fillId="0" borderId="33" xfId="54" applyNumberFormat="1" applyFont="1" applyFill="1" applyBorder="1"/>
    <xf numFmtId="3" fontId="28" fillId="0" borderId="68" xfId="54" applyNumberFormat="1" applyFont="1" applyFill="1" applyBorder="1"/>
    <xf numFmtId="3" fontId="28" fillId="0" borderId="16" xfId="54" applyNumberFormat="1" applyFont="1" applyFill="1" applyBorder="1"/>
    <xf numFmtId="3" fontId="28" fillId="0" borderId="34" xfId="54" applyNumberFormat="1" applyFont="1" applyFill="1" applyBorder="1"/>
    <xf numFmtId="0" fontId="28" fillId="0" borderId="25" xfId="0" applyFont="1" applyFill="1" applyBorder="1" applyAlignment="1">
      <alignment wrapText="1"/>
    </xf>
    <xf numFmtId="0" fontId="40" fillId="0" borderId="28" xfId="0" applyFont="1" applyFill="1" applyBorder="1"/>
    <xf numFmtId="0" fontId="28" fillId="0" borderId="28" xfId="0" applyFont="1" applyFill="1" applyBorder="1" applyAlignment="1">
      <alignment horizontal="center" vertical="center"/>
    </xf>
    <xf numFmtId="3" fontId="28" fillId="0" borderId="56" xfId="0" applyNumberFormat="1" applyFont="1" applyFill="1" applyBorder="1" applyAlignment="1">
      <alignment vertical="center"/>
    </xf>
    <xf numFmtId="3" fontId="28" fillId="0" borderId="83" xfId="0" applyNumberFormat="1" applyFont="1" applyFill="1" applyBorder="1" applyAlignment="1">
      <alignment vertical="center"/>
    </xf>
    <xf numFmtId="3" fontId="28" fillId="0" borderId="84" xfId="0" applyNumberFormat="1" applyFont="1" applyFill="1" applyBorder="1" applyAlignment="1">
      <alignment vertical="center"/>
    </xf>
    <xf numFmtId="3" fontId="28" fillId="0" borderId="85" xfId="0" applyNumberFormat="1" applyFont="1" applyFill="1" applyBorder="1" applyAlignment="1">
      <alignment vertical="center"/>
    </xf>
    <xf numFmtId="0" fontId="29" fillId="0" borderId="0" xfId="0" applyFont="1" applyFill="1"/>
    <xf numFmtId="0" fontId="58" fillId="0" borderId="0" xfId="0" applyFont="1" applyFill="1"/>
    <xf numFmtId="3" fontId="58" fillId="0" borderId="0" xfId="0" applyNumberFormat="1" applyFont="1" applyFill="1"/>
    <xf numFmtId="0" fontId="89" fillId="0" borderId="25" xfId="0" applyFont="1" applyFill="1" applyBorder="1" applyAlignment="1">
      <alignment horizontal="center"/>
    </xf>
    <xf numFmtId="3" fontId="28" fillId="0" borderId="77" xfId="0" applyNumberFormat="1" applyFont="1" applyFill="1" applyBorder="1"/>
    <xf numFmtId="0" fontId="28" fillId="0" borderId="24" xfId="0" applyFont="1" applyFill="1" applyBorder="1"/>
    <xf numFmtId="0" fontId="28" fillId="0" borderId="77" xfId="0" applyFont="1" applyFill="1" applyBorder="1"/>
    <xf numFmtId="0" fontId="28" fillId="0" borderId="24" xfId="0" applyFont="1" applyFill="1" applyBorder="1" applyAlignment="1">
      <alignment horizontal="left"/>
    </xf>
    <xf numFmtId="0" fontId="28" fillId="0" borderId="27" xfId="0" applyFont="1" applyFill="1" applyBorder="1"/>
    <xf numFmtId="3" fontId="28" fillId="0" borderId="67" xfId="54" applyNumberFormat="1" applyFont="1" applyFill="1" applyBorder="1"/>
    <xf numFmtId="3" fontId="28" fillId="0" borderId="18" xfId="54" applyNumberFormat="1" applyFont="1" applyFill="1" applyBorder="1"/>
    <xf numFmtId="3" fontId="28" fillId="0" borderId="86" xfId="54" applyNumberFormat="1" applyFont="1" applyFill="1" applyBorder="1"/>
    <xf numFmtId="3" fontId="28" fillId="0" borderId="20" xfId="54" applyNumberFormat="1" applyFont="1" applyFill="1" applyBorder="1"/>
    <xf numFmtId="3" fontId="28" fillId="0" borderId="80" xfId="54" applyNumberFormat="1" applyFont="1" applyFill="1" applyBorder="1"/>
    <xf numFmtId="3" fontId="28" fillId="0" borderId="17" xfId="54" applyNumberFormat="1" applyFont="1" applyFill="1" applyBorder="1"/>
    <xf numFmtId="3" fontId="28" fillId="0" borderId="18" xfId="0" applyNumberFormat="1" applyFont="1" applyFill="1" applyBorder="1"/>
    <xf numFmtId="3" fontId="28" fillId="0" borderId="19" xfId="54" applyNumberFormat="1" applyFont="1" applyFill="1" applyBorder="1"/>
    <xf numFmtId="3" fontId="28" fillId="0" borderId="50" xfId="54" applyNumberFormat="1" applyFont="1" applyFill="1" applyBorder="1"/>
    <xf numFmtId="0" fontId="79" fillId="0" borderId="52" xfId="0" applyFont="1" applyFill="1" applyBorder="1" applyAlignment="1">
      <alignment horizontal="center"/>
    </xf>
    <xf numFmtId="0" fontId="56" fillId="0" borderId="66" xfId="0" applyFont="1" applyFill="1" applyBorder="1" applyAlignment="1">
      <alignment horizontal="center"/>
    </xf>
    <xf numFmtId="0" fontId="27" fillId="0" borderId="20" xfId="0" applyFont="1" applyFill="1" applyBorder="1"/>
    <xf numFmtId="3" fontId="95" fillId="0" borderId="85" xfId="0" applyNumberFormat="1" applyFont="1" applyFill="1" applyBorder="1" applyAlignment="1">
      <alignment vertical="center"/>
    </xf>
    <xf numFmtId="3" fontId="96" fillId="0" borderId="0" xfId="0" applyNumberFormat="1" applyFont="1" applyFill="1" applyBorder="1"/>
    <xf numFmtId="3" fontId="58" fillId="0" borderId="0" xfId="0" applyNumberFormat="1" applyFont="1" applyFill="1" applyBorder="1"/>
    <xf numFmtId="0" fontId="58" fillId="0" borderId="0" xfId="0" applyFont="1" applyFill="1" applyBorder="1"/>
    <xf numFmtId="0" fontId="27" fillId="0" borderId="0" xfId="270" applyFont="1" applyFill="1"/>
    <xf numFmtId="3" fontId="27" fillId="0" borderId="0" xfId="270" applyNumberFormat="1" applyFont="1" applyFill="1"/>
    <xf numFmtId="49" fontId="40" fillId="0" borderId="0" xfId="270" applyNumberFormat="1" applyFont="1" applyFill="1"/>
    <xf numFmtId="0" fontId="40" fillId="0" borderId="0" xfId="270" applyFont="1" applyFill="1"/>
    <xf numFmtId="3" fontId="40" fillId="0" borderId="0" xfId="270" applyNumberFormat="1" applyFont="1" applyFill="1"/>
    <xf numFmtId="0" fontId="28" fillId="0" borderId="33" xfId="270" applyFont="1" applyFill="1" applyBorder="1" applyAlignment="1">
      <alignment horizontal="center" vertical="center" wrapText="1"/>
    </xf>
    <xf numFmtId="3" fontId="28" fillId="0" borderId="33" xfId="270" applyNumberFormat="1" applyFont="1" applyFill="1" applyBorder="1" applyAlignment="1">
      <alignment vertical="center" wrapText="1"/>
    </xf>
    <xf numFmtId="3" fontId="28" fillId="0" borderId="34" xfId="270" applyNumberFormat="1" applyFont="1" applyFill="1" applyBorder="1" applyAlignment="1">
      <alignment vertical="center" wrapText="1"/>
    </xf>
    <xf numFmtId="4" fontId="27" fillId="0" borderId="0" xfId="270" applyNumberFormat="1" applyFont="1" applyFill="1"/>
    <xf numFmtId="0" fontId="28" fillId="0" borderId="33" xfId="270" applyFont="1" applyFill="1" applyBorder="1" applyAlignment="1">
      <alignment horizontal="center" vertical="center"/>
    </xf>
    <xf numFmtId="176" fontId="27" fillId="0" borderId="0" xfId="270" applyNumberFormat="1" applyFont="1" applyFill="1"/>
    <xf numFmtId="0" fontId="40" fillId="0" borderId="33" xfId="270" applyFont="1" applyFill="1" applyBorder="1" applyAlignment="1">
      <alignment horizontal="center" vertical="center"/>
    </xf>
    <xf numFmtId="3" fontId="40" fillId="0" borderId="33" xfId="270" applyNumberFormat="1" applyFont="1" applyFill="1" applyBorder="1" applyAlignment="1">
      <alignment vertical="center"/>
    </xf>
    <xf numFmtId="3" fontId="40" fillId="0" borderId="34" xfId="270" applyNumberFormat="1" applyFont="1" applyFill="1" applyBorder="1" applyAlignment="1">
      <alignment vertical="center"/>
    </xf>
    <xf numFmtId="0" fontId="40" fillId="0" borderId="33" xfId="270" applyFont="1" applyFill="1" applyBorder="1" applyAlignment="1">
      <alignment horizontal="center" vertical="center" wrapText="1"/>
    </xf>
    <xf numFmtId="3" fontId="28" fillId="0" borderId="33" xfId="270" applyNumberFormat="1" applyFont="1" applyFill="1" applyBorder="1" applyAlignment="1">
      <alignment vertical="center"/>
    </xf>
    <xf numFmtId="3" fontId="28" fillId="0" borderId="34" xfId="270" applyNumberFormat="1" applyFont="1" applyFill="1" applyBorder="1" applyAlignment="1">
      <alignment vertical="center"/>
    </xf>
    <xf numFmtId="0" fontId="40" fillId="0" borderId="68" xfId="270" applyFont="1" applyFill="1" applyBorder="1" applyAlignment="1">
      <alignment horizontal="center" vertical="center"/>
    </xf>
    <xf numFmtId="0" fontId="40" fillId="0" borderId="68" xfId="270" applyFont="1" applyFill="1" applyBorder="1" applyAlignment="1">
      <alignment horizontal="center" vertical="center" wrapText="1"/>
    </xf>
    <xf numFmtId="3" fontId="40" fillId="0" borderId="0" xfId="270" applyNumberFormat="1" applyFont="1" applyFill="1" applyBorder="1" applyAlignment="1">
      <alignment vertical="center"/>
    </xf>
    <xf numFmtId="3" fontId="40" fillId="0" borderId="68" xfId="270" applyNumberFormat="1" applyFont="1" applyFill="1" applyBorder="1" applyAlignment="1">
      <alignment vertical="center"/>
    </xf>
    <xf numFmtId="3" fontId="40" fillId="0" borderId="17" xfId="270" applyNumberFormat="1" applyFont="1" applyFill="1" applyBorder="1" applyAlignment="1">
      <alignment vertical="center"/>
    </xf>
    <xf numFmtId="3" fontId="40" fillId="0" borderId="13" xfId="270" applyNumberFormat="1" applyFont="1" applyFill="1" applyBorder="1" applyAlignment="1">
      <alignment vertical="center"/>
    </xf>
    <xf numFmtId="3" fontId="28" fillId="0" borderId="17" xfId="270" applyNumberFormat="1" applyFont="1" applyFill="1" applyBorder="1" applyAlignment="1">
      <alignment vertical="center"/>
    </xf>
    <xf numFmtId="3" fontId="28" fillId="0" borderId="13" xfId="270" applyNumberFormat="1" applyFont="1" applyFill="1" applyBorder="1" applyAlignment="1">
      <alignment vertical="center"/>
    </xf>
    <xf numFmtId="0" fontId="27" fillId="0" borderId="0" xfId="270" applyFont="1" applyFill="1" applyAlignment="1"/>
    <xf numFmtId="0" fontId="23" fillId="0" borderId="0" xfId="46" applyFont="1" applyFill="1" applyAlignment="1">
      <alignment wrapText="1"/>
    </xf>
    <xf numFmtId="0" fontId="40" fillId="0" borderId="82" xfId="270" applyFont="1" applyFill="1" applyBorder="1" applyAlignment="1">
      <alignment horizontal="center" vertical="center" wrapText="1"/>
    </xf>
    <xf numFmtId="3" fontId="28" fillId="0" borderId="82" xfId="270" applyNumberFormat="1" applyFont="1" applyFill="1" applyBorder="1" applyAlignment="1">
      <alignment vertical="center"/>
    </xf>
    <xf numFmtId="3" fontId="28" fillId="0" borderId="80" xfId="270" applyNumberFormat="1" applyFont="1" applyFill="1" applyBorder="1" applyAlignment="1">
      <alignment vertical="center"/>
    </xf>
    <xf numFmtId="3" fontId="28" fillId="0" borderId="11" xfId="270" applyNumberFormat="1" applyFont="1" applyFill="1" applyBorder="1" applyAlignment="1">
      <alignment vertical="center"/>
    </xf>
    <xf numFmtId="0" fontId="23" fillId="0" borderId="0" xfId="46" applyFont="1" applyAlignment="1">
      <alignment vertical="center" wrapText="1"/>
    </xf>
    <xf numFmtId="3" fontId="28" fillId="0" borderId="82" xfId="270" applyNumberFormat="1" applyFont="1" applyFill="1" applyBorder="1" applyAlignment="1"/>
    <xf numFmtId="3" fontId="28" fillId="0" borderId="11" xfId="270" applyNumberFormat="1" applyFont="1" applyFill="1" applyBorder="1" applyAlignment="1"/>
    <xf numFmtId="3" fontId="28" fillId="0" borderId="33" xfId="270" applyNumberFormat="1" applyFont="1" applyFill="1" applyBorder="1" applyAlignment="1"/>
    <xf numFmtId="3" fontId="28" fillId="0" borderId="34" xfId="270" applyNumberFormat="1" applyFont="1" applyFill="1" applyBorder="1" applyAlignment="1"/>
    <xf numFmtId="0" fontId="28" fillId="0" borderId="67" xfId="270" applyFont="1" applyFill="1" applyBorder="1" applyAlignment="1">
      <alignment horizontal="center" vertical="center"/>
    </xf>
    <xf numFmtId="3" fontId="28" fillId="0" borderId="67" xfId="270" applyNumberFormat="1" applyFont="1" applyFill="1" applyBorder="1" applyAlignment="1"/>
    <xf numFmtId="3" fontId="28" fillId="0" borderId="19" xfId="270" applyNumberFormat="1" applyFont="1" applyFill="1" applyBorder="1" applyAlignment="1"/>
    <xf numFmtId="3" fontId="28" fillId="0" borderId="20" xfId="270" applyNumberFormat="1" applyFont="1" applyFill="1" applyBorder="1" applyAlignment="1"/>
    <xf numFmtId="0" fontId="23" fillId="0" borderId="0" xfId="46" applyFont="1" applyFill="1" applyAlignment="1"/>
    <xf numFmtId="3" fontId="23" fillId="0" borderId="0" xfId="46" applyNumberFormat="1" applyFont="1" applyFill="1" applyAlignment="1"/>
    <xf numFmtId="3" fontId="28" fillId="85" borderId="34" xfId="54" applyNumberFormat="1" applyFont="1" applyFill="1" applyBorder="1"/>
    <xf numFmtId="0" fontId="27" fillId="0" borderId="0" xfId="52" applyFont="1" applyFill="1"/>
    <xf numFmtId="0" fontId="27" fillId="0" borderId="0" xfId="49" applyFont="1" applyFill="1"/>
    <xf numFmtId="0" fontId="27" fillId="0" borderId="0" xfId="49" applyFont="1" applyFill="1" applyAlignment="1">
      <alignment horizontal="center"/>
    </xf>
    <xf numFmtId="0" fontId="27" fillId="0" borderId="56" xfId="49" applyFont="1" applyFill="1" applyBorder="1" applyAlignment="1">
      <alignment wrapText="1"/>
    </xf>
    <xf numFmtId="49" fontId="29" fillId="0" borderId="83" xfId="49" applyNumberFormat="1" applyFont="1" applyFill="1" applyBorder="1" applyAlignment="1">
      <alignment horizontal="center" wrapText="1"/>
    </xf>
    <xf numFmtId="0" fontId="29" fillId="0" borderId="55" xfId="49" applyFont="1" applyFill="1" applyBorder="1" applyAlignment="1">
      <alignment horizontal="centerContinuous" vertical="justify" wrapText="1"/>
    </xf>
    <xf numFmtId="0" fontId="29" fillId="0" borderId="76" xfId="49" applyFont="1" applyFill="1" applyBorder="1" applyAlignment="1">
      <alignment horizontal="centerContinuous" vertical="justify" wrapText="1"/>
    </xf>
    <xf numFmtId="0" fontId="27" fillId="0" borderId="16" xfId="49" applyFont="1" applyFill="1" applyBorder="1" applyAlignment="1">
      <alignment horizontal="center" vertical="center"/>
    </xf>
    <xf numFmtId="49" fontId="27" fillId="0" borderId="0" xfId="49" applyNumberFormat="1" applyFont="1" applyFill="1" applyBorder="1" applyAlignment="1">
      <alignment vertical="center"/>
    </xf>
    <xf numFmtId="3" fontId="27" fillId="0" borderId="25" xfId="49" applyNumberFormat="1" applyFont="1" applyFill="1" applyBorder="1" applyAlignment="1">
      <alignment horizontal="right" vertical="center" wrapText="1"/>
    </xf>
    <xf numFmtId="3" fontId="27" fillId="0" borderId="50" xfId="49" applyNumberFormat="1" applyFont="1" applyFill="1" applyBorder="1" applyAlignment="1">
      <alignment horizontal="right" vertical="center" wrapText="1"/>
    </xf>
    <xf numFmtId="0" fontId="27" fillId="0" borderId="74" xfId="49" applyFont="1" applyFill="1" applyBorder="1" applyAlignment="1">
      <alignment vertical="center"/>
    </xf>
    <xf numFmtId="3" fontId="27" fillId="0" borderId="48" xfId="49" applyNumberFormat="1" applyFont="1" applyFill="1" applyBorder="1" applyAlignment="1">
      <alignment horizontal="right" vertical="center" wrapText="1"/>
    </xf>
    <xf numFmtId="3" fontId="27" fillId="0" borderId="98" xfId="49" applyNumberFormat="1" applyFont="1" applyFill="1" applyBorder="1" applyAlignment="1">
      <alignment horizontal="right" vertical="center" wrapText="1"/>
    </xf>
    <xf numFmtId="3" fontId="27" fillId="0" borderId="25" xfId="49" applyNumberFormat="1" applyFont="1" applyFill="1" applyBorder="1" applyAlignment="1">
      <alignment vertical="center"/>
    </xf>
    <xf numFmtId="3" fontId="27" fillId="0" borderId="50" xfId="49" applyNumberFormat="1" applyFont="1" applyFill="1" applyBorder="1" applyAlignment="1">
      <alignment vertical="center"/>
    </xf>
    <xf numFmtId="0" fontId="27" fillId="0" borderId="16" xfId="49" applyFont="1" applyFill="1" applyBorder="1" applyAlignment="1">
      <alignment vertical="center"/>
    </xf>
    <xf numFmtId="3" fontId="27" fillId="0" borderId="48" xfId="49" applyNumberFormat="1" applyFont="1" applyFill="1" applyBorder="1" applyAlignment="1">
      <alignment vertical="center"/>
    </xf>
    <xf numFmtId="3" fontId="27" fillId="0" borderId="98" xfId="49" applyNumberFormat="1" applyFont="1" applyFill="1" applyBorder="1" applyAlignment="1">
      <alignment vertical="center"/>
    </xf>
    <xf numFmtId="0" fontId="27" fillId="0" borderId="50" xfId="49" applyFont="1" applyFill="1" applyBorder="1" applyAlignment="1">
      <alignment vertical="center"/>
    </xf>
    <xf numFmtId="49" fontId="27" fillId="0" borderId="33" xfId="49" applyNumberFormat="1" applyFont="1" applyFill="1" applyBorder="1" applyAlignment="1">
      <alignment vertical="center"/>
    </xf>
    <xf numFmtId="0" fontId="27" fillId="0" borderId="130" xfId="49" applyFont="1" applyFill="1" applyBorder="1" applyAlignment="1">
      <alignment horizontal="center" vertical="center"/>
    </xf>
    <xf numFmtId="3" fontId="27" fillId="0" borderId="131" xfId="49" applyNumberFormat="1" applyFont="1" applyFill="1" applyBorder="1" applyAlignment="1">
      <alignment vertical="center"/>
    </xf>
    <xf numFmtId="3" fontId="27" fillId="0" borderId="127" xfId="49" applyNumberFormat="1" applyFont="1" applyFill="1" applyBorder="1" applyAlignment="1">
      <alignment vertical="center"/>
    </xf>
    <xf numFmtId="0" fontId="27" fillId="0" borderId="76" xfId="49" applyFont="1" applyFill="1" applyBorder="1" applyAlignment="1">
      <alignment vertical="center"/>
    </xf>
    <xf numFmtId="49" fontId="29" fillId="0" borderId="49" xfId="49" applyNumberFormat="1" applyFont="1" applyFill="1" applyBorder="1" applyAlignment="1">
      <alignment vertical="center"/>
    </xf>
    <xf numFmtId="3" fontId="29" fillId="0" borderId="55" xfId="49" applyNumberFormat="1" applyFont="1" applyFill="1" applyBorder="1" applyAlignment="1">
      <alignment vertical="center"/>
    </xf>
    <xf numFmtId="3" fontId="29" fillId="0" borderId="76" xfId="49" applyNumberFormat="1" applyFont="1" applyFill="1" applyBorder="1" applyAlignment="1">
      <alignment vertical="center"/>
    </xf>
    <xf numFmtId="0" fontId="27" fillId="0" borderId="74" xfId="49" applyFont="1" applyFill="1" applyBorder="1" applyAlignment="1">
      <alignment horizontal="center" vertical="center"/>
    </xf>
    <xf numFmtId="49" fontId="27" fillId="0" borderId="17" xfId="49" applyNumberFormat="1" applyFont="1" applyFill="1" applyBorder="1" applyAlignment="1">
      <alignment vertical="center"/>
    </xf>
    <xf numFmtId="0" fontId="25" fillId="0" borderId="76" xfId="49" applyFont="1" applyFill="1" applyBorder="1" applyAlignment="1">
      <alignment vertical="center"/>
    </xf>
    <xf numFmtId="49" fontId="29" fillId="0" borderId="85" xfId="49" applyNumberFormat="1" applyFont="1" applyFill="1" applyBorder="1" applyAlignment="1">
      <alignment vertical="center"/>
    </xf>
    <xf numFmtId="49" fontId="29" fillId="0" borderId="85" xfId="49" applyNumberFormat="1" applyFont="1" applyFill="1" applyBorder="1" applyAlignment="1">
      <alignment vertical="center" wrapText="1"/>
    </xf>
    <xf numFmtId="49" fontId="27" fillId="0" borderId="85" xfId="49" applyNumberFormat="1" applyFont="1" applyFill="1" applyBorder="1" applyAlignment="1">
      <alignment vertical="center" wrapText="1"/>
    </xf>
    <xf numFmtId="3" fontId="27" fillId="0" borderId="76" xfId="49" applyNumberFormat="1" applyFont="1" applyFill="1" applyBorder="1" applyAlignment="1">
      <alignment vertical="center"/>
    </xf>
    <xf numFmtId="3" fontId="27" fillId="0" borderId="55" xfId="49" applyNumberFormat="1" applyFont="1" applyFill="1" applyBorder="1" applyAlignment="1">
      <alignment vertical="center"/>
    </xf>
    <xf numFmtId="0" fontId="27" fillId="0" borderId="0" xfId="49" applyFont="1" applyFill="1" applyBorder="1"/>
    <xf numFmtId="0" fontId="27" fillId="0" borderId="0" xfId="52" applyFont="1" applyFill="1" applyAlignment="1"/>
    <xf numFmtId="3" fontId="27" fillId="0" borderId="0" xfId="52" applyNumberFormat="1" applyFont="1" applyFill="1"/>
    <xf numFmtId="49" fontId="16" fillId="0" borderId="128" xfId="0" applyNumberFormat="1" applyFont="1" applyFill="1" applyBorder="1" applyAlignment="1">
      <alignment vertical="center" wrapText="1"/>
    </xf>
    <xf numFmtId="49" fontId="16" fillId="0" borderId="48" xfId="0" applyNumberFormat="1" applyFont="1" applyFill="1" applyBorder="1" applyAlignment="1">
      <alignment vertical="center" wrapText="1"/>
    </xf>
    <xf numFmtId="0" fontId="0" fillId="0" borderId="0" xfId="0"/>
    <xf numFmtId="0" fontId="56" fillId="0" borderId="0" xfId="47" applyFont="1" applyFill="1"/>
    <xf numFmtId="0" fontId="56" fillId="0" borderId="0" xfId="411" applyFont="1" applyFill="1" applyBorder="1" applyProtection="1">
      <protection locked="0"/>
    </xf>
    <xf numFmtId="0" fontId="27" fillId="0" borderId="0" xfId="47" applyFont="1" applyFill="1"/>
    <xf numFmtId="3" fontId="56" fillId="0" borderId="0" xfId="47" applyNumberFormat="1" applyFont="1" applyFill="1"/>
    <xf numFmtId="0" fontId="56" fillId="0" borderId="0" xfId="47" applyFont="1" applyFill="1" applyBorder="1" applyAlignment="1">
      <alignment horizontal="right" vertical="center"/>
    </xf>
    <xf numFmtId="3" fontId="56" fillId="0" borderId="0" xfId="47" applyNumberFormat="1" applyFont="1" applyFill="1" applyBorder="1" applyAlignment="1" applyProtection="1">
      <alignment horizontal="right" vertical="center" indent="1"/>
      <protection locked="0"/>
    </xf>
    <xf numFmtId="0" fontId="27" fillId="0" borderId="0" xfId="411" applyFont="1" applyFill="1" applyBorder="1" applyProtection="1">
      <protection locked="0"/>
    </xf>
    <xf numFmtId="1" fontId="40" fillId="0" borderId="0" xfId="47" applyNumberFormat="1" applyFont="1" applyFill="1"/>
    <xf numFmtId="0" fontId="27" fillId="0" borderId="0" xfId="47" applyFont="1"/>
    <xf numFmtId="1" fontId="27" fillId="0" borderId="0" xfId="47" applyNumberFormat="1" applyFont="1" applyFill="1"/>
    <xf numFmtId="1" fontId="56" fillId="0" borderId="0" xfId="47" applyNumberFormat="1" applyFont="1" applyFill="1" applyBorder="1" applyAlignment="1" applyProtection="1">
      <alignment horizontal="right" vertical="center" indent="1"/>
      <protection locked="0"/>
    </xf>
    <xf numFmtId="3" fontId="27" fillId="0" borderId="0" xfId="47" applyNumberFormat="1" applyFont="1" applyFill="1"/>
    <xf numFmtId="167" fontId="27" fillId="0" borderId="0" xfId="47" applyNumberFormat="1" applyFont="1" applyFill="1" applyBorder="1"/>
    <xf numFmtId="1" fontId="27" fillId="0" borderId="0" xfId="411" applyNumberFormat="1" applyFont="1" applyFill="1" applyBorder="1" applyProtection="1">
      <protection locked="0"/>
    </xf>
    <xf numFmtId="1" fontId="56" fillId="0" borderId="0" xfId="411" applyNumberFormat="1" applyFont="1" applyFill="1" applyBorder="1" applyProtection="1">
      <protection locked="0"/>
    </xf>
    <xf numFmtId="167" fontId="27" fillId="0" borderId="0" xfId="47" applyNumberFormat="1" applyFont="1" applyFill="1"/>
    <xf numFmtId="3" fontId="29" fillId="0" borderId="25" xfId="47" applyNumberFormat="1" applyFont="1" applyFill="1" applyBorder="1" applyAlignment="1">
      <alignment horizontal="right" vertical="center" wrapText="1"/>
    </xf>
    <xf numFmtId="3" fontId="56" fillId="0" borderId="25" xfId="47" applyNumberFormat="1" applyFont="1" applyFill="1" applyBorder="1" applyAlignment="1">
      <alignment horizontal="right" vertical="center" wrapText="1"/>
    </xf>
    <xf numFmtId="3" fontId="114" fillId="0" borderId="25" xfId="0" applyNumberFormat="1" applyFont="1" applyFill="1" applyBorder="1" applyAlignment="1">
      <alignment horizontal="right" vertical="center" wrapText="1"/>
    </xf>
    <xf numFmtId="3" fontId="91" fillId="0" borderId="25" xfId="53" applyNumberFormat="1" applyFont="1" applyFill="1" applyBorder="1" applyAlignment="1">
      <alignment horizontal="right" vertical="center" wrapText="1"/>
    </xf>
    <xf numFmtId="3" fontId="56" fillId="0" borderId="25" xfId="47" applyNumberFormat="1" applyFont="1" applyFill="1" applyBorder="1" applyAlignment="1">
      <alignment horizontal="right" vertical="center"/>
    </xf>
    <xf numFmtId="3" fontId="91" fillId="0" borderId="50" xfId="53" applyNumberFormat="1" applyFont="1" applyFill="1" applyBorder="1" applyAlignment="1">
      <alignment horizontal="right" vertical="center" wrapText="1"/>
    </xf>
    <xf numFmtId="3" fontId="115" fillId="0" borderId="48" xfId="0" applyNumberFormat="1" applyFont="1" applyFill="1" applyBorder="1" applyAlignment="1">
      <alignment horizontal="right" vertical="center" wrapText="1"/>
    </xf>
    <xf numFmtId="3" fontId="30" fillId="0" borderId="48" xfId="53" applyNumberFormat="1" applyFont="1" applyFill="1" applyBorder="1" applyAlignment="1">
      <alignment horizontal="right" vertical="center" wrapText="1"/>
    </xf>
    <xf numFmtId="3" fontId="56" fillId="0" borderId="48" xfId="47" applyNumberFormat="1" applyFont="1" applyFill="1" applyBorder="1" applyAlignment="1">
      <alignment horizontal="right" vertical="center"/>
    </xf>
    <xf numFmtId="3" fontId="91" fillId="0" borderId="48" xfId="53" applyNumberFormat="1" applyFont="1" applyFill="1" applyBorder="1" applyAlignment="1">
      <alignment horizontal="right" vertical="center" wrapText="1"/>
    </xf>
    <xf numFmtId="3" fontId="91" fillId="0" borderId="98" xfId="53" applyNumberFormat="1" applyFont="1" applyFill="1" applyBorder="1" applyAlignment="1">
      <alignment horizontal="right" vertical="center" wrapText="1"/>
    </xf>
    <xf numFmtId="3" fontId="56" fillId="0" borderId="25" xfId="47" applyNumberFormat="1" applyFont="1" applyFill="1" applyBorder="1" applyAlignment="1" applyProtection="1">
      <alignment horizontal="right" vertical="center"/>
      <protection locked="0"/>
    </xf>
    <xf numFmtId="3" fontId="56" fillId="0" borderId="48" xfId="47" applyNumberFormat="1" applyFont="1" applyFill="1" applyBorder="1" applyAlignment="1" applyProtection="1">
      <alignment horizontal="right" vertical="center"/>
      <protection locked="0"/>
    </xf>
    <xf numFmtId="3" fontId="114" fillId="0" borderId="48" xfId="0" applyNumberFormat="1" applyFont="1" applyFill="1" applyBorder="1" applyAlignment="1">
      <alignment horizontal="right" vertical="center" wrapText="1"/>
    </xf>
    <xf numFmtId="3" fontId="29" fillId="0" borderId="25" xfId="47" applyNumberFormat="1" applyFont="1" applyFill="1" applyBorder="1" applyAlignment="1" applyProtection="1">
      <alignment horizontal="right" vertical="center"/>
      <protection locked="0"/>
    </xf>
    <xf numFmtId="3" fontId="30" fillId="0" borderId="25" xfId="53" applyNumberFormat="1" applyFont="1" applyFill="1" applyBorder="1" applyAlignment="1">
      <alignment horizontal="right" vertical="center" wrapText="1"/>
    </xf>
    <xf numFmtId="3" fontId="29" fillId="0" borderId="48" xfId="47" applyNumberFormat="1" applyFont="1" applyFill="1" applyBorder="1" applyAlignment="1" applyProtection="1">
      <alignment horizontal="right" vertical="center"/>
      <protection locked="0"/>
    </xf>
    <xf numFmtId="3" fontId="56" fillId="0" borderId="25" xfId="47" applyNumberFormat="1" applyFont="1" applyFill="1" applyBorder="1" applyAlignment="1" applyProtection="1">
      <alignment horizontal="right" vertical="center" wrapText="1"/>
      <protection locked="0"/>
    </xf>
    <xf numFmtId="3" fontId="29" fillId="0" borderId="25" xfId="47" applyNumberFormat="1" applyFont="1" applyFill="1" applyBorder="1" applyAlignment="1" applyProtection="1">
      <alignment horizontal="right" vertical="center" wrapText="1"/>
      <protection locked="0"/>
    </xf>
    <xf numFmtId="3" fontId="115" fillId="0" borderId="25" xfId="0" applyNumberFormat="1" applyFont="1" applyFill="1" applyBorder="1" applyAlignment="1">
      <alignment horizontal="right" vertical="center" wrapText="1"/>
    </xf>
    <xf numFmtId="3" fontId="91" fillId="0" borderId="13" xfId="53" applyNumberFormat="1" applyFont="1" applyFill="1" applyBorder="1" applyAlignment="1">
      <alignment horizontal="right" vertical="center" wrapText="1"/>
    </xf>
    <xf numFmtId="3" fontId="30" fillId="0" borderId="13" xfId="53" applyNumberFormat="1" applyFont="1" applyFill="1" applyBorder="1" applyAlignment="1">
      <alignment horizontal="right" vertical="center" wrapText="1"/>
    </xf>
    <xf numFmtId="3" fontId="30" fillId="0" borderId="50" xfId="53" applyNumberFormat="1" applyFont="1" applyFill="1" applyBorder="1" applyAlignment="1">
      <alignment horizontal="right" vertical="center" wrapText="1"/>
    </xf>
    <xf numFmtId="3" fontId="29" fillId="0" borderId="28" xfId="47" applyNumberFormat="1" applyFont="1" applyFill="1" applyBorder="1" applyAlignment="1" applyProtection="1">
      <alignment horizontal="right" vertical="center" wrapText="1"/>
      <protection locked="0"/>
    </xf>
    <xf numFmtId="3" fontId="115" fillId="0" borderId="28" xfId="0" applyNumberFormat="1" applyFont="1" applyFill="1" applyBorder="1" applyAlignment="1">
      <alignment horizontal="right" vertical="center" wrapText="1"/>
    </xf>
    <xf numFmtId="3" fontId="29" fillId="0" borderId="25" xfId="47" applyNumberFormat="1" applyFont="1" applyFill="1" applyBorder="1" applyAlignment="1">
      <alignment horizontal="right" vertical="center"/>
    </xf>
    <xf numFmtId="3" fontId="94" fillId="0" borderId="0" xfId="47" applyNumberFormat="1" applyFont="1" applyFill="1"/>
    <xf numFmtId="3" fontId="150" fillId="0" borderId="0" xfId="47" applyNumberFormat="1" applyFont="1" applyFill="1"/>
    <xf numFmtId="3" fontId="116" fillId="0" borderId="25" xfId="47" applyNumberFormat="1" applyFont="1" applyFill="1" applyBorder="1" applyAlignment="1">
      <alignment horizontal="right"/>
    </xf>
    <xf numFmtId="0" fontId="150" fillId="0" borderId="0" xfId="47" applyFont="1" applyFill="1"/>
    <xf numFmtId="3" fontId="30" fillId="0" borderId="28" xfId="53" applyNumberFormat="1" applyFont="1" applyFill="1" applyBorder="1" applyAlignment="1">
      <alignment horizontal="right" vertical="center" wrapText="1"/>
    </xf>
    <xf numFmtId="3" fontId="29" fillId="0" borderId="50" xfId="47" applyNumberFormat="1" applyFont="1" applyFill="1" applyBorder="1" applyAlignment="1">
      <alignment horizontal="right" vertical="center" wrapText="1"/>
    </xf>
    <xf numFmtId="3" fontId="29" fillId="0" borderId="40" xfId="47" applyNumberFormat="1" applyFont="1" applyFill="1" applyBorder="1" applyAlignment="1">
      <alignment horizontal="right" vertical="center"/>
    </xf>
    <xf numFmtId="3" fontId="149" fillId="0" borderId="0" xfId="47" applyNumberFormat="1" applyFont="1" applyFill="1" applyBorder="1" applyAlignment="1" applyProtection="1">
      <alignment horizontal="right" vertical="center"/>
      <protection locked="0"/>
    </xf>
    <xf numFmtId="0" fontId="56" fillId="0" borderId="0" xfId="47" applyFont="1" applyFill="1" applyAlignment="1">
      <alignment horizontal="right"/>
    </xf>
    <xf numFmtId="3" fontId="29" fillId="0" borderId="50" xfId="47" applyNumberFormat="1" applyFont="1" applyFill="1" applyBorder="1" applyAlignment="1">
      <alignment horizontal="right" vertical="center"/>
    </xf>
    <xf numFmtId="3" fontId="149" fillId="0" borderId="0" xfId="47" applyNumberFormat="1" applyFont="1" applyFill="1" applyBorder="1" applyAlignment="1" applyProtection="1">
      <alignment horizontal="right" vertical="center" indent="1"/>
      <protection locked="0"/>
    </xf>
    <xf numFmtId="3" fontId="30" fillId="0" borderId="0" xfId="53" applyNumberFormat="1" applyFont="1" applyFill="1" applyBorder="1" applyAlignment="1">
      <alignment horizontal="right" vertical="center" wrapText="1"/>
    </xf>
    <xf numFmtId="0" fontId="15" fillId="0" borderId="25" xfId="24" applyNumberFormat="1" applyFont="1" applyBorder="1" applyAlignment="1">
      <alignment horizontal="right" indent="1"/>
    </xf>
    <xf numFmtId="0" fontId="148" fillId="0" borderId="0" xfId="47" applyFont="1" applyFill="1" applyBorder="1" applyAlignment="1"/>
    <xf numFmtId="0" fontId="29" fillId="0" borderId="55" xfId="47" applyFont="1" applyFill="1" applyBorder="1" applyAlignment="1">
      <alignment horizontal="center" vertical="center" wrapText="1"/>
    </xf>
    <xf numFmtId="0" fontId="29" fillId="0" borderId="76" xfId="47" applyFont="1" applyFill="1" applyBorder="1" applyAlignment="1">
      <alignment horizontal="center" vertical="center" wrapText="1"/>
    </xf>
    <xf numFmtId="0" fontId="29" fillId="0" borderId="25" xfId="47" applyFont="1" applyFill="1" applyBorder="1" applyAlignment="1">
      <alignment vertical="center"/>
    </xf>
    <xf numFmtId="3" fontId="29" fillId="0" borderId="25" xfId="53" applyNumberFormat="1" applyFont="1" applyFill="1" applyBorder="1" applyAlignment="1">
      <alignment horizontal="right"/>
    </xf>
    <xf numFmtId="0" fontId="56" fillId="0" borderId="25" xfId="47" applyFont="1" applyFill="1" applyBorder="1" applyAlignment="1">
      <alignment horizontal="right" vertical="center"/>
    </xf>
    <xf numFmtId="0" fontId="56" fillId="0" borderId="48" xfId="47" applyFont="1" applyFill="1" applyBorder="1" applyAlignment="1">
      <alignment horizontal="right" vertical="center"/>
    </xf>
    <xf numFmtId="0" fontId="29" fillId="0" borderId="25" xfId="47" applyNumberFormat="1" applyFont="1" applyFill="1" applyBorder="1" applyAlignment="1">
      <alignment horizontal="left" vertical="center" wrapText="1"/>
    </xf>
    <xf numFmtId="0" fontId="29" fillId="0" borderId="25" xfId="47" applyFont="1" applyFill="1" applyBorder="1" applyAlignment="1" applyProtection="1">
      <alignment vertical="center"/>
      <protection locked="0"/>
    </xf>
    <xf numFmtId="0" fontId="29" fillId="0" borderId="25" xfId="47" applyFont="1" applyFill="1" applyBorder="1" applyAlignment="1">
      <alignment horizontal="left" vertical="center" wrapText="1"/>
    </xf>
    <xf numFmtId="0" fontId="29" fillId="0" borderId="25" xfId="47" applyFont="1" applyFill="1" applyBorder="1" applyAlignment="1" applyProtection="1">
      <alignment vertical="center" wrapText="1"/>
      <protection locked="0"/>
    </xf>
    <xf numFmtId="0" fontId="29" fillId="0" borderId="25" xfId="47" applyFont="1" applyFill="1" applyBorder="1" applyAlignment="1" applyProtection="1">
      <alignment horizontal="right" vertical="center"/>
      <protection locked="0"/>
    </xf>
    <xf numFmtId="0" fontId="29" fillId="0" borderId="48" xfId="47" applyNumberFormat="1" applyFont="1" applyFill="1" applyBorder="1" applyAlignment="1">
      <alignment horizontal="right" vertical="center"/>
    </xf>
    <xf numFmtId="0" fontId="29" fillId="0" borderId="25" xfId="47" applyNumberFormat="1" applyFont="1" applyFill="1" applyBorder="1" applyAlignment="1">
      <alignment horizontal="left" vertical="center"/>
    </xf>
    <xf numFmtId="0" fontId="116" fillId="0" borderId="25" xfId="47" applyFont="1" applyFill="1" applyBorder="1" applyAlignment="1">
      <alignment horizontal="right" vertical="center"/>
    </xf>
    <xf numFmtId="0" fontId="116" fillId="0" borderId="48" xfId="47" applyFont="1" applyFill="1" applyBorder="1" applyAlignment="1">
      <alignment horizontal="right" vertical="center"/>
    </xf>
    <xf numFmtId="3" fontId="56" fillId="0" borderId="25" xfId="47" applyNumberFormat="1" applyFont="1" applyFill="1" applyBorder="1" applyAlignment="1">
      <alignment horizontal="right"/>
    </xf>
    <xf numFmtId="0" fontId="29" fillId="0" borderId="28" xfId="47" applyNumberFormat="1" applyFont="1" applyFill="1" applyBorder="1" applyAlignment="1">
      <alignment horizontal="right" vertical="center"/>
    </xf>
    <xf numFmtId="0" fontId="29" fillId="0" borderId="40" xfId="47" applyFont="1" applyFill="1" applyBorder="1" applyAlignment="1">
      <alignment vertical="center"/>
    </xf>
    <xf numFmtId="3" fontId="29" fillId="0" borderId="28" xfId="47" applyNumberFormat="1" applyFont="1" applyFill="1" applyBorder="1" applyAlignment="1" applyProtection="1">
      <alignment horizontal="right" vertical="center"/>
      <protection locked="0"/>
    </xf>
    <xf numFmtId="0" fontId="23" fillId="0" borderId="50" xfId="46" applyFont="1" applyFill="1" applyBorder="1" applyAlignment="1"/>
    <xf numFmtId="3" fontId="28" fillId="85" borderId="16" xfId="0" applyNumberFormat="1" applyFont="1" applyFill="1" applyBorder="1"/>
    <xf numFmtId="3" fontId="28" fillId="85" borderId="68" xfId="54" applyNumberFormat="1" applyFont="1" applyFill="1" applyBorder="1"/>
    <xf numFmtId="3" fontId="95" fillId="85" borderId="85" xfId="54" applyNumberFormat="1" applyFont="1" applyFill="1" applyBorder="1" applyAlignment="1">
      <alignment horizontal="right" vertical="center"/>
    </xf>
    <xf numFmtId="0" fontId="27" fillId="0" borderId="0" xfId="47" applyFont="1" applyFill="1" applyAlignment="1">
      <alignment horizontal="center"/>
    </xf>
    <xf numFmtId="3" fontId="23" fillId="0" borderId="48" xfId="0" applyNumberFormat="1" applyFont="1" applyFill="1" applyBorder="1" applyAlignment="1">
      <alignment horizontal="right" vertical="center" indent="1"/>
    </xf>
    <xf numFmtId="3" fontId="15" fillId="0" borderId="25" xfId="24" applyNumberFormat="1" applyFont="1" applyBorder="1" applyAlignment="1">
      <alignment horizontal="right" indent="1"/>
    </xf>
    <xf numFmtId="49" fontId="16" fillId="0" borderId="24" xfId="0" applyNumberFormat="1" applyFont="1" applyFill="1" applyBorder="1" applyAlignment="1">
      <alignment vertical="center" wrapText="1"/>
    </xf>
    <xf numFmtId="3" fontId="15" fillId="0" borderId="25" xfId="24" applyNumberFormat="1" applyFont="1" applyFill="1" applyBorder="1" applyAlignment="1">
      <alignment horizontal="right" vertical="center" indent="1"/>
    </xf>
    <xf numFmtId="167" fontId="27" fillId="0" borderId="0" xfId="47" applyNumberFormat="1" applyFont="1" applyFill="1" applyAlignment="1">
      <alignment horizontal="right"/>
    </xf>
    <xf numFmtId="0" fontId="28" fillId="0" borderId="0" xfId="47" applyFont="1" applyFill="1" applyAlignment="1">
      <alignment horizontal="centerContinuous"/>
    </xf>
    <xf numFmtId="1" fontId="28" fillId="0" borderId="0" xfId="47" applyNumberFormat="1" applyFont="1" applyFill="1" applyAlignment="1">
      <alignment horizontal="centerContinuous"/>
    </xf>
    <xf numFmtId="0" fontId="27" fillId="0" borderId="0" xfId="47" applyFont="1" applyFill="1" applyAlignment="1">
      <alignment horizontal="centerContinuous"/>
    </xf>
    <xf numFmtId="167" fontId="27" fillId="0" borderId="0" xfId="47" applyNumberFormat="1" applyFont="1" applyFill="1" applyAlignment="1">
      <alignment horizontal="centerContinuous"/>
    </xf>
    <xf numFmtId="1" fontId="29" fillId="0" borderId="55" xfId="47" applyNumberFormat="1" applyFont="1" applyFill="1" applyBorder="1" applyAlignment="1">
      <alignment horizontal="center" vertical="center"/>
    </xf>
    <xf numFmtId="0" fontId="29" fillId="0" borderId="55" xfId="47" applyFont="1" applyFill="1" applyBorder="1" applyAlignment="1">
      <alignment horizontal="center" vertical="center"/>
    </xf>
    <xf numFmtId="167" fontId="56" fillId="0" borderId="40" xfId="1403" applyNumberFormat="1" applyFont="1" applyFill="1" applyBorder="1" applyAlignment="1">
      <alignment horizontal="right" vertical="center"/>
    </xf>
    <xf numFmtId="167" fontId="56" fillId="0" borderId="25" xfId="1403" applyNumberFormat="1" applyFont="1" applyFill="1" applyBorder="1" applyAlignment="1">
      <alignment horizontal="right" vertical="center"/>
    </xf>
    <xf numFmtId="167" fontId="56" fillId="0" borderId="223" xfId="1403" applyNumberFormat="1" applyFont="1" applyFill="1" applyBorder="1" applyAlignment="1">
      <alignment horizontal="right" vertical="center"/>
    </xf>
    <xf numFmtId="167" fontId="56" fillId="0" borderId="48" xfId="1403" applyNumberFormat="1" applyFont="1" applyFill="1" applyBorder="1" applyAlignment="1">
      <alignment horizontal="right" vertical="center"/>
    </xf>
    <xf numFmtId="3" fontId="30" fillId="0" borderId="223" xfId="53" applyNumberFormat="1" applyFont="1" applyFill="1" applyBorder="1" applyAlignment="1">
      <alignment horizontal="right" vertical="center" wrapText="1"/>
    </xf>
    <xf numFmtId="3" fontId="29" fillId="0" borderId="223" xfId="47" applyNumberFormat="1" applyFont="1" applyFill="1" applyBorder="1" applyAlignment="1">
      <alignment horizontal="right" vertical="center" wrapText="1"/>
    </xf>
    <xf numFmtId="3" fontId="29" fillId="0" borderId="223" xfId="47" applyNumberFormat="1" applyFont="1" applyFill="1" applyBorder="1" applyAlignment="1" applyProtection="1">
      <alignment horizontal="right" vertical="center"/>
      <protection locked="0"/>
    </xf>
    <xf numFmtId="3" fontId="29" fillId="0" borderId="224" xfId="47" applyNumberFormat="1" applyFont="1" applyFill="1" applyBorder="1" applyAlignment="1">
      <alignment horizontal="right" vertical="center" wrapText="1"/>
    </xf>
    <xf numFmtId="0" fontId="29" fillId="0" borderId="223" xfId="47" applyFont="1" applyFill="1" applyBorder="1" applyAlignment="1" applyProtection="1">
      <alignment vertical="center"/>
      <protection locked="0"/>
    </xf>
    <xf numFmtId="0" fontId="29" fillId="0" borderId="223" xfId="47" applyFont="1" applyFill="1" applyBorder="1" applyAlignment="1">
      <alignment horizontal="left" vertical="center" wrapText="1"/>
    </xf>
    <xf numFmtId="3" fontId="115" fillId="0" borderId="223" xfId="0" applyNumberFormat="1" applyFont="1" applyFill="1" applyBorder="1" applyAlignment="1">
      <alignment horizontal="right" vertical="center" wrapText="1"/>
    </xf>
    <xf numFmtId="3" fontId="30" fillId="0" borderId="225" xfId="53" applyNumberFormat="1" applyFont="1" applyFill="1" applyBorder="1" applyAlignment="1">
      <alignment horizontal="right" vertical="center" wrapText="1"/>
    </xf>
    <xf numFmtId="3" fontId="29" fillId="0" borderId="226" xfId="47" applyNumberFormat="1" applyFont="1" applyFill="1" applyBorder="1" applyAlignment="1">
      <alignment horizontal="right" vertical="center" wrapText="1"/>
    </xf>
    <xf numFmtId="3" fontId="30" fillId="0" borderId="227" xfId="53" applyNumberFormat="1" applyFont="1" applyFill="1" applyBorder="1" applyAlignment="1">
      <alignment horizontal="right" vertical="center" wrapText="1"/>
    </xf>
    <xf numFmtId="167" fontId="56" fillId="0" borderId="28" xfId="1403" applyNumberFormat="1" applyFont="1" applyFill="1" applyBorder="1" applyAlignment="1">
      <alignment horizontal="right" vertical="center"/>
    </xf>
    <xf numFmtId="167" fontId="56" fillId="0" borderId="0" xfId="47" applyNumberFormat="1" applyFont="1" applyFill="1" applyBorder="1" applyAlignment="1">
      <alignment horizontal="right" vertical="center" indent="1"/>
    </xf>
    <xf numFmtId="0" fontId="87" fillId="0" borderId="0" xfId="47" applyFont="1" applyFill="1" applyAlignment="1">
      <alignment wrapText="1"/>
    </xf>
    <xf numFmtId="1" fontId="27" fillId="0" borderId="0" xfId="47" applyNumberFormat="1" applyFont="1" applyFill="1" applyAlignment="1">
      <alignment horizontal="center"/>
    </xf>
    <xf numFmtId="0" fontId="27" fillId="0" borderId="0" xfId="47" applyFont="1" applyFill="1" applyAlignment="1">
      <alignment horizontal="center" wrapText="1"/>
    </xf>
    <xf numFmtId="3" fontId="27" fillId="85" borderId="25" xfId="49" applyNumberFormat="1" applyFont="1" applyFill="1" applyBorder="1" applyAlignment="1">
      <alignment vertical="center"/>
    </xf>
    <xf numFmtId="3" fontId="27" fillId="85" borderId="48" xfId="49" applyNumberFormat="1" applyFont="1" applyFill="1" applyBorder="1" applyAlignment="1">
      <alignment vertical="center"/>
    </xf>
    <xf numFmtId="0" fontId="27" fillId="0" borderId="228" xfId="49" applyFont="1" applyFill="1" applyBorder="1" applyAlignment="1">
      <alignment horizontal="center" vertical="center"/>
    </xf>
    <xf numFmtId="49" fontId="27" fillId="0" borderId="222" xfId="49" applyNumberFormat="1" applyFont="1" applyFill="1" applyBorder="1" applyAlignment="1">
      <alignment vertical="center"/>
    </xf>
    <xf numFmtId="3" fontId="27" fillId="85" borderId="131" xfId="49" applyNumberFormat="1" applyFont="1" applyFill="1" applyBorder="1" applyAlignment="1">
      <alignment vertical="center"/>
    </xf>
    <xf numFmtId="3" fontId="29" fillId="85" borderId="55" xfId="49" applyNumberFormat="1" applyFont="1" applyFill="1" applyBorder="1" applyAlignment="1">
      <alignment vertical="center"/>
    </xf>
    <xf numFmtId="49" fontId="27" fillId="0" borderId="229" xfId="49" applyNumberFormat="1" applyFont="1" applyFill="1" applyBorder="1" applyAlignment="1">
      <alignment vertical="center"/>
    </xf>
    <xf numFmtId="3" fontId="27" fillId="0" borderId="223" xfId="49" applyNumberFormat="1" applyFont="1" applyFill="1" applyBorder="1" applyAlignment="1">
      <alignment vertical="center"/>
    </xf>
    <xf numFmtId="3" fontId="27" fillId="0" borderId="224" xfId="49" applyNumberFormat="1" applyFont="1" applyFill="1" applyBorder="1" applyAlignment="1">
      <alignment vertical="center"/>
    </xf>
    <xf numFmtId="0" fontId="27" fillId="0" borderId="18" xfId="49" applyFont="1" applyFill="1" applyBorder="1" applyAlignment="1">
      <alignment vertical="center"/>
    </xf>
    <xf numFmtId="49" fontId="27" fillId="0" borderId="20" xfId="49" applyNumberFormat="1" applyFont="1" applyFill="1" applyBorder="1" applyAlignment="1">
      <alignment vertical="center"/>
    </xf>
    <xf numFmtId="3" fontId="27" fillId="0" borderId="96" xfId="49" applyNumberFormat="1" applyFont="1" applyFill="1" applyBorder="1" applyAlignment="1">
      <alignment vertical="center"/>
    </xf>
    <xf numFmtId="3" fontId="27" fillId="0" borderId="28" xfId="49" applyNumberFormat="1" applyFont="1" applyFill="1" applyBorder="1" applyAlignment="1">
      <alignment vertical="center"/>
    </xf>
    <xf numFmtId="0" fontId="27" fillId="0" borderId="50" xfId="52" applyFont="1" applyFill="1" applyBorder="1"/>
    <xf numFmtId="0" fontId="33" fillId="86" borderId="0" xfId="0" applyFont="1" applyFill="1"/>
    <xf numFmtId="0" fontId="33" fillId="86" borderId="0" xfId="0" applyFont="1" applyFill="1" applyAlignment="1"/>
    <xf numFmtId="3" fontId="33" fillId="86" borderId="0" xfId="0" applyNumberFormat="1" applyFont="1" applyFill="1" applyAlignment="1"/>
    <xf numFmtId="0" fontId="158" fillId="86" borderId="0" xfId="0" applyFont="1" applyFill="1"/>
    <xf numFmtId="0" fontId="33" fillId="86" borderId="0" xfId="0" applyNumberFormat="1" applyFont="1" applyFill="1"/>
    <xf numFmtId="164" fontId="43" fillId="86" borderId="0" xfId="24" applyFont="1" applyFill="1"/>
    <xf numFmtId="165" fontId="42" fillId="86" borderId="0" xfId="23" applyFont="1" applyFill="1" applyAlignment="1">
      <alignment horizontal="centerContinuous"/>
    </xf>
    <xf numFmtId="165" fontId="43" fillId="86" borderId="0" xfId="23" applyFont="1" applyFill="1" applyAlignment="1">
      <alignment horizontal="centerContinuous"/>
    </xf>
    <xf numFmtId="164" fontId="42" fillId="86" borderId="0" xfId="24" applyFont="1" applyFill="1" applyAlignment="1">
      <alignment horizontal="centerContinuous"/>
    </xf>
    <xf numFmtId="1" fontId="42" fillId="86" borderId="0" xfId="24" applyNumberFormat="1" applyFont="1" applyFill="1" applyAlignment="1"/>
    <xf numFmtId="3" fontId="44" fillId="86" borderId="0" xfId="24" applyNumberFormat="1" applyFont="1" applyFill="1" applyAlignment="1">
      <alignment horizontal="right"/>
    </xf>
    <xf numFmtId="0" fontId="35" fillId="86" borderId="0" xfId="0" applyNumberFormat="1" applyFont="1" applyFill="1" applyAlignment="1">
      <alignment horizontal="right"/>
    </xf>
    <xf numFmtId="164" fontId="33" fillId="86" borderId="0" xfId="24" applyFont="1" applyFill="1"/>
    <xf numFmtId="164" fontId="92" fillId="86" borderId="0" xfId="24" applyFont="1" applyFill="1" applyBorder="1"/>
    <xf numFmtId="49" fontId="45" fillId="86" borderId="87" xfId="24" applyNumberFormat="1" applyFont="1" applyFill="1" applyBorder="1"/>
    <xf numFmtId="1" fontId="45" fillId="86" borderId="88" xfId="24" applyNumberFormat="1" applyFont="1" applyFill="1" applyBorder="1" applyAlignment="1">
      <alignment horizontal="centerContinuous" vertical="center" wrapText="1"/>
    </xf>
    <xf numFmtId="3" fontId="45" fillId="86" borderId="89" xfId="24" applyNumberFormat="1" applyFont="1" applyFill="1" applyBorder="1" applyAlignment="1">
      <alignment horizontal="center" vertical="center" wrapText="1"/>
    </xf>
    <xf numFmtId="3" fontId="35" fillId="86" borderId="69" xfId="24" applyNumberFormat="1" applyFont="1" applyFill="1" applyBorder="1"/>
    <xf numFmtId="0" fontId="45" fillId="86" borderId="70" xfId="24" applyNumberFormat="1" applyFont="1" applyFill="1" applyBorder="1" applyAlignment="1">
      <alignment horizontal="centerContinuous"/>
    </xf>
    <xf numFmtId="164" fontId="33" fillId="86" borderId="0" xfId="24" applyFont="1" applyFill="1" applyBorder="1"/>
    <xf numFmtId="49" fontId="33" fillId="86" borderId="24" xfId="24" applyNumberFormat="1" applyFont="1" applyFill="1" applyBorder="1"/>
    <xf numFmtId="1" fontId="33" fillId="86" borderId="25" xfId="24" applyNumberFormat="1" applyFont="1" applyFill="1" applyBorder="1" applyAlignment="1">
      <alignment horizontal="centerContinuous"/>
    </xf>
    <xf numFmtId="173" fontId="33" fillId="86" borderId="25" xfId="24" applyNumberFormat="1" applyFont="1" applyFill="1" applyBorder="1" applyAlignment="1">
      <alignment horizontal="right"/>
    </xf>
    <xf numFmtId="3" fontId="47" fillId="86" borderId="25" xfId="24" applyNumberFormat="1" applyFont="1" applyFill="1" applyBorder="1" applyAlignment="1">
      <alignment vertical="center"/>
    </xf>
    <xf numFmtId="3" fontId="47" fillId="86" borderId="13" xfId="24" applyNumberFormat="1" applyFont="1" applyFill="1" applyBorder="1" applyAlignment="1">
      <alignment vertical="center"/>
    </xf>
    <xf numFmtId="0" fontId="33" fillId="86" borderId="26" xfId="24" applyNumberFormat="1" applyFont="1" applyFill="1" applyBorder="1" applyAlignment="1">
      <alignment horizontal="center"/>
    </xf>
    <xf numFmtId="0" fontId="33" fillId="86" borderId="95" xfId="0" applyFont="1" applyFill="1" applyBorder="1" applyAlignment="1">
      <alignment vertical="center"/>
    </xf>
    <xf numFmtId="1" fontId="33" fillId="86" borderId="28" xfId="24" applyNumberFormat="1" applyFont="1" applyFill="1" applyBorder="1" applyAlignment="1">
      <alignment horizontal="centerContinuous"/>
    </xf>
    <xf numFmtId="173" fontId="33" fillId="86" borderId="12" xfId="24" applyNumberFormat="1" applyFont="1" applyFill="1" applyBorder="1" applyAlignment="1">
      <alignment horizontal="right"/>
    </xf>
    <xf numFmtId="3" fontId="47" fillId="86" borderId="28" xfId="24" applyNumberFormat="1" applyFont="1" applyFill="1" applyBorder="1" applyAlignment="1">
      <alignment vertical="center"/>
    </xf>
    <xf numFmtId="3" fontId="47" fillId="86" borderId="12" xfId="24" applyNumberFormat="1" applyFont="1" applyFill="1" applyBorder="1" applyAlignment="1">
      <alignment vertical="center"/>
    </xf>
    <xf numFmtId="0" fontId="33" fillId="86" borderId="29" xfId="24" applyNumberFormat="1" applyFont="1" applyFill="1" applyBorder="1" applyAlignment="1">
      <alignment horizontal="center"/>
    </xf>
    <xf numFmtId="49" fontId="46" fillId="86" borderId="90" xfId="24" applyNumberFormat="1" applyFont="1" applyFill="1" applyBorder="1" applyAlignment="1">
      <alignment horizontal="center" vertical="center"/>
    </xf>
    <xf numFmtId="1" fontId="46" fillId="86" borderId="49" xfId="24" applyNumberFormat="1" applyFont="1" applyFill="1" applyBorder="1" applyAlignment="1">
      <alignment horizontal="center" vertical="center"/>
    </xf>
    <xf numFmtId="3" fontId="46" fillId="86" borderId="54" xfId="24" applyNumberFormat="1" applyFont="1" applyFill="1" applyBorder="1" applyAlignment="1">
      <alignment horizontal="center" vertical="center"/>
    </xf>
    <xf numFmtId="3" fontId="46" fillId="86" borderId="55" xfId="24" applyNumberFormat="1" applyFont="1" applyFill="1" applyBorder="1" applyAlignment="1">
      <alignment vertical="center"/>
    </xf>
    <xf numFmtId="3" fontId="46" fillId="86" borderId="63" xfId="24" applyNumberFormat="1" applyFont="1" applyFill="1" applyBorder="1" applyAlignment="1">
      <alignment vertical="center"/>
    </xf>
    <xf numFmtId="164" fontId="47" fillId="86" borderId="0" xfId="24" applyFont="1" applyFill="1" applyAlignment="1">
      <alignment vertical="center"/>
    </xf>
    <xf numFmtId="49" fontId="45" fillId="86" borderId="0" xfId="24" applyNumberFormat="1" applyFont="1" applyFill="1" applyBorder="1"/>
    <xf numFmtId="1" fontId="48" fillId="86" borderId="0" xfId="24" applyNumberFormat="1" applyFont="1" applyFill="1" applyBorder="1" applyAlignment="1">
      <alignment vertical="center"/>
    </xf>
    <xf numFmtId="3" fontId="48" fillId="86" borderId="0" xfId="24" applyNumberFormat="1" applyFont="1" applyFill="1" applyBorder="1" applyAlignment="1">
      <alignment vertical="center"/>
    </xf>
    <xf numFmtId="173" fontId="45" fillId="86" borderId="0" xfId="24" applyNumberFormat="1" applyFont="1" applyFill="1" applyBorder="1"/>
    <xf numFmtId="3" fontId="35" fillId="86" borderId="0" xfId="24" applyNumberFormat="1" applyFont="1" applyFill="1" applyBorder="1" applyAlignment="1">
      <alignment vertical="center"/>
    </xf>
    <xf numFmtId="164" fontId="34" fillId="86" borderId="0" xfId="24" applyFont="1" applyFill="1" applyAlignment="1">
      <alignment vertical="center"/>
    </xf>
    <xf numFmtId="1" fontId="33" fillId="86" borderId="0" xfId="24" applyNumberFormat="1" applyFont="1" applyFill="1" applyBorder="1" applyAlignment="1">
      <alignment horizontal="centerContinuous"/>
    </xf>
    <xf numFmtId="3" fontId="27" fillId="86" borderId="0" xfId="0" applyNumberFormat="1" applyFont="1" applyFill="1" applyBorder="1" applyAlignment="1">
      <alignment horizontal="right"/>
    </xf>
    <xf numFmtId="0" fontId="33" fillId="86" borderId="0" xfId="24" applyNumberFormat="1" applyFont="1" applyFill="1" applyBorder="1" applyAlignment="1">
      <alignment horizontal="center"/>
    </xf>
    <xf numFmtId="49" fontId="33" fillId="86" borderId="39" xfId="24" applyNumberFormat="1" applyFont="1" applyFill="1" applyBorder="1"/>
    <xf numFmtId="49" fontId="45" fillId="86" borderId="91" xfId="24" applyNumberFormat="1" applyFont="1" applyFill="1" applyBorder="1" applyAlignment="1">
      <alignment vertical="center"/>
    </xf>
    <xf numFmtId="1" fontId="45" fillId="86" borderId="92" xfId="24" applyNumberFormat="1" applyFont="1" applyFill="1" applyBorder="1" applyAlignment="1">
      <alignment vertical="center"/>
    </xf>
    <xf numFmtId="1" fontId="45" fillId="86" borderId="93" xfId="24" applyNumberFormat="1" applyFont="1" applyFill="1" applyBorder="1" applyAlignment="1">
      <alignment vertical="center"/>
    </xf>
    <xf numFmtId="173" fontId="45" fillId="86" borderId="71" xfId="24" applyNumberFormat="1" applyFont="1" applyFill="1" applyBorder="1" applyAlignment="1">
      <alignment horizontal="center" vertical="center" wrapText="1"/>
    </xf>
    <xf numFmtId="173" fontId="45" fillId="86" borderId="47" xfId="24" applyNumberFormat="1" applyFont="1" applyFill="1" applyBorder="1" applyAlignment="1">
      <alignment horizontal="centerContinuous" vertical="center" wrapText="1"/>
    </xf>
    <xf numFmtId="1" fontId="92" fillId="86" borderId="0" xfId="24" applyNumberFormat="1" applyFont="1" applyFill="1"/>
    <xf numFmtId="1" fontId="33" fillId="86" borderId="0" xfId="24" applyNumberFormat="1" applyFont="1" applyFill="1"/>
    <xf numFmtId="49" fontId="45" fillId="86" borderId="37" xfId="24" applyNumberFormat="1" applyFont="1" applyFill="1" applyBorder="1"/>
    <xf numFmtId="1" fontId="45" fillId="86" borderId="38" xfId="24" applyNumberFormat="1" applyFont="1" applyFill="1" applyBorder="1" applyAlignment="1"/>
    <xf numFmtId="173" fontId="35" fillId="86" borderId="72" xfId="24" applyNumberFormat="1" applyFont="1" applyFill="1" applyBorder="1" applyAlignment="1"/>
    <xf numFmtId="173" fontId="35" fillId="86" borderId="73" xfId="24" applyNumberFormat="1" applyFont="1" applyFill="1" applyBorder="1" applyAlignment="1"/>
    <xf numFmtId="0" fontId="33" fillId="86" borderId="0" xfId="24" applyNumberFormat="1" applyFont="1" applyFill="1"/>
    <xf numFmtId="49" fontId="33" fillId="86" borderId="35" xfId="24" applyNumberFormat="1" applyFont="1" applyFill="1" applyBorder="1"/>
    <xf numFmtId="1" fontId="49" fillId="86" borderId="0" xfId="24" applyNumberFormat="1" applyFont="1" applyFill="1" applyBorder="1" applyAlignment="1"/>
    <xf numFmtId="3" fontId="33" fillId="86" borderId="26" xfId="0" applyNumberFormat="1" applyFont="1" applyFill="1" applyBorder="1"/>
    <xf numFmtId="3" fontId="33" fillId="86" borderId="0" xfId="24" applyNumberFormat="1" applyFont="1" applyFill="1"/>
    <xf numFmtId="49" fontId="33" fillId="86" borderId="94" xfId="24" applyNumberFormat="1" applyFont="1" applyFill="1" applyBorder="1"/>
    <xf numFmtId="1" fontId="49" fillId="86" borderId="39" xfId="24" applyNumberFormat="1" applyFont="1" applyFill="1" applyBorder="1" applyAlignment="1"/>
    <xf numFmtId="164" fontId="33" fillId="86" borderId="39" xfId="24" applyFont="1" applyFill="1" applyBorder="1"/>
    <xf numFmtId="3" fontId="33" fillId="86" borderId="32" xfId="0" applyNumberFormat="1" applyFont="1" applyFill="1" applyBorder="1"/>
    <xf numFmtId="49" fontId="49" fillId="86" borderId="0" xfId="24" applyNumberFormat="1" applyFont="1" applyFill="1" applyBorder="1"/>
    <xf numFmtId="174" fontId="33" fillId="86" borderId="0" xfId="24" applyNumberFormat="1" applyFont="1" applyFill="1" applyBorder="1"/>
    <xf numFmtId="0" fontId="33" fillId="86" borderId="0" xfId="24" applyNumberFormat="1" applyFont="1" applyFill="1" applyAlignment="1">
      <alignment horizontal="left"/>
    </xf>
    <xf numFmtId="49" fontId="50" fillId="86" borderId="0" xfId="24" applyNumberFormat="1" applyFont="1" applyFill="1" applyBorder="1"/>
    <xf numFmtId="49" fontId="49" fillId="86" borderId="0" xfId="24" applyNumberFormat="1" applyFont="1" applyFill="1" applyBorder="1" applyAlignment="1"/>
    <xf numFmtId="49" fontId="49" fillId="86" borderId="0" xfId="0" applyNumberFormat="1" applyFont="1" applyFill="1" applyBorder="1" applyAlignment="1">
      <alignment horizontal="right"/>
    </xf>
    <xf numFmtId="49" fontId="51" fillId="86" borderId="0" xfId="0" applyNumberFormat="1" applyFont="1" applyFill="1" applyBorder="1" applyAlignment="1">
      <alignment horizontal="right"/>
    </xf>
    <xf numFmtId="49" fontId="49" fillId="86" borderId="0" xfId="24" applyNumberFormat="1" applyFont="1" applyFill="1"/>
    <xf numFmtId="49" fontId="49" fillId="86" borderId="0" xfId="0" applyNumberFormat="1" applyFont="1" applyFill="1"/>
    <xf numFmtId="49" fontId="49" fillId="86" borderId="0" xfId="0" applyNumberFormat="1" applyFont="1" applyFill="1" applyAlignment="1"/>
    <xf numFmtId="0" fontId="49" fillId="86" borderId="0" xfId="0" applyFont="1" applyFill="1"/>
    <xf numFmtId="49" fontId="16" fillId="0" borderId="0" xfId="0" applyNumberFormat="1" applyFont="1" applyFill="1"/>
    <xf numFmtId="49" fontId="16" fillId="0" borderId="219" xfId="0" applyNumberFormat="1" applyFont="1" applyFill="1" applyBorder="1" applyAlignment="1">
      <alignment vertical="center" wrapText="1"/>
    </xf>
    <xf numFmtId="49" fontId="19" fillId="0" borderId="48" xfId="0" applyNumberFormat="1" applyFont="1" applyFill="1" applyBorder="1" applyAlignment="1">
      <alignment vertical="center" wrapText="1"/>
    </xf>
    <xf numFmtId="49" fontId="16" fillId="0" borderId="78" xfId="0" applyNumberFormat="1" applyFont="1" applyFill="1" applyBorder="1" applyAlignment="1">
      <alignment vertical="center" wrapText="1"/>
    </xf>
    <xf numFmtId="49" fontId="19" fillId="0" borderId="134" xfId="0" applyNumberFormat="1" applyFont="1" applyFill="1" applyBorder="1" applyAlignment="1">
      <alignment vertical="center" wrapText="1"/>
    </xf>
    <xf numFmtId="49" fontId="19" fillId="0" borderId="25" xfId="0" applyNumberFormat="1" applyFont="1" applyFill="1" applyBorder="1" applyAlignment="1">
      <alignment vertical="center" wrapText="1"/>
    </xf>
    <xf numFmtId="49" fontId="16" fillId="0" borderId="48" xfId="50" applyNumberFormat="1" applyFont="1" applyFill="1" applyBorder="1" applyAlignment="1">
      <alignment vertical="center" wrapText="1"/>
    </xf>
    <xf numFmtId="49" fontId="19" fillId="0" borderId="48" xfId="50" applyNumberFormat="1" applyFont="1" applyFill="1" applyBorder="1" applyAlignment="1">
      <alignment vertical="center" wrapText="1"/>
    </xf>
    <xf numFmtId="49" fontId="19" fillId="0" borderId="25" xfId="50" applyNumberFormat="1" applyFont="1" applyFill="1" applyBorder="1" applyAlignment="1">
      <alignment vertical="center" wrapText="1"/>
    </xf>
    <xf numFmtId="49" fontId="16" fillId="0" borderId="134" xfId="0" applyNumberFormat="1" applyFont="1" applyFill="1" applyBorder="1" applyAlignment="1">
      <alignment vertical="center" wrapText="1"/>
    </xf>
    <xf numFmtId="49" fontId="19" fillId="0" borderId="79" xfId="0" applyNumberFormat="1" applyFont="1" applyFill="1" applyBorder="1" applyAlignment="1">
      <alignment vertical="center" wrapText="1"/>
    </xf>
    <xf numFmtId="49" fontId="16" fillId="0" borderId="0" xfId="0" applyNumberFormat="1" applyFont="1" applyFill="1" applyAlignment="1">
      <alignment vertical="center"/>
    </xf>
    <xf numFmtId="0" fontId="18" fillId="0" borderId="0" xfId="0" quotePrefix="1" applyFont="1" applyFill="1" applyAlignment="1">
      <alignment horizontal="left"/>
    </xf>
    <xf numFmtId="0" fontId="18" fillId="0" borderId="0" xfId="0" applyFont="1" applyFill="1" applyAlignment="1">
      <alignment horizontal="left"/>
    </xf>
    <xf numFmtId="0" fontId="16" fillId="0" borderId="0" xfId="0" applyFont="1" applyFill="1" applyAlignment="1">
      <alignment horizontal="left"/>
    </xf>
    <xf numFmtId="3" fontId="16" fillId="0" borderId="0" xfId="50" applyNumberFormat="1" applyFont="1" applyFill="1" applyBorder="1" applyAlignment="1" applyProtection="1">
      <alignment horizontal="right" vertical="center" indent="1"/>
      <protection locked="0"/>
    </xf>
    <xf numFmtId="49" fontId="21" fillId="0" borderId="40" xfId="50" applyNumberFormat="1" applyFont="1" applyFill="1" applyBorder="1" applyAlignment="1">
      <alignment vertical="center"/>
    </xf>
    <xf numFmtId="0" fontId="18" fillId="0" borderId="11" xfId="50" applyFont="1" applyFill="1" applyBorder="1" applyAlignment="1">
      <alignment horizontal="center" vertical="center" wrapText="1"/>
    </xf>
    <xf numFmtId="0" fontId="18" fillId="0" borderId="40" xfId="50" applyFont="1" applyFill="1" applyBorder="1" applyAlignment="1">
      <alignment horizontal="center" vertical="center" wrapText="1"/>
    </xf>
    <xf numFmtId="0" fontId="18" fillId="0" borderId="133" xfId="50" applyFont="1" applyFill="1" applyBorder="1" applyAlignment="1">
      <alignment horizontal="center" vertical="center" wrapText="1"/>
    </xf>
    <xf numFmtId="0" fontId="18" fillId="0" borderId="13" xfId="50" applyFont="1" applyFill="1" applyBorder="1" applyAlignment="1">
      <alignment horizontal="center" vertical="center"/>
    </xf>
    <xf numFmtId="0" fontId="18" fillId="0" borderId="25" xfId="50" applyFont="1" applyFill="1" applyBorder="1" applyAlignment="1">
      <alignment horizontal="center" vertical="center"/>
    </xf>
    <xf numFmtId="0" fontId="18" fillId="0" borderId="53" xfId="50" applyFont="1" applyFill="1" applyBorder="1" applyAlignment="1">
      <alignment horizontal="center" vertical="center"/>
    </xf>
    <xf numFmtId="49" fontId="21" fillId="0" borderId="28" xfId="50" applyNumberFormat="1" applyFont="1" applyFill="1" applyBorder="1" applyAlignment="1">
      <alignment vertical="center"/>
    </xf>
    <xf numFmtId="0" fontId="18" fillId="0" borderId="12" xfId="50" applyFont="1" applyFill="1" applyBorder="1" applyAlignment="1">
      <alignment horizontal="center" vertical="center"/>
    </xf>
    <xf numFmtId="0" fontId="18" fillId="0" borderId="28" xfId="50" applyFont="1" applyFill="1" applyBorder="1" applyAlignment="1">
      <alignment horizontal="center" vertical="center"/>
    </xf>
    <xf numFmtId="0" fontId="18" fillId="0" borderId="58" xfId="50" applyFont="1" applyFill="1" applyBorder="1" applyAlignment="1">
      <alignment horizontal="center" vertical="center"/>
    </xf>
    <xf numFmtId="49" fontId="17" fillId="0" borderId="25" xfId="50" applyNumberFormat="1" applyFont="1" applyFill="1" applyBorder="1" applyAlignment="1">
      <alignment vertical="center"/>
    </xf>
    <xf numFmtId="0" fontId="18" fillId="0" borderId="14" xfId="50" applyFont="1" applyFill="1" applyBorder="1" applyAlignment="1">
      <alignment horizontal="center" vertical="center"/>
    </xf>
    <xf numFmtId="0" fontId="16" fillId="0" borderId="53" xfId="50" applyFont="1" applyFill="1" applyBorder="1" applyAlignment="1">
      <alignment vertical="center"/>
    </xf>
    <xf numFmtId="168" fontId="16" fillId="0" borderId="131" xfId="0" applyNumberFormat="1" applyFont="1" applyFill="1" applyBorder="1" applyAlignment="1">
      <alignment horizontal="right" vertical="center" wrapText="1" indent="1"/>
    </xf>
    <xf numFmtId="169" fontId="16" fillId="0" borderId="109" xfId="50" applyNumberFormat="1" applyFont="1" applyFill="1" applyBorder="1" applyAlignment="1" applyProtection="1">
      <alignment horizontal="right" vertical="center" indent="1"/>
      <protection locked="0"/>
    </xf>
    <xf numFmtId="49" fontId="19" fillId="0" borderId="48" xfId="50" applyNumberFormat="1" applyFont="1" applyFill="1" applyBorder="1" applyAlignment="1" applyProtection="1">
      <alignment vertical="center" wrapText="1"/>
      <protection locked="0"/>
    </xf>
    <xf numFmtId="3" fontId="16" fillId="0" borderId="48" xfId="50" applyNumberFormat="1" applyFont="1" applyFill="1" applyBorder="1" applyAlignment="1" applyProtection="1">
      <alignment horizontal="right" vertical="center" indent="1"/>
      <protection locked="0"/>
    </xf>
    <xf numFmtId="166" fontId="16" fillId="0" borderId="48" xfId="50" applyNumberFormat="1" applyFont="1" applyFill="1" applyBorder="1" applyAlignment="1" applyProtection="1">
      <alignment horizontal="right" vertical="center" indent="1"/>
      <protection locked="0"/>
    </xf>
    <xf numFmtId="0" fontId="16" fillId="0" borderId="48" xfId="50" applyFont="1" applyFill="1" applyBorder="1" applyAlignment="1" applyProtection="1">
      <alignment horizontal="right" vertical="center" indent="1"/>
      <protection locked="0"/>
    </xf>
    <xf numFmtId="166" fontId="16" fillId="0" borderId="177" xfId="50" applyNumberFormat="1" applyFont="1" applyFill="1" applyBorder="1" applyAlignment="1" applyProtection="1">
      <alignment horizontal="right" vertical="center" indent="1"/>
      <protection locked="0"/>
    </xf>
    <xf numFmtId="3" fontId="16" fillId="0" borderId="177" xfId="50" applyNumberFormat="1" applyFont="1" applyFill="1" applyBorder="1" applyAlignment="1" applyProtection="1">
      <alignment horizontal="right" vertical="center" indent="1"/>
      <protection locked="0"/>
    </xf>
    <xf numFmtId="166" fontId="16" fillId="0" borderId="131" xfId="50" applyNumberFormat="1" applyFont="1" applyFill="1" applyBorder="1" applyAlignment="1" applyProtection="1">
      <alignment horizontal="right" vertical="center" indent="1"/>
      <protection locked="0"/>
    </xf>
    <xf numFmtId="3" fontId="16" fillId="0" borderId="131" xfId="50" applyNumberFormat="1" applyFont="1" applyFill="1" applyBorder="1" applyAlignment="1" applyProtection="1">
      <alignment horizontal="right" vertical="center" indent="1"/>
      <protection locked="0"/>
    </xf>
    <xf numFmtId="166" fontId="19" fillId="0" borderId="13" xfId="50" applyNumberFormat="1" applyFont="1" applyFill="1" applyBorder="1" applyAlignment="1" applyProtection="1">
      <alignment horizontal="right" vertical="center" indent="1"/>
      <protection locked="0"/>
    </xf>
    <xf numFmtId="49" fontId="17" fillId="0" borderId="55" xfId="50" applyNumberFormat="1" applyFont="1" applyFill="1" applyBorder="1" applyAlignment="1">
      <alignment horizontal="left" vertical="center" wrapText="1"/>
    </xf>
    <xf numFmtId="166" fontId="18" fillId="0" borderId="54" xfId="50" applyNumberFormat="1" applyFont="1" applyFill="1" applyBorder="1" applyAlignment="1">
      <alignment horizontal="right" vertical="center" indent="1"/>
    </xf>
    <xf numFmtId="49" fontId="18" fillId="0" borderId="55" xfId="50" applyNumberFormat="1" applyFont="1" applyFill="1" applyBorder="1" applyAlignment="1">
      <alignment horizontal="left" vertical="center" wrapText="1"/>
    </xf>
    <xf numFmtId="3" fontId="16" fillId="0" borderId="78" xfId="0" applyNumberFormat="1" applyFont="1" applyFill="1" applyBorder="1" applyAlignment="1" applyProtection="1">
      <alignment horizontal="right" vertical="center" indent="1"/>
      <protection locked="0"/>
    </xf>
    <xf numFmtId="166" fontId="16" fillId="0" borderId="78" xfId="50" applyNumberFormat="1" applyFont="1" applyFill="1" applyBorder="1" applyAlignment="1" applyProtection="1">
      <alignment horizontal="right" vertical="center" indent="1"/>
      <protection locked="0"/>
    </xf>
    <xf numFmtId="3" fontId="16" fillId="0" borderId="48" xfId="0" applyNumberFormat="1" applyFont="1" applyFill="1" applyBorder="1" applyAlignment="1" applyProtection="1">
      <alignment horizontal="right" vertical="center" indent="1"/>
      <protection locked="0"/>
    </xf>
    <xf numFmtId="49" fontId="17" fillId="0" borderId="55" xfId="50" applyNumberFormat="1" applyFont="1" applyFill="1" applyBorder="1" applyAlignment="1">
      <alignment vertical="center" wrapText="1"/>
    </xf>
    <xf numFmtId="169" fontId="16" fillId="0" borderId="45" xfId="50" applyNumberFormat="1" applyFont="1" applyFill="1" applyBorder="1" applyAlignment="1" applyProtection="1">
      <alignment horizontal="right" vertical="center" indent="1"/>
      <protection locked="0"/>
    </xf>
    <xf numFmtId="0" fontId="16" fillId="0" borderId="131" xfId="50" applyFont="1" applyFill="1" applyBorder="1" applyAlignment="1" applyProtection="1">
      <alignment horizontal="right" vertical="center" indent="1"/>
      <protection locked="0"/>
    </xf>
    <xf numFmtId="169" fontId="16" fillId="0" borderId="55" xfId="50" applyNumberFormat="1" applyFont="1" applyFill="1" applyBorder="1" applyAlignment="1" applyProtection="1">
      <alignment horizontal="right" vertical="center" indent="1"/>
      <protection locked="0"/>
    </xf>
    <xf numFmtId="49" fontId="17" fillId="0" borderId="40" xfId="50" applyNumberFormat="1" applyFont="1" applyFill="1" applyBorder="1" applyAlignment="1">
      <alignment horizontal="left" vertical="center" wrapText="1"/>
    </xf>
    <xf numFmtId="166" fontId="18" fillId="0" borderId="11" xfId="50" applyNumberFormat="1" applyFont="1" applyFill="1" applyBorder="1" applyAlignment="1">
      <alignment horizontal="right" vertical="center" indent="1"/>
    </xf>
    <xf numFmtId="168" fontId="16" fillId="0" borderId="0" xfId="0" applyNumberFormat="1" applyFont="1" applyFill="1"/>
    <xf numFmtId="49" fontId="57" fillId="0" borderId="128" xfId="0" applyNumberFormat="1" applyFont="1" applyFill="1" applyBorder="1" applyAlignment="1">
      <alignment vertical="center" wrapText="1"/>
    </xf>
    <xf numFmtId="49" fontId="19" fillId="0" borderId="24" xfId="0" applyNumberFormat="1" applyFont="1" applyFill="1" applyBorder="1" applyAlignment="1">
      <alignment vertical="center" wrapText="1"/>
    </xf>
    <xf numFmtId="49" fontId="16" fillId="0" borderId="220" xfId="0" applyNumberFormat="1" applyFont="1" applyFill="1" applyBorder="1" applyAlignment="1">
      <alignment vertical="center" wrapText="1"/>
    </xf>
    <xf numFmtId="168" fontId="19" fillId="0" borderId="131" xfId="0" applyNumberFormat="1" applyFont="1" applyFill="1" applyBorder="1" applyAlignment="1">
      <alignment horizontal="right" vertical="center" wrapText="1" indent="1"/>
    </xf>
    <xf numFmtId="49" fontId="19" fillId="0" borderId="27" xfId="0" applyNumberFormat="1" applyFont="1" applyFill="1" applyBorder="1" applyAlignment="1">
      <alignment vertical="center" wrapText="1"/>
    </xf>
    <xf numFmtId="168" fontId="19" fillId="0" borderId="12" xfId="0" applyNumberFormat="1" applyFont="1" applyFill="1" applyBorder="1" applyAlignment="1">
      <alignment horizontal="right" vertical="center" wrapText="1" indent="1"/>
    </xf>
    <xf numFmtId="49" fontId="19" fillId="0" borderId="36" xfId="0" applyNumberFormat="1" applyFont="1" applyFill="1" applyBorder="1" applyAlignment="1">
      <alignment vertical="center"/>
    </xf>
    <xf numFmtId="167" fontId="16" fillId="0" borderId="0" xfId="0" applyNumberFormat="1" applyFont="1" applyFill="1" applyAlignment="1">
      <alignment horizontal="right" vertical="center" indent="1"/>
    </xf>
    <xf numFmtId="49" fontId="17" fillId="0" borderId="119" xfId="0" applyNumberFormat="1" applyFont="1" applyFill="1" applyBorder="1" applyAlignment="1">
      <alignment vertical="center" wrapText="1"/>
    </xf>
    <xf numFmtId="3" fontId="16" fillId="0" borderId="59" xfId="0" applyNumberFormat="1" applyFont="1" applyFill="1" applyBorder="1" applyAlignment="1">
      <alignment horizontal="right" vertical="center" indent="1"/>
    </xf>
    <xf numFmtId="167" fontId="16" fillId="0" borderId="60" xfId="0" applyNumberFormat="1" applyFont="1" applyFill="1" applyBorder="1" applyAlignment="1">
      <alignment horizontal="right" vertical="center" indent="1"/>
    </xf>
    <xf numFmtId="167" fontId="16" fillId="0" borderId="45" xfId="0" applyNumberFormat="1" applyFont="1" applyFill="1" applyBorder="1" applyAlignment="1">
      <alignment horizontal="right" vertical="center" indent="1"/>
    </xf>
    <xf numFmtId="49" fontId="57" fillId="0" borderId="36" xfId="0" applyNumberFormat="1" applyFont="1" applyFill="1" applyBorder="1" applyAlignment="1">
      <alignment vertical="center" wrapText="1"/>
    </xf>
    <xf numFmtId="167" fontId="16" fillId="0" borderId="0" xfId="0" applyNumberFormat="1" applyFont="1" applyFill="1"/>
    <xf numFmtId="0" fontId="23" fillId="0" borderId="0" xfId="0" quotePrefix="1" applyFont="1" applyFill="1" applyAlignment="1">
      <alignment horizontal="left"/>
    </xf>
    <xf numFmtId="0" fontId="23" fillId="0" borderId="0" xfId="0" applyFont="1" applyFill="1"/>
    <xf numFmtId="0" fontId="22" fillId="0" borderId="0" xfId="0" applyFont="1" applyFill="1"/>
    <xf numFmtId="49" fontId="21" fillId="0" borderId="44" xfId="50" applyNumberFormat="1" applyFont="1" applyFill="1" applyBorder="1" applyAlignment="1">
      <alignment vertical="center"/>
    </xf>
    <xf numFmtId="0" fontId="18" fillId="0" borderId="61" xfId="50" applyFont="1" applyFill="1" applyBorder="1" applyAlignment="1">
      <alignment horizontal="center" vertical="center" wrapText="1"/>
    </xf>
    <xf numFmtId="0" fontId="18" fillId="0" borderId="62" xfId="50" applyFont="1" applyFill="1" applyBorder="1" applyAlignment="1">
      <alignment horizontal="center" vertical="center" wrapText="1"/>
    </xf>
    <xf numFmtId="49" fontId="17" fillId="0" borderId="118" xfId="50" applyNumberFormat="1" applyFont="1" applyFill="1" applyBorder="1" applyAlignment="1">
      <alignment vertical="center"/>
    </xf>
    <xf numFmtId="168" fontId="18" fillId="0" borderId="14" xfId="50" applyNumberFormat="1" applyFont="1" applyFill="1" applyBorder="1" applyAlignment="1">
      <alignment horizontal="center" vertical="center"/>
    </xf>
    <xf numFmtId="0" fontId="16" fillId="0" borderId="148" xfId="50" applyFont="1" applyFill="1" applyBorder="1" applyAlignment="1">
      <alignment vertical="center"/>
    </xf>
    <xf numFmtId="166" fontId="16" fillId="0" borderId="13" xfId="50" applyNumberFormat="1" applyFont="1" applyFill="1" applyBorder="1" applyAlignment="1" applyProtection="1">
      <alignment horizontal="right" vertical="center" indent="1"/>
      <protection locked="0"/>
    </xf>
    <xf numFmtId="0" fontId="16" fillId="0" borderId="13" xfId="50" applyFont="1" applyFill="1" applyBorder="1" applyAlignment="1" applyProtection="1">
      <alignment horizontal="right" vertical="center" indent="1"/>
      <protection locked="0"/>
    </xf>
    <xf numFmtId="3" fontId="16" fillId="0" borderId="13" xfId="50" applyNumberFormat="1" applyFont="1" applyFill="1" applyBorder="1" applyAlignment="1" applyProtection="1">
      <alignment horizontal="right" vertical="center" indent="1"/>
      <protection locked="0"/>
    </xf>
    <xf numFmtId="169" fontId="16" fillId="0" borderId="221" xfId="50" applyNumberFormat="1" applyFont="1" applyFill="1" applyBorder="1" applyAlignment="1" applyProtection="1">
      <alignment horizontal="right" vertical="center" indent="1"/>
      <protection locked="0"/>
    </xf>
    <xf numFmtId="49" fontId="17" fillId="0" borderId="117" xfId="51" applyNumberFormat="1" applyFont="1" applyFill="1" applyBorder="1" applyAlignment="1">
      <alignment vertical="center"/>
    </xf>
    <xf numFmtId="168" fontId="18" fillId="0" borderId="54" xfId="51" applyNumberFormat="1" applyFont="1" applyFill="1" applyBorder="1" applyAlignment="1">
      <alignment horizontal="right" vertical="center" indent="1"/>
    </xf>
    <xf numFmtId="169" fontId="16" fillId="0" borderId="63" xfId="50" applyNumberFormat="1" applyFont="1" applyFill="1" applyBorder="1" applyAlignment="1" applyProtection="1">
      <alignment horizontal="right" vertical="center" indent="1"/>
      <protection locked="0"/>
    </xf>
    <xf numFmtId="49" fontId="17" fillId="0" borderId="117" xfId="51" applyNumberFormat="1" applyFont="1" applyFill="1" applyBorder="1" applyAlignment="1">
      <alignment vertical="center" wrapText="1"/>
    </xf>
    <xf numFmtId="168" fontId="18" fillId="0" borderId="12" xfId="51" applyNumberFormat="1" applyFont="1" applyFill="1" applyBorder="1" applyAlignment="1">
      <alignment horizontal="right" vertical="center" indent="1"/>
    </xf>
    <xf numFmtId="49" fontId="17" fillId="0" borderId="30" xfId="51" applyNumberFormat="1" applyFont="1" applyFill="1" applyBorder="1" applyAlignment="1">
      <alignment vertical="center" wrapText="1"/>
    </xf>
    <xf numFmtId="168" fontId="18" fillId="0" borderId="46" xfId="51" applyNumberFormat="1" applyFont="1" applyFill="1" applyBorder="1" applyAlignment="1">
      <alignment horizontal="right" vertical="center" indent="1"/>
    </xf>
    <xf numFmtId="169" fontId="16" fillId="0" borderId="135" xfId="50" applyNumberFormat="1" applyFont="1" applyFill="1" applyBorder="1" applyAlignment="1" applyProtection="1">
      <alignment horizontal="right" vertical="center" indent="1"/>
      <protection locked="0"/>
    </xf>
    <xf numFmtId="168" fontId="18" fillId="0" borderId="0" xfId="51" applyNumberFormat="1" applyFont="1" applyFill="1" applyBorder="1" applyAlignment="1">
      <alignment horizontal="right" vertical="center" indent="1"/>
    </xf>
    <xf numFmtId="49" fontId="18" fillId="0" borderId="0" xfId="50" applyNumberFormat="1" applyFont="1" applyFill="1" applyBorder="1" applyAlignment="1">
      <alignment vertical="center" wrapText="1"/>
    </xf>
    <xf numFmtId="167" fontId="18" fillId="0" borderId="0" xfId="51" applyNumberFormat="1" applyFont="1" applyFill="1" applyBorder="1" applyAlignment="1">
      <alignment horizontal="right" vertical="center" indent="1"/>
    </xf>
    <xf numFmtId="49" fontId="17" fillId="0" borderId="30" xfId="0" applyNumberFormat="1" applyFont="1" applyFill="1" applyBorder="1" applyAlignment="1">
      <alignment vertical="center" wrapText="1"/>
    </xf>
    <xf numFmtId="3" fontId="18" fillId="0" borderId="31" xfId="0" applyNumberFormat="1" applyFont="1" applyFill="1" applyBorder="1" applyAlignment="1">
      <alignment horizontal="right" vertical="center" indent="1"/>
    </xf>
    <xf numFmtId="169" fontId="16" fillId="0" borderId="146" xfId="50" applyNumberFormat="1" applyFont="1" applyFill="1" applyBorder="1" applyAlignment="1" applyProtection="1">
      <alignment horizontal="right" vertical="center" indent="1"/>
      <protection locked="0"/>
    </xf>
    <xf numFmtId="168" fontId="18" fillId="0" borderId="0" xfId="51" applyNumberFormat="1" applyFont="1" applyFill="1" applyBorder="1"/>
    <xf numFmtId="0" fontId="14" fillId="0" borderId="0" xfId="0" applyFont="1" applyFill="1" applyBorder="1"/>
    <xf numFmtId="0" fontId="14" fillId="0" borderId="0" xfId="0" applyFont="1" applyFill="1"/>
    <xf numFmtId="0" fontId="18" fillId="0" borderId="0" xfId="50" applyFont="1" applyFill="1" applyBorder="1" applyAlignment="1">
      <alignment horizontal="center" vertical="center" wrapText="1"/>
    </xf>
    <xf numFmtId="0" fontId="18" fillId="0" borderId="0" xfId="50" applyFont="1" applyFill="1" applyBorder="1" applyAlignment="1">
      <alignment horizontal="center" vertical="center"/>
    </xf>
    <xf numFmtId="166" fontId="16" fillId="0" borderId="0" xfId="50" applyNumberFormat="1" applyFont="1" applyFill="1" applyBorder="1" applyAlignment="1" applyProtection="1">
      <alignment horizontal="right" vertical="center" indent="1"/>
      <protection locked="0"/>
    </xf>
    <xf numFmtId="0" fontId="16" fillId="0" borderId="0" xfId="0" applyFont="1" applyFill="1" applyAlignment="1">
      <alignment wrapText="1"/>
    </xf>
    <xf numFmtId="49" fontId="16" fillId="0" borderId="0" xfId="0" applyNumberFormat="1" applyFont="1" applyFill="1" applyAlignment="1">
      <alignment wrapText="1"/>
    </xf>
    <xf numFmtId="49" fontId="16" fillId="0" borderId="48" xfId="0" applyNumberFormat="1" applyFont="1" applyFill="1" applyBorder="1" applyAlignment="1">
      <alignment horizontal="left" vertical="center" wrapText="1"/>
    </xf>
    <xf numFmtId="0" fontId="19" fillId="0" borderId="0" xfId="0" applyFont="1" applyFill="1"/>
    <xf numFmtId="170" fontId="16" fillId="0" borderId="48" xfId="51" applyNumberFormat="1" applyFont="1" applyFill="1" applyBorder="1" applyAlignment="1" applyProtection="1">
      <alignment horizontal="right" vertical="center" indent="1"/>
      <protection locked="0"/>
    </xf>
    <xf numFmtId="49" fontId="18" fillId="0" borderId="48" xfId="0" applyNumberFormat="1" applyFont="1" applyFill="1" applyBorder="1" applyAlignment="1">
      <alignment vertical="center" wrapText="1"/>
    </xf>
    <xf numFmtId="168" fontId="18" fillId="0" borderId="48" xfId="51" applyNumberFormat="1" applyFont="1" applyFill="1" applyBorder="1" applyAlignment="1">
      <alignment horizontal="right" vertical="center" indent="1"/>
    </xf>
    <xf numFmtId="49" fontId="18" fillId="0" borderId="48" xfId="51" applyNumberFormat="1" applyFont="1" applyFill="1" applyBorder="1" applyAlignment="1">
      <alignment horizontal="left" vertical="center" wrapText="1"/>
    </xf>
    <xf numFmtId="168" fontId="18" fillId="0" borderId="48" xfId="51" applyNumberFormat="1" applyFont="1" applyFill="1" applyBorder="1" applyAlignment="1" applyProtection="1">
      <alignment horizontal="right" vertical="center" indent="1"/>
      <protection locked="0"/>
    </xf>
    <xf numFmtId="49" fontId="18" fillId="0" borderId="131" xfId="0" applyNumberFormat="1" applyFont="1" applyFill="1" applyBorder="1" applyAlignment="1">
      <alignment vertical="center" wrapText="1"/>
    </xf>
    <xf numFmtId="168" fontId="18" fillId="0" borderId="131" xfId="51" applyNumberFormat="1" applyFont="1" applyFill="1" applyBorder="1" applyAlignment="1">
      <alignment horizontal="right" vertical="center" indent="1"/>
    </xf>
    <xf numFmtId="49" fontId="16" fillId="0" borderId="48" xfId="51" applyNumberFormat="1" applyFont="1" applyFill="1" applyBorder="1" applyAlignment="1">
      <alignment vertical="center" wrapText="1"/>
    </xf>
    <xf numFmtId="49" fontId="17" fillId="0" borderId="28" xfId="0" applyNumberFormat="1" applyFont="1" applyFill="1" applyBorder="1" applyAlignment="1">
      <alignment horizontal="left" vertical="center" wrapText="1"/>
    </xf>
    <xf numFmtId="168" fontId="18" fillId="0" borderId="28" xfId="51" applyNumberFormat="1" applyFont="1" applyFill="1" applyBorder="1" applyAlignment="1">
      <alignment horizontal="right" vertical="center" indent="1"/>
    </xf>
    <xf numFmtId="170" fontId="16" fillId="0" borderId="28" xfId="51" applyNumberFormat="1" applyFont="1" applyFill="1" applyBorder="1" applyAlignment="1" applyProtection="1">
      <alignment horizontal="right" vertical="center" indent="1"/>
      <protection locked="0"/>
    </xf>
    <xf numFmtId="49" fontId="17" fillId="0" borderId="0" xfId="0" applyNumberFormat="1" applyFont="1" applyFill="1" applyBorder="1" applyAlignment="1">
      <alignment horizontal="left" vertical="center" wrapText="1"/>
    </xf>
    <xf numFmtId="169" fontId="18" fillId="0" borderId="0" xfId="51" applyNumberFormat="1" applyFont="1" applyFill="1" applyBorder="1" applyAlignment="1">
      <alignment horizontal="right" vertical="center" indent="1"/>
    </xf>
    <xf numFmtId="169" fontId="18" fillId="0" borderId="0" xfId="51" applyNumberFormat="1" applyFont="1" applyFill="1" applyBorder="1"/>
    <xf numFmtId="3" fontId="15" fillId="0" borderId="50" xfId="24" applyNumberFormat="1" applyFont="1" applyFill="1" applyBorder="1" applyAlignment="1">
      <alignment horizontal="right" indent="1"/>
    </xf>
    <xf numFmtId="167" fontId="15" fillId="0" borderId="26" xfId="0" applyNumberFormat="1" applyFont="1" applyFill="1" applyBorder="1" applyAlignment="1">
      <alignment horizontal="right" indent="1"/>
    </xf>
    <xf numFmtId="49" fontId="15" fillId="0" borderId="25" xfId="24" applyNumberFormat="1" applyFont="1" applyFill="1" applyBorder="1" applyAlignment="1">
      <alignment vertical="center" wrapText="1"/>
    </xf>
    <xf numFmtId="167" fontId="15" fillId="0" borderId="26" xfId="0" applyNumberFormat="1" applyFont="1" applyFill="1" applyBorder="1" applyAlignment="1">
      <alignment horizontal="right" vertical="center" indent="1"/>
    </xf>
    <xf numFmtId="49" fontId="15" fillId="0" borderId="28" xfId="24" applyNumberFormat="1" applyFont="1" applyFill="1" applyBorder="1" applyAlignment="1">
      <alignment wrapText="1"/>
    </xf>
    <xf numFmtId="3" fontId="15" fillId="0" borderId="28" xfId="24" applyNumberFormat="1" applyFont="1" applyFill="1" applyBorder="1" applyAlignment="1">
      <alignment horizontal="right" indent="1"/>
    </xf>
    <xf numFmtId="49" fontId="32" fillId="0" borderId="31" xfId="24" applyNumberFormat="1" applyFont="1" applyFill="1" applyBorder="1" applyAlignment="1">
      <alignment horizontal="center"/>
    </xf>
    <xf numFmtId="172" fontId="32" fillId="0" borderId="31" xfId="0" applyNumberFormat="1" applyFont="1" applyFill="1" applyBorder="1" applyAlignment="1">
      <alignment horizontal="right" indent="1"/>
    </xf>
    <xf numFmtId="172" fontId="32" fillId="0" borderId="136" xfId="0" applyNumberFormat="1" applyFont="1" applyFill="1" applyBorder="1" applyAlignment="1">
      <alignment horizontal="right" indent="1"/>
    </xf>
    <xf numFmtId="184" fontId="32" fillId="0" borderId="135" xfId="0" applyNumberFormat="1" applyFont="1" applyFill="1" applyBorder="1" applyAlignment="1">
      <alignment horizontal="right" indent="1"/>
    </xf>
    <xf numFmtId="0" fontId="21" fillId="0" borderId="0" xfId="0" applyFont="1" applyFill="1" applyAlignment="1">
      <alignment horizontal="centerContinuous" wrapText="1"/>
    </xf>
    <xf numFmtId="38" fontId="15" fillId="0" borderId="0" xfId="0" applyNumberFormat="1" applyFont="1" applyFill="1" applyAlignment="1">
      <alignment horizontal="centerContinuous" wrapText="1"/>
    </xf>
    <xf numFmtId="164" fontId="16" fillId="0" borderId="0" xfId="24" applyFont="1" applyFill="1" applyAlignment="1">
      <alignment horizontal="left" indent="1"/>
    </xf>
    <xf numFmtId="164" fontId="15" fillId="0" borderId="0" xfId="24" applyFont="1" applyFill="1" applyAlignment="1">
      <alignment horizontal="left" indent="1"/>
    </xf>
    <xf numFmtId="164" fontId="16" fillId="0" borderId="0" xfId="24" applyFont="1" applyFill="1" applyAlignment="1">
      <alignment horizontal="left"/>
    </xf>
    <xf numFmtId="49" fontId="32" fillId="0" borderId="0" xfId="24" applyNumberFormat="1" applyFont="1" applyFill="1" applyAlignment="1">
      <alignment horizontal="left" indent="1"/>
    </xf>
    <xf numFmtId="164" fontId="32" fillId="0" borderId="0" xfId="24" applyFont="1" applyFill="1" applyAlignment="1">
      <alignment horizontal="left" indent="1"/>
    </xf>
    <xf numFmtId="49" fontId="15" fillId="0" borderId="0" xfId="24" applyNumberFormat="1" applyFont="1" applyFill="1" applyAlignment="1">
      <alignment horizontal="left" indent="1"/>
    </xf>
    <xf numFmtId="0" fontId="15" fillId="0" borderId="0" xfId="0" applyFont="1" applyFill="1" applyAlignment="1">
      <alignment horizontal="right" indent="1"/>
    </xf>
    <xf numFmtId="49" fontId="15" fillId="0" borderId="28" xfId="24" applyNumberFormat="1" applyFont="1" applyFill="1" applyBorder="1" applyAlignment="1">
      <alignment horizontal="left" indent="1"/>
    </xf>
    <xf numFmtId="49" fontId="15" fillId="0" borderId="25" xfId="24" applyNumberFormat="1" applyFont="1" applyFill="1" applyBorder="1" applyAlignment="1">
      <alignment horizontal="left" wrapText="1" indent="1"/>
    </xf>
    <xf numFmtId="0" fontId="15" fillId="0" borderId="24" xfId="45" applyFont="1" applyFill="1" applyBorder="1" applyAlignment="1">
      <alignment horizontal="left" vertical="center" indent="1"/>
    </xf>
    <xf numFmtId="0" fontId="16" fillId="0" borderId="24" xfId="45" applyFont="1" applyFill="1" applyBorder="1" applyAlignment="1">
      <alignment horizontal="left" vertical="center" indent="1"/>
    </xf>
    <xf numFmtId="172" fontId="15" fillId="0" borderId="25" xfId="24" applyNumberFormat="1" applyFont="1" applyFill="1" applyBorder="1" applyAlignment="1">
      <alignment horizontal="right" vertical="center" indent="1"/>
    </xf>
    <xf numFmtId="0" fontId="15" fillId="0" borderId="27" xfId="45" applyFont="1" applyFill="1" applyBorder="1" applyAlignment="1">
      <alignment horizontal="left" indent="1"/>
    </xf>
    <xf numFmtId="172" fontId="15" fillId="0" borderId="28" xfId="24" applyNumberFormat="1" applyFont="1" applyFill="1" applyBorder="1" applyAlignment="1">
      <alignment horizontal="right" indent="1"/>
    </xf>
    <xf numFmtId="0" fontId="15" fillId="0" borderId="30" xfId="45" applyFont="1" applyFill="1" applyBorder="1" applyAlignment="1">
      <alignment horizontal="left" indent="1"/>
    </xf>
    <xf numFmtId="49" fontId="32" fillId="0" borderId="31" xfId="24" applyNumberFormat="1" applyFont="1" applyFill="1" applyBorder="1" applyAlignment="1">
      <alignment horizontal="left" indent="1"/>
    </xf>
    <xf numFmtId="172" fontId="32" fillId="0" borderId="31" xfId="24" applyNumberFormat="1" applyFont="1" applyFill="1" applyBorder="1" applyAlignment="1">
      <alignment horizontal="right" indent="1"/>
    </xf>
    <xf numFmtId="172" fontId="32" fillId="0" borderId="136" xfId="24" applyNumberFormat="1" applyFont="1" applyFill="1" applyBorder="1" applyAlignment="1">
      <alignment horizontal="right" indent="1"/>
    </xf>
    <xf numFmtId="167" fontId="15" fillId="0" borderId="135" xfId="0" applyNumberFormat="1" applyFont="1" applyFill="1" applyBorder="1" applyAlignment="1">
      <alignment horizontal="right" indent="1"/>
    </xf>
    <xf numFmtId="38" fontId="15" fillId="0" borderId="0" xfId="0" applyNumberFormat="1" applyFont="1" applyFill="1" applyAlignment="1">
      <alignment horizontal="left" indent="1"/>
    </xf>
    <xf numFmtId="49" fontId="15" fillId="0" borderId="0" xfId="0" applyNumberFormat="1" applyFont="1" applyFill="1"/>
    <xf numFmtId="49" fontId="15" fillId="0" borderId="25" xfId="24" applyNumberFormat="1" applyFont="1" applyFill="1" applyBorder="1"/>
    <xf numFmtId="49" fontId="15" fillId="0" borderId="28" xfId="24" applyNumberFormat="1" applyFont="1" applyFill="1" applyBorder="1"/>
    <xf numFmtId="0" fontId="16" fillId="0" borderId="30" xfId="45" applyFont="1" applyFill="1" applyBorder="1" applyAlignment="1">
      <alignment horizontal="center"/>
    </xf>
    <xf numFmtId="0" fontId="15" fillId="0" borderId="35" xfId="0" applyFont="1" applyFill="1" applyBorder="1"/>
    <xf numFmtId="0" fontId="4" fillId="0" borderId="0" xfId="1404"/>
    <xf numFmtId="0" fontId="153" fillId="0" borderId="0" xfId="1404" applyFont="1" applyAlignment="1">
      <alignment wrapText="1"/>
    </xf>
    <xf numFmtId="0" fontId="154" fillId="0" borderId="0" xfId="1404" applyFont="1"/>
    <xf numFmtId="0" fontId="155" fillId="0" borderId="250" xfId="1404" applyFont="1" applyBorder="1" applyAlignment="1">
      <alignment vertical="center" wrapText="1"/>
    </xf>
    <xf numFmtId="0" fontId="155" fillId="0" borderId="251" xfId="1404" applyFont="1" applyBorder="1" applyAlignment="1">
      <alignment wrapText="1"/>
    </xf>
    <xf numFmtId="186" fontId="155" fillId="0" borderId="251" xfId="1404" applyNumberFormat="1" applyFont="1" applyBorder="1" applyAlignment="1">
      <alignment horizontal="right" wrapText="1" indent="1"/>
    </xf>
    <xf numFmtId="186" fontId="155" fillId="0" borderId="252" xfId="1404" applyNumberFormat="1" applyFont="1" applyBorder="1" applyAlignment="1">
      <alignment horizontal="right" wrapText="1" indent="1"/>
    </xf>
    <xf numFmtId="0" fontId="155" fillId="0" borderId="253" xfId="1404" applyFont="1" applyBorder="1" applyAlignment="1">
      <alignment vertical="center" wrapText="1"/>
    </xf>
    <xf numFmtId="0" fontId="155" fillId="0" borderId="245" xfId="1404" applyFont="1" applyBorder="1" applyAlignment="1">
      <alignment wrapText="1"/>
    </xf>
    <xf numFmtId="186" fontId="155" fillId="0" borderId="245" xfId="1404" applyNumberFormat="1" applyFont="1" applyBorder="1" applyAlignment="1">
      <alignment horizontal="right" wrapText="1" indent="1"/>
    </xf>
    <xf numFmtId="186" fontId="155" fillId="0" borderId="254" xfId="1404" applyNumberFormat="1" applyFont="1" applyBorder="1" applyAlignment="1">
      <alignment horizontal="right" wrapText="1" indent="1"/>
    </xf>
    <xf numFmtId="0" fontId="156" fillId="0" borderId="256" xfId="1404" applyFont="1" applyBorder="1" applyAlignment="1">
      <alignment wrapText="1"/>
    </xf>
    <xf numFmtId="186" fontId="156" fillId="0" borderId="256" xfId="1404" applyNumberFormat="1" applyFont="1" applyBorder="1" applyAlignment="1">
      <alignment horizontal="right" wrapText="1" indent="1"/>
    </xf>
    <xf numFmtId="186" fontId="156" fillId="0" borderId="257" xfId="1404" applyNumberFormat="1" applyFont="1" applyBorder="1" applyAlignment="1">
      <alignment horizontal="right" wrapText="1" indent="1"/>
    </xf>
    <xf numFmtId="186" fontId="157" fillId="0" borderId="112" xfId="1404" applyNumberFormat="1" applyFont="1" applyBorder="1" applyAlignment="1">
      <alignment horizontal="right" wrapText="1" indent="1"/>
    </xf>
    <xf numFmtId="186" fontId="155" fillId="0" borderId="112" xfId="1404" applyNumberFormat="1" applyFont="1" applyBorder="1" applyAlignment="1">
      <alignment horizontal="right" wrapText="1" indent="1"/>
    </xf>
    <xf numFmtId="186" fontId="161" fillId="0" borderId="112" xfId="1404" applyNumberFormat="1" applyFont="1" applyBorder="1" applyAlignment="1">
      <alignment horizontal="right" wrapText="1" indent="1"/>
    </xf>
    <xf numFmtId="0" fontId="79" fillId="0" borderId="51" xfId="0" applyFont="1" applyFill="1" applyBorder="1" applyAlignment="1">
      <alignment horizontal="center"/>
    </xf>
    <xf numFmtId="0" fontId="79" fillId="0" borderId="258" xfId="0" applyFont="1" applyFill="1" applyBorder="1"/>
    <xf numFmtId="0" fontId="25" fillId="0" borderId="259" xfId="0" applyFont="1" applyFill="1" applyBorder="1"/>
    <xf numFmtId="0" fontId="79" fillId="0" borderId="260" xfId="0" applyFont="1" applyFill="1" applyBorder="1"/>
    <xf numFmtId="0" fontId="28" fillId="0" borderId="262" xfId="270" applyFont="1" applyFill="1" applyBorder="1" applyAlignment="1">
      <alignment horizontal="center" vertical="center"/>
    </xf>
    <xf numFmtId="3" fontId="28" fillId="0" borderId="262" xfId="270" applyNumberFormat="1" applyFont="1" applyFill="1" applyBorder="1" applyAlignment="1">
      <alignment vertical="center"/>
    </xf>
    <xf numFmtId="3" fontId="28" fillId="0" borderId="263" xfId="270" applyNumberFormat="1" applyFont="1" applyFill="1" applyBorder="1" applyAlignment="1">
      <alignment vertical="center"/>
    </xf>
    <xf numFmtId="0" fontId="40" fillId="0" borderId="262" xfId="270" applyFont="1" applyFill="1" applyBorder="1" applyAlignment="1">
      <alignment horizontal="center" vertical="center"/>
    </xf>
    <xf numFmtId="3" fontId="40" fillId="0" borderId="262" xfId="270" applyNumberFormat="1" applyFont="1" applyFill="1" applyBorder="1" applyAlignment="1">
      <alignment vertical="center"/>
    </xf>
    <xf numFmtId="3" fontId="40" fillId="0" borderId="263" xfId="270" applyNumberFormat="1" applyFont="1" applyFill="1" applyBorder="1" applyAlignment="1">
      <alignment vertical="center"/>
    </xf>
    <xf numFmtId="0" fontId="40" fillId="0" borderId="260" xfId="270" applyFont="1" applyFill="1" applyBorder="1" applyAlignment="1">
      <alignment horizontal="center" vertical="center"/>
    </xf>
    <xf numFmtId="3" fontId="40" fillId="0" borderId="258" xfId="270" applyNumberFormat="1" applyFont="1" applyFill="1" applyBorder="1" applyAlignment="1">
      <alignment vertical="center"/>
    </xf>
    <xf numFmtId="3" fontId="40" fillId="0" borderId="260" xfId="270" applyNumberFormat="1" applyFont="1" applyFill="1" applyBorder="1" applyAlignment="1">
      <alignment vertical="center"/>
    </xf>
    <xf numFmtId="3" fontId="28" fillId="0" borderId="259" xfId="270" applyNumberFormat="1" applyFont="1" applyFill="1" applyBorder="1" applyAlignment="1">
      <alignment vertical="center"/>
    </xf>
    <xf numFmtId="3" fontId="28" fillId="0" borderId="264" xfId="270" applyNumberFormat="1" applyFont="1" applyFill="1" applyBorder="1" applyAlignment="1">
      <alignment vertical="center"/>
    </xf>
    <xf numFmtId="3" fontId="40" fillId="0" borderId="259" xfId="270" applyNumberFormat="1" applyFont="1" applyFill="1" applyBorder="1" applyAlignment="1">
      <alignment vertical="center"/>
    </xf>
    <xf numFmtId="3" fontId="40" fillId="0" borderId="264" xfId="270" applyNumberFormat="1" applyFont="1" applyFill="1" applyBorder="1" applyAlignment="1">
      <alignment vertical="center"/>
    </xf>
    <xf numFmtId="0" fontId="23" fillId="0" borderId="0" xfId="46" applyFont="1" applyAlignment="1">
      <alignment wrapText="1"/>
    </xf>
    <xf numFmtId="3" fontId="91" fillId="0" borderId="264" xfId="53" applyNumberFormat="1" applyFont="1" applyFill="1" applyBorder="1" applyAlignment="1">
      <alignment horizontal="right" vertical="center" wrapText="1"/>
    </xf>
    <xf numFmtId="3" fontId="49" fillId="86" borderId="0" xfId="0" applyNumberFormat="1" applyFont="1" applyFill="1" applyAlignment="1"/>
    <xf numFmtId="4" fontId="49" fillId="86" borderId="0" xfId="0" applyNumberFormat="1" applyFont="1" applyFill="1" applyAlignment="1"/>
    <xf numFmtId="176" fontId="49" fillId="86" borderId="0" xfId="0" applyNumberFormat="1" applyFont="1" applyFill="1"/>
    <xf numFmtId="14" fontId="49" fillId="86" borderId="0" xfId="0" applyNumberFormat="1" applyFont="1" applyFill="1"/>
    <xf numFmtId="176" fontId="49" fillId="86" borderId="0" xfId="0" applyNumberFormat="1" applyFont="1" applyFill="1" applyAlignment="1"/>
    <xf numFmtId="176" fontId="33" fillId="86" borderId="0" xfId="0" applyNumberFormat="1" applyFont="1" applyFill="1" applyAlignment="1"/>
    <xf numFmtId="176" fontId="33" fillId="86" borderId="0" xfId="0" applyNumberFormat="1" applyFont="1" applyFill="1"/>
    <xf numFmtId="14" fontId="33" fillId="86" borderId="0" xfId="0" applyNumberFormat="1" applyFont="1" applyFill="1"/>
    <xf numFmtId="0" fontId="29" fillId="0" borderId="0" xfId="49" applyFont="1" applyFill="1" applyAlignment="1">
      <alignment horizontal="left"/>
    </xf>
    <xf numFmtId="49" fontId="27" fillId="0" borderId="258" xfId="49" applyNumberFormat="1" applyFont="1" applyFill="1" applyBorder="1" applyAlignment="1">
      <alignment vertical="center"/>
    </xf>
    <xf numFmtId="49" fontId="27" fillId="0" borderId="262" xfId="49" applyNumberFormat="1" applyFont="1" applyFill="1" applyBorder="1" applyAlignment="1">
      <alignment vertical="center"/>
    </xf>
    <xf numFmtId="164" fontId="15" fillId="0" borderId="0" xfId="1405" applyFont="1" applyFill="1" applyAlignment="1">
      <alignment vertical="center"/>
    </xf>
    <xf numFmtId="173" fontId="16" fillId="0" borderId="0" xfId="1406" applyNumberFormat="1" applyFont="1" applyFill="1" applyAlignment="1">
      <alignment vertical="center"/>
    </xf>
    <xf numFmtId="0" fontId="16" fillId="0" borderId="0" xfId="1406" applyFont="1" applyAlignment="1">
      <alignment vertical="center"/>
    </xf>
    <xf numFmtId="0" fontId="16" fillId="0" borderId="0" xfId="1406" applyFont="1" applyFill="1" applyAlignment="1">
      <alignment vertical="center"/>
    </xf>
    <xf numFmtId="164" fontId="32" fillId="0" borderId="0" xfId="1405" applyFont="1" applyFill="1" applyAlignment="1">
      <alignment vertical="center"/>
    </xf>
    <xf numFmtId="185" fontId="15" fillId="0" borderId="0" xfId="1405" applyNumberFormat="1" applyFont="1" applyFill="1" applyAlignment="1">
      <alignment vertical="center"/>
    </xf>
    <xf numFmtId="164" fontId="17" fillId="0" borderId="0" xfId="1405" applyFont="1" applyAlignment="1">
      <alignment horizontal="left" vertical="center" wrapText="1"/>
    </xf>
    <xf numFmtId="0" fontId="16" fillId="0" borderId="0" xfId="1406" applyFont="1" applyAlignment="1">
      <alignment horizontal="right" vertical="center"/>
    </xf>
    <xf numFmtId="49" fontId="163" fillId="0" borderId="0" xfId="1405" applyNumberFormat="1" applyFont="1" applyAlignment="1">
      <alignment horizontal="centerContinuous" vertical="center"/>
    </xf>
    <xf numFmtId="164" fontId="163" fillId="0" borderId="0" xfId="1405" applyFont="1" applyAlignment="1">
      <alignment horizontal="centerContinuous" vertical="center"/>
    </xf>
    <xf numFmtId="49" fontId="32" fillId="0" borderId="40" xfId="1405" applyNumberFormat="1" applyFont="1" applyFill="1" applyBorder="1" applyAlignment="1">
      <alignment horizontal="center" vertical="center"/>
    </xf>
    <xf numFmtId="164" fontId="32" fillId="0" borderId="40" xfId="1405" applyFont="1" applyFill="1" applyBorder="1" applyAlignment="1">
      <alignment horizontal="center" vertical="center"/>
    </xf>
    <xf numFmtId="49" fontId="15" fillId="0" borderId="25" xfId="1405" quotePrefix="1" applyNumberFormat="1" applyFont="1" applyFill="1" applyBorder="1" applyAlignment="1">
      <alignment horizontal="center" vertical="center" wrapText="1"/>
    </xf>
    <xf numFmtId="0" fontId="16" fillId="0" borderId="0" xfId="1406" applyFont="1" applyFill="1" applyBorder="1" applyAlignment="1">
      <alignment vertical="center"/>
    </xf>
    <xf numFmtId="49" fontId="17" fillId="0" borderId="25" xfId="1405" applyNumberFormat="1" applyFont="1" applyFill="1" applyBorder="1" applyAlignment="1">
      <alignment vertical="center" wrapText="1"/>
    </xf>
    <xf numFmtId="3" fontId="32" fillId="0" borderId="25" xfId="1408" applyNumberFormat="1" applyFont="1" applyFill="1" applyBorder="1" applyAlignment="1" applyProtection="1">
      <alignment horizontal="right" vertical="center" indent="1"/>
    </xf>
    <xf numFmtId="49" fontId="17" fillId="0" borderId="48" xfId="1405" applyNumberFormat="1" applyFont="1" applyFill="1" applyBorder="1" applyAlignment="1">
      <alignment vertical="center" wrapText="1"/>
    </xf>
    <xf numFmtId="3" fontId="32" fillId="0" borderId="25" xfId="1405" applyNumberFormat="1" applyFont="1" applyFill="1" applyBorder="1" applyAlignment="1">
      <alignment horizontal="right" vertical="center" indent="1"/>
    </xf>
    <xf numFmtId="49" fontId="15" fillId="0" borderId="25" xfId="1405" applyNumberFormat="1" applyFont="1" applyFill="1" applyBorder="1" applyAlignment="1">
      <alignment vertical="center" wrapText="1"/>
    </xf>
    <xf numFmtId="3" fontId="15" fillId="0" borderId="25" xfId="1408" applyNumberFormat="1" applyFont="1" applyFill="1" applyBorder="1" applyAlignment="1" applyProtection="1">
      <alignment horizontal="right" vertical="center" indent="1"/>
    </xf>
    <xf numFmtId="0" fontId="16" fillId="0" borderId="0" xfId="1406" applyFont="1" applyBorder="1" applyAlignment="1">
      <alignment vertical="center"/>
    </xf>
    <xf numFmtId="49" fontId="15" fillId="0" borderId="25" xfId="1406" applyNumberFormat="1" applyFont="1" applyFill="1" applyBorder="1" applyAlignment="1">
      <alignment vertical="center" wrapText="1"/>
    </xf>
    <xf numFmtId="49" fontId="15" fillId="0" borderId="48" xfId="1405" applyNumberFormat="1" applyFont="1" applyFill="1" applyBorder="1" applyAlignment="1">
      <alignment vertical="center" wrapText="1"/>
    </xf>
    <xf numFmtId="49" fontId="15" fillId="0" borderId="25" xfId="1405" applyNumberFormat="1" applyFont="1" applyFill="1" applyBorder="1" applyAlignment="1">
      <alignment horizontal="left" vertical="center" wrapText="1"/>
    </xf>
    <xf numFmtId="0" fontId="16" fillId="0" borderId="0" xfId="1406" applyFont="1" applyAlignment="1">
      <alignment vertical="center" wrapText="1"/>
    </xf>
    <xf numFmtId="3" fontId="15" fillId="0" borderId="48" xfId="1408" applyNumberFormat="1" applyFont="1" applyFill="1" applyBorder="1" applyAlignment="1" applyProtection="1">
      <alignment horizontal="right" vertical="center" indent="1"/>
    </xf>
    <xf numFmtId="3" fontId="32" fillId="0" borderId="223" xfId="1405" applyNumberFormat="1" applyFont="1" applyFill="1" applyBorder="1" applyAlignment="1">
      <alignment horizontal="right" vertical="center" indent="1"/>
    </xf>
    <xf numFmtId="3" fontId="16" fillId="0" borderId="0" xfId="1406" applyNumberFormat="1" applyFont="1" applyAlignment="1">
      <alignment vertical="center"/>
    </xf>
    <xf numFmtId="164" fontId="15" fillId="0" borderId="25" xfId="1405" applyFont="1" applyFill="1" applyBorder="1" applyAlignment="1">
      <alignment vertical="center" wrapText="1"/>
    </xf>
    <xf numFmtId="49" fontId="32" fillId="0" borderId="223" xfId="1405" applyNumberFormat="1" applyFont="1" applyFill="1" applyBorder="1" applyAlignment="1">
      <alignment vertical="center" wrapText="1"/>
    </xf>
    <xf numFmtId="3" fontId="32" fillId="0" borderId="48" xfId="1408" applyNumberFormat="1" applyFont="1" applyFill="1" applyBorder="1" applyAlignment="1" applyProtection="1">
      <alignment horizontal="right" vertical="center" indent="1"/>
    </xf>
    <xf numFmtId="49" fontId="32" fillId="0" borderId="75" xfId="1405" applyNumberFormat="1" applyFont="1" applyFill="1" applyBorder="1" applyAlignment="1">
      <alignment vertical="center" wrapText="1"/>
    </xf>
    <xf numFmtId="3" fontId="15" fillId="0" borderId="75" xfId="1405" applyNumberFormat="1" applyFont="1" applyFill="1" applyBorder="1" applyAlignment="1">
      <alignment horizontal="right" vertical="center" indent="1"/>
    </xf>
    <xf numFmtId="3" fontId="32" fillId="0" borderId="28" xfId="1405" applyNumberFormat="1" applyFont="1" applyFill="1" applyBorder="1" applyAlignment="1">
      <alignment horizontal="right" vertical="center" wrapText="1" indent="1"/>
    </xf>
    <xf numFmtId="49" fontId="15" fillId="0" borderId="0" xfId="1405" quotePrefix="1" applyNumberFormat="1" applyFont="1" applyFill="1" applyBorder="1" applyAlignment="1">
      <alignment horizontal="center" wrapText="1"/>
    </xf>
    <xf numFmtId="164" fontId="20" fillId="0" borderId="0" xfId="1405" applyFont="1" applyAlignment="1">
      <alignment vertical="center"/>
    </xf>
    <xf numFmtId="3" fontId="32" fillId="0" borderId="223" xfId="1408" applyNumberFormat="1" applyFont="1" applyFill="1" applyBorder="1" applyAlignment="1" applyProtection="1">
      <alignment horizontal="right" vertical="center" indent="1"/>
    </xf>
    <xf numFmtId="49" fontId="32" fillId="0" borderId="0" xfId="1405" applyNumberFormat="1" applyFont="1" applyFill="1" applyAlignment="1">
      <alignment horizontal="center" vertical="center"/>
    </xf>
    <xf numFmtId="49" fontId="61" fillId="0" borderId="25" xfId="50" applyNumberFormat="1" applyFont="1" applyFill="1" applyBorder="1" applyAlignment="1">
      <alignment horizontal="center" vertical="center"/>
    </xf>
    <xf numFmtId="49" fontId="61" fillId="0" borderId="24" xfId="50" applyNumberFormat="1" applyFont="1" applyFill="1" applyBorder="1" applyAlignment="1">
      <alignment horizontal="center" vertical="center"/>
    </xf>
    <xf numFmtId="0" fontId="61" fillId="0" borderId="13" xfId="50" applyFont="1" applyFill="1" applyBorder="1" applyAlignment="1">
      <alignment horizontal="center" vertical="center"/>
    </xf>
    <xf numFmtId="0" fontId="61" fillId="0" borderId="25" xfId="50" applyFont="1" applyFill="1" applyBorder="1" applyAlignment="1">
      <alignment horizontal="center" vertical="center"/>
    </xf>
    <xf numFmtId="0" fontId="61" fillId="0" borderId="53" xfId="50" applyFont="1" applyFill="1" applyBorder="1" applyAlignment="1">
      <alignment horizontal="center" vertical="center"/>
    </xf>
    <xf numFmtId="49" fontId="164" fillId="0" borderId="27" xfId="50" applyNumberFormat="1" applyFont="1" applyFill="1" applyBorder="1" applyAlignment="1">
      <alignment vertical="center"/>
    </xf>
    <xf numFmtId="0" fontId="61" fillId="0" borderId="12" xfId="50" applyFont="1" applyFill="1" applyBorder="1" applyAlignment="1">
      <alignment horizontal="center" vertical="center"/>
    </xf>
    <xf numFmtId="0" fontId="61" fillId="0" borderId="58" xfId="50" applyFont="1" applyFill="1" applyBorder="1" applyAlignment="1">
      <alignment horizontal="center" vertical="center"/>
    </xf>
    <xf numFmtId="49" fontId="17" fillId="0" borderId="0" xfId="1405" applyNumberFormat="1" applyFont="1" applyAlignment="1">
      <alignment horizontal="left" vertical="center" wrapText="1"/>
    </xf>
    <xf numFmtId="49" fontId="15" fillId="0" borderId="25" xfId="1405" applyNumberFormat="1" applyFont="1" applyBorder="1" applyAlignment="1">
      <alignment vertical="center" wrapText="1"/>
    </xf>
    <xf numFmtId="3" fontId="15" fillId="0" borderId="25" xfId="1405" applyNumberFormat="1" applyFont="1" applyBorder="1" applyAlignment="1">
      <alignment horizontal="right" vertical="center" indent="1"/>
    </xf>
    <xf numFmtId="49" fontId="15" fillId="0" borderId="25" xfId="1405" applyNumberFormat="1" applyFont="1" applyBorder="1" applyAlignment="1">
      <alignment wrapText="1"/>
    </xf>
    <xf numFmtId="49" fontId="32" fillId="0" borderId="28" xfId="1405" applyNumberFormat="1" applyFont="1" applyBorder="1" applyAlignment="1">
      <alignment vertical="center"/>
    </xf>
    <xf numFmtId="3" fontId="20" fillId="0" borderId="0" xfId="1405" applyNumberFormat="1" applyFont="1" applyFill="1" applyBorder="1" applyAlignment="1">
      <alignment vertical="center"/>
    </xf>
    <xf numFmtId="49" fontId="32" fillId="0" borderId="28" xfId="1405" applyNumberFormat="1" applyFont="1" applyFill="1" applyBorder="1" applyAlignment="1">
      <alignment horizontal="center" vertical="center"/>
    </xf>
    <xf numFmtId="49" fontId="32" fillId="0" borderId="12" xfId="1405" applyNumberFormat="1" applyFont="1" applyFill="1" applyBorder="1" applyAlignment="1">
      <alignment horizontal="center" vertical="center"/>
    </xf>
    <xf numFmtId="164" fontId="32" fillId="0" borderId="12" xfId="1405" applyFont="1" applyFill="1" applyBorder="1" applyAlignment="1">
      <alignment horizontal="center" vertical="center"/>
    </xf>
    <xf numFmtId="49" fontId="15" fillId="0" borderId="28" xfId="1405" quotePrefix="1" applyNumberFormat="1" applyFont="1" applyFill="1" applyBorder="1" applyAlignment="1">
      <alignment horizontal="center" vertical="center" wrapText="1"/>
    </xf>
    <xf numFmtId="167" fontId="15" fillId="0" borderId="25" xfId="1405" quotePrefix="1" applyNumberFormat="1" applyFont="1" applyFill="1" applyBorder="1" applyAlignment="1">
      <alignment horizontal="center" vertical="center" wrapText="1"/>
    </xf>
    <xf numFmtId="167" fontId="32" fillId="0" borderId="25" xfId="1408" applyNumberFormat="1" applyFont="1" applyFill="1" applyBorder="1" applyAlignment="1" applyProtection="1">
      <alignment horizontal="right" vertical="center" indent="1"/>
    </xf>
    <xf numFmtId="167" fontId="32" fillId="0" borderId="25" xfId="1405" applyNumberFormat="1" applyFont="1" applyFill="1" applyBorder="1" applyAlignment="1">
      <alignment horizontal="right" vertical="center" indent="1"/>
    </xf>
    <xf numFmtId="167" fontId="15" fillId="0" borderId="25" xfId="1408" applyNumberFormat="1" applyFont="1" applyFill="1" applyBorder="1" applyAlignment="1" applyProtection="1">
      <alignment horizontal="right" vertical="center" indent="1"/>
    </xf>
    <xf numFmtId="167" fontId="15" fillId="0" borderId="48" xfId="1408" applyNumberFormat="1" applyFont="1" applyFill="1" applyBorder="1" applyAlignment="1" applyProtection="1">
      <alignment horizontal="right" vertical="center" indent="1"/>
    </xf>
    <xf numFmtId="167" fontId="32" fillId="0" borderId="223" xfId="1408" applyNumberFormat="1" applyFont="1" applyFill="1" applyBorder="1" applyAlignment="1" applyProtection="1">
      <alignment horizontal="right" vertical="center" indent="1"/>
    </xf>
    <xf numFmtId="167" fontId="15" fillId="0" borderId="25" xfId="1405" applyNumberFormat="1" applyFont="1" applyBorder="1" applyAlignment="1">
      <alignment horizontal="right" vertical="center" indent="1"/>
    </xf>
    <xf numFmtId="167" fontId="32" fillId="0" borderId="48" xfId="1408" applyNumberFormat="1" applyFont="1" applyFill="1" applyBorder="1" applyAlignment="1" applyProtection="1">
      <alignment horizontal="right" vertical="center" indent="1"/>
    </xf>
    <xf numFmtId="167" fontId="15" fillId="0" borderId="75" xfId="1405" applyNumberFormat="1" applyFont="1" applyFill="1" applyBorder="1" applyAlignment="1">
      <alignment horizontal="right" vertical="center" indent="1"/>
    </xf>
    <xf numFmtId="167" fontId="32" fillId="0" borderId="28" xfId="1405" applyNumberFormat="1" applyFont="1" applyFill="1" applyBorder="1" applyAlignment="1">
      <alignment horizontal="right" vertical="center" wrapText="1" indent="1"/>
    </xf>
    <xf numFmtId="167" fontId="15" fillId="0" borderId="25" xfId="1408" applyNumberFormat="1" applyFont="1" applyFill="1" applyBorder="1" applyAlignment="1" applyProtection="1">
      <alignment horizontal="right" vertical="center"/>
    </xf>
    <xf numFmtId="49" fontId="32" fillId="0" borderId="131" xfId="1405" applyNumberFormat="1" applyFont="1" applyFill="1" applyBorder="1" applyAlignment="1">
      <alignment vertical="center" wrapText="1"/>
    </xf>
    <xf numFmtId="3" fontId="32" fillId="0" borderId="131" xfId="1405" applyNumberFormat="1" applyFont="1" applyFill="1" applyBorder="1" applyAlignment="1">
      <alignment horizontal="right" vertical="center" wrapText="1" indent="1"/>
    </xf>
    <xf numFmtId="167" fontId="32" fillId="0" borderId="131" xfId="1405" applyNumberFormat="1" applyFont="1" applyFill="1" applyBorder="1" applyAlignment="1">
      <alignment horizontal="right" vertical="center" wrapText="1" indent="1"/>
    </xf>
    <xf numFmtId="3" fontId="32" fillId="0" borderId="131" xfId="1408" applyNumberFormat="1" applyFont="1" applyFill="1" applyBorder="1" applyAlignment="1" applyProtection="1">
      <alignment horizontal="right" vertical="center" indent="1"/>
    </xf>
    <xf numFmtId="167" fontId="32" fillId="0" borderId="131" xfId="1408" applyNumberFormat="1" applyFont="1" applyFill="1" applyBorder="1" applyAlignment="1" applyProtection="1">
      <alignment horizontal="right" vertical="center" indent="1"/>
    </xf>
    <xf numFmtId="167" fontId="32" fillId="0" borderId="223" xfId="1405" applyNumberFormat="1" applyFont="1" applyFill="1" applyBorder="1" applyAlignment="1">
      <alignment horizontal="right" vertical="center" indent="1"/>
    </xf>
    <xf numFmtId="49" fontId="17" fillId="0" borderId="223" xfId="1405" applyNumberFormat="1" applyFont="1" applyFill="1" applyBorder="1" applyAlignment="1">
      <alignment vertical="center" wrapText="1"/>
    </xf>
    <xf numFmtId="164" fontId="32" fillId="0" borderId="131" xfId="1405" applyFont="1" applyFill="1" applyBorder="1" applyAlignment="1">
      <alignment vertical="center" wrapText="1"/>
    </xf>
    <xf numFmtId="0" fontId="16" fillId="0" borderId="131" xfId="0" applyFont="1" applyFill="1" applyBorder="1"/>
    <xf numFmtId="0" fontId="27" fillId="0" borderId="0" xfId="49" applyFont="1" applyFill="1" applyAlignment="1">
      <alignment horizontal="right"/>
    </xf>
    <xf numFmtId="0" fontId="27" fillId="0" borderId="0" xfId="52" applyFont="1" applyFill="1" applyAlignment="1">
      <alignment horizontal="center"/>
    </xf>
    <xf numFmtId="0" fontId="27" fillId="0" borderId="50" xfId="1409" applyFont="1" applyBorder="1" applyAlignment="1">
      <alignment vertical="center"/>
    </xf>
    <xf numFmtId="0" fontId="27" fillId="0" borderId="25" xfId="1409" applyFont="1" applyBorder="1" applyAlignment="1">
      <alignment vertical="center"/>
    </xf>
    <xf numFmtId="3" fontId="27" fillId="0" borderId="50" xfId="1409" applyNumberFormat="1" applyFont="1" applyBorder="1" applyAlignment="1">
      <alignment vertical="center"/>
    </xf>
    <xf numFmtId="3" fontId="27" fillId="0" borderId="25" xfId="1409" applyNumberFormat="1" applyFont="1" applyBorder="1" applyAlignment="1">
      <alignment vertical="center"/>
    </xf>
    <xf numFmtId="0" fontId="27" fillId="0" borderId="0" xfId="1409" applyFont="1"/>
    <xf numFmtId="3" fontId="27" fillId="85" borderId="55" xfId="49" applyNumberFormat="1" applyFont="1" applyFill="1" applyBorder="1" applyAlignment="1">
      <alignment vertical="center"/>
    </xf>
    <xf numFmtId="0" fontId="27" fillId="0" borderId="0" xfId="49" applyFont="1" applyFill="1" applyAlignment="1">
      <alignment horizontal="left"/>
    </xf>
    <xf numFmtId="0" fontId="28" fillId="0" borderId="0" xfId="49" applyFont="1" applyFill="1" applyAlignment="1">
      <alignment horizontal="center"/>
    </xf>
    <xf numFmtId="0" fontId="165" fillId="0" borderId="76" xfId="1409" applyFont="1" applyBorder="1" applyAlignment="1">
      <alignment vertical="center"/>
    </xf>
    <xf numFmtId="0" fontId="27" fillId="0" borderId="50" xfId="0" applyFont="1" applyBorder="1" applyAlignment="1">
      <alignment vertical="center"/>
    </xf>
    <xf numFmtId="3" fontId="27" fillId="0" borderId="50" xfId="0" applyNumberFormat="1" applyFont="1" applyBorder="1" applyAlignment="1">
      <alignment vertical="center"/>
    </xf>
    <xf numFmtId="0" fontId="56" fillId="0" borderId="279" xfId="1410" applyFont="1" applyFill="1" applyBorder="1" applyAlignment="1">
      <alignment vertical="center"/>
    </xf>
    <xf numFmtId="3" fontId="56" fillId="0" borderId="129" xfId="1410" applyNumberFormat="1" applyFont="1" applyFill="1" applyBorder="1" applyAlignment="1">
      <alignment horizontal="right" vertical="center" indent="1"/>
    </xf>
    <xf numFmtId="0" fontId="56" fillId="0" borderId="129" xfId="1410" applyFont="1" applyFill="1" applyBorder="1" applyAlignment="1">
      <alignment vertical="center"/>
    </xf>
    <xf numFmtId="3" fontId="27" fillId="0" borderId="261" xfId="1410" applyNumberFormat="1" applyFont="1" applyFill="1" applyBorder="1" applyAlignment="1">
      <alignment horizontal="right" vertical="center" indent="1"/>
    </xf>
    <xf numFmtId="0" fontId="27" fillId="0" borderId="262" xfId="1410" applyFont="1" applyFill="1" applyBorder="1" applyAlignment="1">
      <alignment vertical="center"/>
    </xf>
    <xf numFmtId="3" fontId="27" fillId="0" borderId="282" xfId="1410" applyNumberFormat="1" applyFont="1" applyFill="1" applyBorder="1" applyAlignment="1">
      <alignment horizontal="right" vertical="center" indent="1"/>
    </xf>
    <xf numFmtId="0" fontId="29" fillId="0" borderId="19" xfId="1410" applyFont="1" applyFill="1" applyBorder="1" applyAlignment="1">
      <alignment vertical="center" wrapText="1"/>
    </xf>
    <xf numFmtId="3" fontId="29" fillId="0" borderId="67" xfId="1410" applyNumberFormat="1" applyFont="1" applyFill="1" applyBorder="1" applyAlignment="1">
      <alignment horizontal="right" vertical="center" indent="1"/>
    </xf>
    <xf numFmtId="0" fontId="29" fillId="0" borderId="0" xfId="1410" applyFont="1" applyFill="1"/>
    <xf numFmtId="3" fontId="29" fillId="0" borderId="0" xfId="1410" applyNumberFormat="1" applyFont="1" applyFill="1"/>
    <xf numFmtId="0" fontId="27" fillId="0" borderId="0" xfId="1410" applyFont="1" applyFill="1"/>
    <xf numFmtId="0" fontId="27" fillId="0" borderId="0" xfId="1410" applyFont="1" applyFill="1" applyAlignment="1">
      <alignment horizontal="right"/>
    </xf>
    <xf numFmtId="0" fontId="27" fillId="0" borderId="0" xfId="1410" applyFont="1"/>
    <xf numFmtId="3" fontId="27" fillId="0" borderId="0" xfId="1410" applyNumberFormat="1" applyFont="1" applyFill="1"/>
    <xf numFmtId="0" fontId="27" fillId="0" borderId="74" xfId="1410" applyFont="1" applyBorder="1" applyAlignment="1">
      <alignment horizontal="center" vertical="center"/>
    </xf>
    <xf numFmtId="0" fontId="27" fillId="0" borderId="259" xfId="1410" applyFont="1" applyFill="1" applyBorder="1" applyAlignment="1">
      <alignment vertical="center"/>
    </xf>
    <xf numFmtId="3" fontId="27" fillId="0" borderId="262" xfId="1410" applyNumberFormat="1" applyFont="1" applyFill="1" applyBorder="1" applyAlignment="1">
      <alignment horizontal="right" vertical="center" indent="1"/>
    </xf>
    <xf numFmtId="0" fontId="27" fillId="0" borderId="130" xfId="1410" applyFont="1" applyBorder="1" applyAlignment="1">
      <alignment horizontal="center" vertical="center"/>
    </xf>
    <xf numFmtId="0" fontId="27" fillId="0" borderId="129" xfId="1410" applyFont="1" applyFill="1" applyBorder="1" applyAlignment="1">
      <alignment vertical="center"/>
    </xf>
    <xf numFmtId="0" fontId="27" fillId="0" borderId="130" xfId="1410" applyNumberFormat="1" applyFont="1" applyBorder="1" applyAlignment="1">
      <alignment horizontal="center" vertical="center"/>
    </xf>
    <xf numFmtId="0" fontId="27" fillId="0" borderId="129" xfId="1410" applyNumberFormat="1" applyFont="1" applyFill="1" applyBorder="1" applyAlignment="1">
      <alignment vertical="center"/>
    </xf>
    <xf numFmtId="0" fontId="27" fillId="0" borderId="281" xfId="1410" applyFont="1" applyBorder="1" applyAlignment="1">
      <alignment horizontal="center" vertical="center"/>
    </xf>
    <xf numFmtId="0" fontId="27" fillId="0" borderId="282" xfId="1410" applyFont="1" applyFill="1" applyBorder="1" applyAlignment="1">
      <alignment vertical="center"/>
    </xf>
    <xf numFmtId="0" fontId="27" fillId="0" borderId="18" xfId="1410" applyFont="1" applyBorder="1" applyAlignment="1">
      <alignment vertical="center"/>
    </xf>
    <xf numFmtId="3" fontId="27" fillId="0" borderId="0" xfId="1410" applyNumberFormat="1" applyFont="1"/>
    <xf numFmtId="0" fontId="27" fillId="0" borderId="280" xfId="1410" applyFont="1" applyFill="1" applyBorder="1"/>
    <xf numFmtId="167" fontId="27" fillId="0" borderId="280" xfId="1410" applyNumberFormat="1" applyFont="1" applyFill="1" applyBorder="1"/>
    <xf numFmtId="167" fontId="27" fillId="0" borderId="283" xfId="1410" applyNumberFormat="1" applyFont="1" applyFill="1" applyBorder="1"/>
    <xf numFmtId="167" fontId="27" fillId="0" borderId="20" xfId="1410" applyNumberFormat="1" applyFont="1" applyFill="1" applyBorder="1"/>
    <xf numFmtId="0" fontId="29" fillId="0" borderId="278" xfId="1410" applyFont="1" applyFill="1" applyBorder="1" applyAlignment="1">
      <alignment horizontal="center" vertical="center"/>
    </xf>
    <xf numFmtId="0" fontId="29" fillId="0" borderId="278" xfId="1410" applyFont="1" applyFill="1" applyBorder="1" applyAlignment="1">
      <alignment horizontal="center" vertical="center" wrapText="1"/>
    </xf>
    <xf numFmtId="0" fontId="29" fillId="0" borderId="83" xfId="1410" applyFont="1" applyFill="1" applyBorder="1" applyAlignment="1">
      <alignment horizontal="center" vertical="center" wrapText="1"/>
    </xf>
    <xf numFmtId="0" fontId="18" fillId="0" borderId="83" xfId="1407" applyFont="1" applyBorder="1" applyAlignment="1">
      <alignment horizontal="center" vertical="center" wrapText="1"/>
    </xf>
    <xf numFmtId="0" fontId="18" fillId="0" borderId="85" xfId="1407" applyFont="1" applyBorder="1" applyAlignment="1">
      <alignment horizontal="center" vertical="center" wrapText="1"/>
    </xf>
    <xf numFmtId="167" fontId="27" fillId="0" borderId="263" xfId="1410" applyNumberFormat="1" applyFont="1" applyFill="1" applyBorder="1"/>
    <xf numFmtId="0" fontId="27" fillId="0" borderId="0" xfId="1410" applyFont="1" applyAlignment="1">
      <alignment horizontal="right"/>
    </xf>
    <xf numFmtId="0" fontId="29" fillId="0" borderId="56" xfId="1410" applyFont="1" applyBorder="1" applyAlignment="1">
      <alignment horizontal="center" vertical="center" wrapText="1"/>
    </xf>
    <xf numFmtId="0" fontId="27" fillId="0" borderId="55" xfId="47" applyFont="1" applyFill="1" applyBorder="1" applyAlignment="1">
      <alignment horizontal="center" vertical="center"/>
    </xf>
    <xf numFmtId="167" fontId="29" fillId="0" borderId="55" xfId="47" applyNumberFormat="1" applyFont="1" applyFill="1" applyBorder="1" applyAlignment="1">
      <alignment horizontal="center" vertical="center" wrapText="1"/>
    </xf>
    <xf numFmtId="0" fontId="40" fillId="0" borderId="0" xfId="47" applyFont="1" applyFill="1" applyBorder="1" applyAlignment="1">
      <alignment horizontal="right"/>
    </xf>
    <xf numFmtId="168" fontId="16" fillId="0" borderId="264" xfId="0" applyNumberFormat="1" applyFont="1" applyFill="1" applyBorder="1" applyAlignment="1">
      <alignment horizontal="right" vertical="center" wrapText="1" indent="1"/>
    </xf>
    <xf numFmtId="49" fontId="16" fillId="0" borderId="284" xfId="0" applyNumberFormat="1" applyFont="1" applyFill="1" applyBorder="1" applyAlignment="1">
      <alignment vertical="center" wrapText="1"/>
    </xf>
    <xf numFmtId="166" fontId="19" fillId="0" borderId="264" xfId="50" applyNumberFormat="1" applyFont="1" applyFill="1" applyBorder="1" applyAlignment="1" applyProtection="1">
      <alignment horizontal="right" vertical="center" indent="1"/>
      <protection locked="0"/>
    </xf>
    <xf numFmtId="166" fontId="16" fillId="0" borderId="264" xfId="50" applyNumberFormat="1" applyFont="1" applyFill="1" applyBorder="1" applyAlignment="1" applyProtection="1">
      <alignment horizontal="right" vertical="center" indent="1"/>
      <protection locked="0"/>
    </xf>
    <xf numFmtId="3" fontId="16" fillId="0" borderId="264" xfId="50" applyNumberFormat="1" applyFont="1" applyFill="1" applyBorder="1" applyAlignment="1" applyProtection="1">
      <alignment horizontal="right" vertical="center" indent="1"/>
      <protection locked="0"/>
    </xf>
    <xf numFmtId="49" fontId="19" fillId="0" borderId="219" xfId="0" applyNumberFormat="1" applyFont="1" applyFill="1" applyBorder="1" applyAlignment="1">
      <alignment vertical="center" wrapText="1"/>
    </xf>
    <xf numFmtId="0" fontId="16" fillId="0" borderId="177" xfId="50" applyFont="1" applyFill="1" applyBorder="1" applyAlignment="1" applyProtection="1">
      <alignment horizontal="right" vertical="center" indent="1"/>
      <protection locked="0"/>
    </xf>
    <xf numFmtId="49" fontId="16" fillId="0" borderId="285" xfId="0" applyNumberFormat="1" applyFont="1" applyFill="1" applyBorder="1" applyAlignment="1">
      <alignment vertical="center" wrapText="1"/>
    </xf>
    <xf numFmtId="166" fontId="18" fillId="0" borderId="63" xfId="50" applyNumberFormat="1" applyFont="1" applyFill="1" applyBorder="1" applyAlignment="1">
      <alignment horizontal="right" vertical="center" indent="1"/>
    </xf>
    <xf numFmtId="49" fontId="19" fillId="0" borderId="285" xfId="0" applyNumberFormat="1" applyFont="1" applyFill="1" applyBorder="1" applyAlignment="1">
      <alignment vertical="center" wrapText="1"/>
    </xf>
    <xf numFmtId="49" fontId="16" fillId="0" borderId="287" xfId="0" applyNumberFormat="1" applyFont="1" applyFill="1" applyBorder="1" applyAlignment="1">
      <alignment vertical="center" wrapText="1"/>
    </xf>
    <xf numFmtId="49" fontId="19" fillId="0" borderId="284" xfId="0" applyNumberFormat="1" applyFont="1" applyFill="1" applyBorder="1" applyAlignment="1">
      <alignment vertical="center" wrapText="1"/>
    </xf>
    <xf numFmtId="0" fontId="16" fillId="0" borderId="264" xfId="50" applyFont="1" applyFill="1" applyBorder="1" applyAlignment="1" applyProtection="1">
      <alignment horizontal="right" vertical="center" indent="1"/>
      <protection locked="0"/>
    </xf>
    <xf numFmtId="169" fontId="16" fillId="0" borderId="288" xfId="50" applyNumberFormat="1" applyFont="1" applyFill="1" applyBorder="1" applyAlignment="1" applyProtection="1">
      <alignment horizontal="right" vertical="center" indent="1"/>
      <protection locked="0"/>
    </xf>
    <xf numFmtId="168" fontId="19" fillId="0" borderId="264" xfId="50" applyNumberFormat="1" applyFont="1" applyFill="1" applyBorder="1" applyAlignment="1" applyProtection="1">
      <alignment horizontal="right" vertical="center" indent="1"/>
      <protection locked="0"/>
    </xf>
    <xf numFmtId="166" fontId="16" fillId="0" borderId="177" xfId="50" applyNumberFormat="1" applyFont="1" applyFill="1" applyBorder="1" applyAlignment="1" applyProtection="1">
      <alignment horizontal="right" vertical="center"/>
      <protection locked="0"/>
    </xf>
    <xf numFmtId="3" fontId="16" fillId="0" borderId="177" xfId="50" applyNumberFormat="1" applyFont="1" applyFill="1" applyBorder="1" applyAlignment="1" applyProtection="1">
      <alignment horizontal="right" vertical="center"/>
      <protection locked="0"/>
    </xf>
    <xf numFmtId="168" fontId="16" fillId="0" borderId="177" xfId="50" applyNumberFormat="1" applyFont="1" applyFill="1" applyBorder="1" applyAlignment="1">
      <alignment horizontal="right" vertical="center" indent="1"/>
    </xf>
    <xf numFmtId="3" fontId="16" fillId="0" borderId="177" xfId="50" applyNumberFormat="1" applyFont="1" applyFill="1" applyBorder="1" applyAlignment="1">
      <alignment horizontal="right" vertical="center" indent="1"/>
    </xf>
    <xf numFmtId="168" fontId="57" fillId="0" borderId="177" xfId="50" applyNumberFormat="1" applyFont="1" applyFill="1" applyBorder="1" applyAlignment="1">
      <alignment horizontal="right" vertical="center" indent="1"/>
    </xf>
    <xf numFmtId="49" fontId="16" fillId="0" borderId="220" xfId="0" applyNumberFormat="1" applyFont="1" applyFill="1" applyBorder="1" applyAlignment="1">
      <alignment horizontal="left" vertical="center" wrapText="1"/>
    </xf>
    <xf numFmtId="49" fontId="19" fillId="0" borderId="289" xfId="0" applyNumberFormat="1" applyFont="1" applyFill="1" applyBorder="1" applyAlignment="1">
      <alignment vertical="center" wrapText="1"/>
    </xf>
    <xf numFmtId="168" fontId="19" fillId="0" borderId="290" xfId="0" applyNumberFormat="1" applyFont="1" applyFill="1" applyBorder="1" applyAlignment="1">
      <alignment horizontal="right" vertical="center" wrapText="1" indent="1"/>
    </xf>
    <xf numFmtId="49" fontId="16" fillId="0" borderId="289" xfId="0" applyNumberFormat="1" applyFont="1" applyFill="1" applyBorder="1" applyAlignment="1">
      <alignment vertical="center" wrapText="1"/>
    </xf>
    <xf numFmtId="168" fontId="19" fillId="0" borderId="291" xfId="0" applyNumberFormat="1" applyFont="1" applyFill="1" applyBorder="1" applyAlignment="1">
      <alignment horizontal="right" vertical="center" wrapText="1" indent="1"/>
    </xf>
    <xf numFmtId="49" fontId="19" fillId="0" borderId="220" xfId="0" applyNumberFormat="1" applyFont="1" applyFill="1" applyBorder="1" applyAlignment="1">
      <alignment vertical="center" wrapText="1"/>
    </xf>
    <xf numFmtId="49" fontId="19" fillId="0" borderId="292" xfId="0" applyNumberFormat="1" applyFont="1" applyFill="1" applyBorder="1" applyAlignment="1">
      <alignment vertical="center" wrapText="1"/>
    </xf>
    <xf numFmtId="49" fontId="23" fillId="0" borderId="220" xfId="0" applyNumberFormat="1" applyFont="1" applyFill="1" applyBorder="1" applyAlignment="1">
      <alignment vertical="center" wrapText="1"/>
    </xf>
    <xf numFmtId="168" fontId="19" fillId="0" borderId="287" xfId="0" applyNumberFormat="1" applyFont="1" applyFill="1" applyBorder="1" applyAlignment="1">
      <alignment horizontal="right" vertical="center" wrapText="1" indent="1"/>
    </xf>
    <xf numFmtId="49" fontId="16" fillId="0" borderId="220" xfId="0" applyNumberFormat="1" applyFont="1" applyFill="1" applyBorder="1" applyAlignment="1">
      <alignment vertical="center"/>
    </xf>
    <xf numFmtId="49" fontId="19" fillId="0" borderId="289" xfId="0" applyNumberFormat="1" applyFont="1" applyFill="1" applyBorder="1" applyAlignment="1">
      <alignment vertical="center"/>
    </xf>
    <xf numFmtId="168" fontId="19" fillId="0" borderId="290" xfId="0" applyNumberFormat="1" applyFont="1" applyFill="1" applyBorder="1" applyAlignment="1">
      <alignment horizontal="right" vertical="center" indent="1"/>
    </xf>
    <xf numFmtId="49" fontId="16" fillId="0" borderId="289" xfId="0" applyNumberFormat="1" applyFont="1" applyFill="1" applyBorder="1" applyAlignment="1">
      <alignment vertical="center"/>
    </xf>
    <xf numFmtId="168" fontId="19" fillId="0" borderId="264" xfId="0" applyNumberFormat="1" applyFont="1" applyFill="1" applyBorder="1" applyAlignment="1">
      <alignment horizontal="right" vertical="center" indent="1"/>
    </xf>
    <xf numFmtId="3" fontId="16" fillId="0" borderId="264" xfId="0" applyNumberFormat="1" applyFont="1" applyFill="1" applyBorder="1" applyAlignment="1">
      <alignment horizontal="right" vertical="center" indent="1"/>
    </xf>
    <xf numFmtId="168" fontId="16" fillId="0" borderId="264" xfId="51" applyNumberFormat="1" applyFont="1" applyFill="1" applyBorder="1" applyAlignment="1" applyProtection="1">
      <alignment horizontal="right" vertical="center" indent="1"/>
      <protection locked="0"/>
    </xf>
    <xf numFmtId="3" fontId="16" fillId="0" borderId="264" xfId="51" applyNumberFormat="1" applyFont="1" applyFill="1" applyBorder="1" applyAlignment="1" applyProtection="1">
      <alignment horizontal="right" vertical="center" indent="1"/>
      <protection locked="0"/>
    </xf>
    <xf numFmtId="0" fontId="16" fillId="0" borderId="264" xfId="51" applyFont="1" applyFill="1" applyBorder="1" applyAlignment="1" applyProtection="1">
      <alignment horizontal="right" vertical="center" indent="1"/>
      <protection locked="0"/>
    </xf>
    <xf numFmtId="3" fontId="16" fillId="0" borderId="264" xfId="51" applyNumberFormat="1" applyFont="1" applyFill="1" applyBorder="1" applyAlignment="1" applyProtection="1">
      <alignment horizontal="right" vertical="center" indent="1"/>
    </xf>
    <xf numFmtId="0" fontId="16" fillId="0" borderId="264" xfId="51" applyFont="1" applyFill="1" applyBorder="1" applyAlignment="1" applyProtection="1">
      <alignment horizontal="right" vertical="center" indent="1"/>
    </xf>
    <xf numFmtId="168" fontId="16" fillId="0" borderId="177" xfId="51" applyNumberFormat="1" applyFont="1" applyFill="1" applyBorder="1" applyAlignment="1" applyProtection="1">
      <alignment horizontal="right" vertical="center" indent="1"/>
      <protection locked="0"/>
    </xf>
    <xf numFmtId="3" fontId="16" fillId="0" borderId="177" xfId="51" applyNumberFormat="1" applyFont="1" applyFill="1" applyBorder="1" applyAlignment="1" applyProtection="1">
      <alignment horizontal="right" vertical="center" indent="1"/>
      <protection locked="0"/>
    </xf>
    <xf numFmtId="3" fontId="16" fillId="0" borderId="177" xfId="51" applyNumberFormat="1" applyFont="1" applyFill="1" applyBorder="1" applyAlignment="1" applyProtection="1">
      <alignment horizontal="right" vertical="center" indent="1"/>
    </xf>
    <xf numFmtId="170" fontId="16" fillId="0" borderId="131" xfId="51" applyNumberFormat="1" applyFont="1" applyFill="1" applyBorder="1" applyAlignment="1" applyProtection="1">
      <alignment horizontal="right" vertical="center" indent="1"/>
      <protection locked="0"/>
    </xf>
    <xf numFmtId="168" fontId="18" fillId="0" borderId="264" xfId="51" applyNumberFormat="1" applyFont="1" applyFill="1" applyBorder="1" applyAlignment="1">
      <alignment horizontal="right" vertical="center" indent="1"/>
    </xf>
    <xf numFmtId="0" fontId="40" fillId="0" borderId="0" xfId="0" applyFont="1" applyFill="1" applyAlignment="1">
      <alignment horizontal="left"/>
    </xf>
    <xf numFmtId="0" fontId="29" fillId="0" borderId="0" xfId="0" applyFont="1" applyFill="1" applyBorder="1"/>
    <xf numFmtId="167" fontId="37" fillId="0" borderId="135" xfId="0" applyNumberFormat="1" applyFont="1" applyFill="1" applyBorder="1" applyAlignment="1">
      <alignment horizontal="right" indent="1"/>
    </xf>
    <xf numFmtId="164" fontId="16" fillId="0" borderId="0" xfId="24" applyFont="1" applyFill="1" applyAlignment="1"/>
    <xf numFmtId="0" fontId="97" fillId="0" borderId="0" xfId="1404" applyFont="1"/>
    <xf numFmtId="0" fontId="167" fillId="0" borderId="0" xfId="1404" applyFont="1"/>
    <xf numFmtId="0" fontId="27" fillId="0" borderId="0" xfId="429" applyFont="1" applyFill="1" applyAlignment="1">
      <alignment horizontal="right" vertical="center"/>
    </xf>
    <xf numFmtId="3" fontId="15" fillId="0" borderId="50" xfId="24" applyNumberFormat="1" applyFont="1" applyBorder="1" applyAlignment="1">
      <alignment horizontal="right" indent="1"/>
    </xf>
    <xf numFmtId="0" fontId="27" fillId="0" borderId="0" xfId="52" applyFont="1" applyFill="1" applyAlignment="1">
      <alignment horizontal="right"/>
    </xf>
    <xf numFmtId="49" fontId="16" fillId="0" borderId="308" xfId="0" applyNumberFormat="1" applyFont="1" applyFill="1" applyBorder="1" applyAlignment="1">
      <alignment vertical="center" wrapText="1"/>
    </xf>
    <xf numFmtId="49" fontId="17" fillId="0" borderId="0" xfId="0" applyNumberFormat="1" applyFont="1" applyFill="1" applyAlignment="1">
      <alignment horizontal="center" vertical="center"/>
    </xf>
    <xf numFmtId="49" fontId="16" fillId="0" borderId="0" xfId="0" applyNumberFormat="1" applyFont="1" applyFill="1" applyAlignment="1">
      <alignment horizontal="center"/>
    </xf>
    <xf numFmtId="166" fontId="16" fillId="0" borderId="0" xfId="0" applyNumberFormat="1" applyFont="1" applyFill="1" applyAlignment="1">
      <alignment horizontal="right"/>
    </xf>
    <xf numFmtId="0" fontId="16" fillId="0" borderId="0" xfId="0" applyFont="1" applyFill="1" applyAlignment="1">
      <alignment horizontal="right"/>
    </xf>
    <xf numFmtId="0" fontId="155" fillId="0" borderId="0" xfId="2442" applyFont="1" applyFill="1"/>
    <xf numFmtId="0" fontId="157" fillId="0" borderId="0" xfId="2442" applyFont="1" applyFill="1"/>
    <xf numFmtId="0" fontId="161" fillId="0" borderId="0" xfId="2442" applyFont="1" applyFill="1"/>
    <xf numFmtId="186" fontId="155" fillId="0" borderId="0" xfId="2442" applyNumberFormat="1" applyFont="1" applyFill="1"/>
    <xf numFmtId="0" fontId="16" fillId="0" borderId="0" xfId="50" applyFont="1" applyFill="1" applyBorder="1" applyAlignment="1">
      <alignment vertical="center"/>
    </xf>
    <xf numFmtId="169" fontId="16" fillId="0" borderId="0" xfId="50" applyNumberFormat="1" applyFont="1" applyFill="1" applyBorder="1" applyAlignment="1" applyProtection="1">
      <alignment horizontal="right" vertical="center" indent="1"/>
      <protection locked="0"/>
    </xf>
    <xf numFmtId="166" fontId="18" fillId="0" borderId="0" xfId="50" applyNumberFormat="1" applyFont="1" applyFill="1" applyBorder="1" applyAlignment="1">
      <alignment horizontal="right" vertical="center" indent="1"/>
    </xf>
    <xf numFmtId="0" fontId="40" fillId="0" borderId="0" xfId="0" applyFont="1" applyFill="1" applyAlignment="1">
      <alignment horizontal="right"/>
    </xf>
    <xf numFmtId="0" fontId="28" fillId="0" borderId="82" xfId="270" applyFont="1" applyFill="1" applyBorder="1" applyAlignment="1">
      <alignment horizontal="center" vertical="center" wrapText="1"/>
    </xf>
    <xf numFmtId="0" fontId="79" fillId="0" borderId="218" xfId="0" applyFont="1" applyFill="1" applyBorder="1" applyAlignment="1">
      <alignment horizontal="center"/>
    </xf>
    <xf numFmtId="0" fontId="56" fillId="0" borderId="309" xfId="0" applyFont="1" applyFill="1" applyBorder="1" applyAlignment="1">
      <alignment horizontal="center"/>
    </xf>
    <xf numFmtId="0" fontId="59" fillId="0" borderId="310" xfId="0" applyFont="1" applyFill="1" applyBorder="1" applyAlignment="1">
      <alignment horizontal="center"/>
    </xf>
    <xf numFmtId="0" fontId="56" fillId="0" borderId="311" xfId="0" applyFont="1" applyFill="1" applyBorder="1" applyAlignment="1">
      <alignment horizontal="center"/>
    </xf>
    <xf numFmtId="0" fontId="56" fillId="0" borderId="310" xfId="0" applyFont="1" applyFill="1" applyBorder="1" applyAlignment="1">
      <alignment horizontal="center"/>
    </xf>
    <xf numFmtId="0" fontId="56" fillId="0" borderId="312" xfId="0" applyFont="1" applyFill="1" applyBorder="1" applyAlignment="1">
      <alignment horizontal="center"/>
    </xf>
    <xf numFmtId="3" fontId="56" fillId="0" borderId="312" xfId="54" applyNumberFormat="1" applyFont="1" applyFill="1" applyBorder="1" applyAlignment="1">
      <alignment horizontal="center"/>
    </xf>
    <xf numFmtId="0" fontId="40" fillId="0" borderId="310" xfId="270" applyFont="1" applyFill="1" applyBorder="1" applyAlignment="1">
      <alignment horizontal="center" vertical="center" wrapText="1"/>
    </xf>
    <xf numFmtId="3" fontId="40" fillId="0" borderId="310" xfId="270" applyNumberFormat="1" applyFont="1" applyFill="1" applyBorder="1" applyAlignment="1">
      <alignment vertical="center"/>
    </xf>
    <xf numFmtId="3" fontId="40" fillId="0" borderId="312" xfId="270" applyNumberFormat="1" applyFont="1" applyFill="1" applyBorder="1" applyAlignment="1">
      <alignment vertical="center"/>
    </xf>
    <xf numFmtId="3" fontId="28" fillId="0" borderId="310" xfId="270" applyNumberFormat="1" applyFont="1" applyFill="1" applyBorder="1" applyAlignment="1">
      <alignment vertical="center"/>
    </xf>
    <xf numFmtId="3" fontId="28" fillId="0" borderId="312" xfId="270" applyNumberFormat="1" applyFont="1" applyFill="1" applyBorder="1" applyAlignment="1">
      <alignment vertical="center"/>
    </xf>
    <xf numFmtId="0" fontId="40" fillId="0" borderId="314" xfId="270" applyFont="1" applyFill="1" applyBorder="1" applyAlignment="1">
      <alignment horizontal="center" vertical="center" wrapText="1"/>
    </xf>
    <xf numFmtId="3" fontId="40" fillId="0" borderId="315" xfId="270" applyNumberFormat="1" applyFont="1" applyFill="1" applyBorder="1" applyAlignment="1">
      <alignment vertical="center"/>
    </xf>
    <xf numFmtId="3" fontId="40" fillId="0" borderId="314" xfId="270" applyNumberFormat="1" applyFont="1" applyFill="1" applyBorder="1" applyAlignment="1">
      <alignment vertical="center"/>
    </xf>
    <xf numFmtId="3" fontId="28" fillId="0" borderId="311" xfId="270" applyNumberFormat="1" applyFont="1" applyFill="1" applyBorder="1" applyAlignment="1">
      <alignment vertical="center"/>
    </xf>
    <xf numFmtId="3" fontId="28" fillId="0" borderId="316" xfId="270" applyNumberFormat="1" applyFont="1" applyFill="1" applyBorder="1" applyAlignment="1">
      <alignment vertical="center"/>
    </xf>
    <xf numFmtId="0" fontId="28" fillId="0" borderId="310" xfId="270" applyFont="1" applyFill="1" applyBorder="1" applyAlignment="1">
      <alignment horizontal="center" vertical="center" wrapText="1"/>
    </xf>
    <xf numFmtId="0" fontId="158" fillId="0" borderId="0" xfId="270" applyFont="1" applyFill="1" applyAlignment="1">
      <alignment horizontal="center"/>
    </xf>
    <xf numFmtId="0" fontId="162" fillId="0" borderId="0" xfId="0" applyFont="1" applyAlignment="1">
      <alignment horizontal="center"/>
    </xf>
    <xf numFmtId="0" fontId="29" fillId="0" borderId="0" xfId="270" applyFont="1" applyFill="1"/>
    <xf numFmtId="0" fontId="168" fillId="0" borderId="0" xfId="0" applyFont="1" applyFill="1" applyBorder="1"/>
    <xf numFmtId="0" fontId="168" fillId="0" borderId="0" xfId="270" applyFont="1" applyFill="1"/>
    <xf numFmtId="164" fontId="37" fillId="0" borderId="0" xfId="1405" applyFont="1" applyFill="1" applyBorder="1" applyAlignment="1">
      <alignment vertical="center"/>
    </xf>
    <xf numFmtId="49" fontId="15" fillId="0" borderId="48" xfId="24" applyNumberFormat="1" applyFont="1" applyFill="1" applyBorder="1" applyAlignment="1">
      <alignment vertical="center" wrapText="1"/>
    </xf>
    <xf numFmtId="49" fontId="17" fillId="0" borderId="317" xfId="1405" applyNumberFormat="1" applyFont="1" applyBorder="1" applyAlignment="1">
      <alignment vertical="center" wrapText="1"/>
    </xf>
    <xf numFmtId="3" fontId="32" fillId="0" borderId="317" xfId="1405" applyNumberFormat="1" applyFont="1" applyFill="1" applyBorder="1" applyAlignment="1">
      <alignment horizontal="right" vertical="center" indent="1"/>
    </xf>
    <xf numFmtId="167" fontId="32" fillId="0" borderId="317" xfId="1405" applyNumberFormat="1" applyFont="1" applyFill="1" applyBorder="1" applyAlignment="1">
      <alignment horizontal="right" vertical="center" indent="1"/>
    </xf>
    <xf numFmtId="49" fontId="17" fillId="0" borderId="131" xfId="1405" applyNumberFormat="1" applyFont="1" applyFill="1" applyBorder="1" applyAlignment="1">
      <alignment vertical="center" wrapText="1"/>
    </xf>
    <xf numFmtId="49" fontId="32" fillId="0" borderId="317" xfId="1405" applyNumberFormat="1" applyFont="1" applyFill="1" applyBorder="1" applyAlignment="1">
      <alignment vertical="center" wrapText="1"/>
    </xf>
    <xf numFmtId="3" fontId="16" fillId="0" borderId="318" xfId="50" applyNumberFormat="1" applyFont="1" applyFill="1" applyBorder="1" applyAlignment="1" applyProtection="1">
      <alignment horizontal="right" vertical="center" indent="1"/>
      <protection locked="0"/>
    </xf>
    <xf numFmtId="169" fontId="16" fillId="0" borderId="319" xfId="50" applyNumberFormat="1" applyFont="1" applyFill="1" applyBorder="1" applyAlignment="1" applyProtection="1">
      <alignment horizontal="right" vertical="center" indent="1"/>
      <protection locked="0"/>
    </xf>
    <xf numFmtId="49" fontId="23" fillId="0" borderId="48" xfId="0" applyNumberFormat="1" applyFont="1" applyFill="1" applyBorder="1" applyAlignment="1">
      <alignment vertical="center" wrapText="1"/>
    </xf>
    <xf numFmtId="172" fontId="32" fillId="0" borderId="136" xfId="24" applyNumberFormat="1" applyFont="1" applyBorder="1" applyAlignment="1">
      <alignment horizontal="right" indent="1"/>
    </xf>
    <xf numFmtId="167" fontId="37" fillId="0" borderId="135" xfId="0" applyNumberFormat="1" applyFont="1" applyBorder="1" applyAlignment="1">
      <alignment horizontal="right" indent="1"/>
    </xf>
    <xf numFmtId="164" fontId="15" fillId="0" borderId="50" xfId="1405" applyFont="1" applyFill="1" applyBorder="1" applyAlignment="1">
      <alignment horizontal="left" vertical="center" wrapText="1"/>
    </xf>
    <xf numFmtId="0" fontId="79" fillId="0" borderId="129" xfId="0" applyFont="1" applyFill="1" applyBorder="1" applyAlignment="1">
      <alignment horizontal="center"/>
    </xf>
    <xf numFmtId="173" fontId="16" fillId="0" borderId="0" xfId="1406" applyNumberFormat="1" applyFont="1" applyFill="1" applyAlignment="1">
      <alignment horizontal="right" vertical="center"/>
    </xf>
    <xf numFmtId="49" fontId="16" fillId="0" borderId="40" xfId="50" applyNumberFormat="1" applyFont="1" applyFill="1" applyBorder="1" applyAlignment="1">
      <alignment vertical="center" wrapText="1"/>
    </xf>
    <xf numFmtId="49" fontId="18" fillId="0" borderId="25" xfId="50" applyNumberFormat="1" applyFont="1" applyFill="1" applyBorder="1" applyAlignment="1">
      <alignment horizontal="center" vertical="center"/>
    </xf>
    <xf numFmtId="49" fontId="16" fillId="0" borderId="28" xfId="50" applyNumberFormat="1" applyFont="1" applyFill="1" applyBorder="1" applyAlignment="1">
      <alignment vertical="center" wrapText="1"/>
    </xf>
    <xf numFmtId="0" fontId="16" fillId="0" borderId="44" xfId="0" applyFont="1" applyFill="1" applyBorder="1" applyAlignment="1">
      <alignment horizontal="center"/>
    </xf>
    <xf numFmtId="49" fontId="18" fillId="0" borderId="22" xfId="0" applyNumberFormat="1" applyFont="1" applyFill="1" applyBorder="1"/>
    <xf numFmtId="164" fontId="18" fillId="0" borderId="22" xfId="24" applyFont="1" applyFill="1" applyBorder="1" applyAlignment="1">
      <alignment horizontal="center"/>
    </xf>
    <xf numFmtId="164" fontId="18" fillId="0" borderId="23" xfId="24" applyFont="1" applyFill="1" applyBorder="1" applyAlignment="1">
      <alignment horizontal="center"/>
    </xf>
    <xf numFmtId="0" fontId="16" fillId="0" borderId="24" xfId="0" applyFont="1" applyFill="1" applyBorder="1" applyAlignment="1">
      <alignment horizontal="center"/>
    </xf>
    <xf numFmtId="49" fontId="18" fillId="0" borderId="25" xfId="0" applyNumberFormat="1" applyFont="1" applyFill="1" applyBorder="1" applyAlignment="1">
      <alignment horizontal="center"/>
    </xf>
    <xf numFmtId="164" fontId="18" fillId="0" borderId="25" xfId="24" applyFont="1" applyFill="1" applyBorder="1" applyAlignment="1">
      <alignment horizontal="center"/>
    </xf>
    <xf numFmtId="164" fontId="18" fillId="0" borderId="26" xfId="24" applyFont="1" applyFill="1" applyBorder="1" applyAlignment="1">
      <alignment horizontal="center"/>
    </xf>
    <xf numFmtId="0" fontId="16" fillId="0" borderId="27" xfId="24" quotePrefix="1" applyNumberFormat="1" applyFont="1" applyFill="1" applyBorder="1" applyAlignment="1">
      <alignment horizontal="center"/>
    </xf>
    <xf numFmtId="49" fontId="18" fillId="0" borderId="28" xfId="0" applyNumberFormat="1" applyFont="1" applyFill="1" applyBorder="1"/>
    <xf numFmtId="0" fontId="18" fillId="0" borderId="28" xfId="24" quotePrefix="1" applyNumberFormat="1" applyFont="1" applyFill="1" applyBorder="1" applyAlignment="1">
      <alignment horizontal="center"/>
    </xf>
    <xf numFmtId="0" fontId="18" fillId="0" borderId="29" xfId="24" applyNumberFormat="1" applyFont="1" applyFill="1" applyBorder="1" applyAlignment="1">
      <alignment horizontal="center"/>
    </xf>
    <xf numFmtId="0" fontId="61" fillId="0" borderId="44" xfId="0" applyFont="1" applyFill="1" applyBorder="1" applyAlignment="1">
      <alignment horizontal="center"/>
    </xf>
    <xf numFmtId="49" fontId="61" fillId="0" borderId="22" xfId="24" applyNumberFormat="1" applyFont="1" applyFill="1" applyBorder="1" applyAlignment="1">
      <alignment horizontal="left" indent="1"/>
    </xf>
    <xf numFmtId="164" fontId="61" fillId="0" borderId="22" xfId="24" applyFont="1" applyFill="1" applyBorder="1" applyAlignment="1">
      <alignment horizontal="center"/>
    </xf>
    <xf numFmtId="164" fontId="61" fillId="0" borderId="23" xfId="24" applyFont="1" applyFill="1" applyBorder="1" applyAlignment="1">
      <alignment horizontal="center"/>
    </xf>
    <xf numFmtId="0" fontId="61" fillId="0" borderId="24" xfId="0" applyFont="1" applyFill="1" applyBorder="1" applyAlignment="1">
      <alignment horizontal="center"/>
    </xf>
    <xf numFmtId="49" fontId="61" fillId="0" borderId="25" xfId="0" applyNumberFormat="1" applyFont="1" applyFill="1" applyBorder="1" applyAlignment="1">
      <alignment horizontal="left" indent="1"/>
    </xf>
    <xf numFmtId="49" fontId="61" fillId="0" borderId="25" xfId="0" applyNumberFormat="1" applyFont="1" applyFill="1" applyBorder="1" applyAlignment="1">
      <alignment horizontal="center"/>
    </xf>
    <xf numFmtId="164" fontId="61" fillId="0" borderId="25" xfId="24" applyFont="1" applyFill="1" applyBorder="1" applyAlignment="1">
      <alignment horizontal="center"/>
    </xf>
    <xf numFmtId="164" fontId="61" fillId="0" borderId="26" xfId="24" applyFont="1" applyFill="1" applyBorder="1" applyAlignment="1">
      <alignment horizontal="center"/>
    </xf>
    <xf numFmtId="0" fontId="61" fillId="0" borderId="27" xfId="24" quotePrefix="1" applyNumberFormat="1" applyFont="1" applyFill="1" applyBorder="1" applyAlignment="1">
      <alignment horizontal="center"/>
    </xf>
    <xf numFmtId="49" fontId="61" fillId="0" borderId="28" xfId="24" applyNumberFormat="1" applyFont="1" applyFill="1" applyBorder="1" applyAlignment="1">
      <alignment horizontal="left" indent="1"/>
    </xf>
    <xf numFmtId="0" fontId="61" fillId="0" borderId="28" xfId="24" quotePrefix="1" applyNumberFormat="1" applyFont="1" applyFill="1" applyBorder="1" applyAlignment="1">
      <alignment horizontal="center"/>
    </xf>
    <xf numFmtId="0" fontId="61" fillId="0" borderId="29" xfId="24" applyNumberFormat="1" applyFont="1" applyFill="1" applyBorder="1" applyAlignment="1">
      <alignment horizontal="center"/>
    </xf>
    <xf numFmtId="49" fontId="61" fillId="0" borderId="22" xfId="0" applyNumberFormat="1" applyFont="1" applyFill="1" applyBorder="1"/>
    <xf numFmtId="49" fontId="61" fillId="0" borderId="28" xfId="0" applyNumberFormat="1" applyFont="1" applyFill="1" applyBorder="1"/>
    <xf numFmtId="49" fontId="61" fillId="0" borderId="28" xfId="0" applyNumberFormat="1" applyFont="1" applyFill="1" applyBorder="1" applyAlignment="1">
      <alignment horizontal="center"/>
    </xf>
    <xf numFmtId="0" fontId="61" fillId="0" borderId="44" xfId="0" applyFont="1" applyBorder="1" applyAlignment="1">
      <alignment horizontal="center"/>
    </xf>
    <xf numFmtId="49" fontId="61" fillId="0" borderId="22" xfId="0" applyNumberFormat="1" applyFont="1" applyBorder="1"/>
    <xf numFmtId="164" fontId="61" fillId="0" borderId="22" xfId="24" applyFont="1" applyBorder="1" applyAlignment="1">
      <alignment horizontal="center"/>
    </xf>
    <xf numFmtId="164" fontId="61" fillId="0" borderId="23" xfId="24" applyFont="1" applyBorder="1" applyAlignment="1">
      <alignment horizontal="center"/>
    </xf>
    <xf numFmtId="49" fontId="61" fillId="0" borderId="25" xfId="0" applyNumberFormat="1" applyFont="1" applyBorder="1" applyAlignment="1">
      <alignment horizontal="center"/>
    </xf>
    <xf numFmtId="164" fontId="61" fillId="0" borderId="25" xfId="24" applyFont="1" applyBorder="1" applyAlignment="1">
      <alignment horizontal="center"/>
    </xf>
    <xf numFmtId="0" fontId="169" fillId="0" borderId="13" xfId="50" applyFont="1" applyFill="1" applyBorder="1" applyAlignment="1">
      <alignment horizontal="center" vertical="center"/>
    </xf>
    <xf numFmtId="0" fontId="169" fillId="0" borderId="25" xfId="50" applyFont="1" applyBorder="1" applyAlignment="1">
      <alignment horizontal="center" vertical="center"/>
    </xf>
    <xf numFmtId="164" fontId="61" fillId="0" borderId="26" xfId="24" applyFont="1" applyBorder="1" applyAlignment="1">
      <alignment horizontal="center"/>
    </xf>
    <xf numFmtId="0" fontId="61" fillId="0" borderId="27" xfId="24" quotePrefix="1" applyNumberFormat="1" applyFont="1" applyBorder="1" applyAlignment="1">
      <alignment horizontal="center"/>
    </xf>
    <xf numFmtId="49" fontId="61" fillId="0" borderId="28" xfId="0" applyNumberFormat="1" applyFont="1" applyBorder="1"/>
    <xf numFmtId="49" fontId="61" fillId="0" borderId="28" xfId="0" applyNumberFormat="1" applyFont="1" applyBorder="1" applyAlignment="1">
      <alignment horizontal="center"/>
    </xf>
    <xf numFmtId="0" fontId="61" fillId="0" borderId="28" xfId="24" quotePrefix="1" applyNumberFormat="1" applyFont="1" applyBorder="1" applyAlignment="1">
      <alignment horizontal="center"/>
    </xf>
    <xf numFmtId="0" fontId="170" fillId="0" borderId="0" xfId="2442" applyFont="1" applyFill="1"/>
    <xf numFmtId="0" fontId="171" fillId="0" borderId="0" xfId="2442" applyFont="1" applyFill="1" applyAlignment="1">
      <alignment horizontal="center" wrapText="1"/>
    </xf>
    <xf numFmtId="0" fontId="157" fillId="0" borderId="113" xfId="2442" applyFont="1" applyFill="1" applyBorder="1" applyAlignment="1">
      <alignment vertical="center" wrapText="1"/>
    </xf>
    <xf numFmtId="0" fontId="157" fillId="0" borderId="112" xfId="2442" applyFont="1" applyFill="1" applyBorder="1" applyAlignment="1">
      <alignment horizontal="center" vertical="center" wrapText="1"/>
    </xf>
    <xf numFmtId="0" fontId="157" fillId="0" borderId="111" xfId="2442" applyFont="1" applyFill="1" applyBorder="1" applyAlignment="1">
      <alignment horizontal="center" vertical="center" wrapText="1"/>
    </xf>
    <xf numFmtId="0" fontId="157" fillId="0" borderId="230" xfId="2442" applyFont="1" applyFill="1" applyBorder="1" applyAlignment="1">
      <alignment horizontal="left" vertical="center" wrapText="1"/>
    </xf>
    <xf numFmtId="0" fontId="157" fillId="0" borderId="142" xfId="2442" applyFont="1" applyFill="1" applyBorder="1" applyAlignment="1">
      <alignment wrapText="1"/>
    </xf>
    <xf numFmtId="186" fontId="157" fillId="0" borderId="142" xfId="2442" applyNumberFormat="1" applyFont="1" applyFill="1" applyBorder="1" applyAlignment="1">
      <alignment horizontal="right" wrapText="1" indent="1"/>
    </xf>
    <xf numFmtId="0" fontId="155" fillId="0" borderId="142" xfId="2442" applyFont="1" applyFill="1" applyBorder="1" applyAlignment="1">
      <alignment wrapText="1"/>
    </xf>
    <xf numFmtId="186" fontId="155" fillId="0" borderId="142" xfId="2442" applyNumberFormat="1" applyFont="1" applyFill="1" applyBorder="1" applyAlignment="1">
      <alignment horizontal="right" wrapText="1" indent="1"/>
    </xf>
    <xf numFmtId="0" fontId="155" fillId="0" borderId="138" xfId="2442" applyFont="1" applyFill="1" applyBorder="1" applyAlignment="1">
      <alignment wrapText="1"/>
    </xf>
    <xf numFmtId="186" fontId="155" fillId="0" borderId="138" xfId="2442" applyNumberFormat="1" applyFont="1" applyFill="1" applyBorder="1" applyAlignment="1">
      <alignment horizontal="right" wrapText="1" indent="1"/>
    </xf>
    <xf numFmtId="186" fontId="157" fillId="0" borderId="138" xfId="2442" applyNumberFormat="1" applyFont="1" applyFill="1" applyBorder="1" applyAlignment="1">
      <alignment horizontal="right" wrapText="1" indent="1"/>
    </xf>
    <xf numFmtId="186" fontId="157" fillId="0" borderId="132" xfId="2442" applyNumberFormat="1" applyFont="1" applyFill="1" applyBorder="1" applyAlignment="1">
      <alignment horizontal="right" wrapText="1" indent="1"/>
    </xf>
    <xf numFmtId="0" fontId="157" fillId="0" borderId="113" xfId="2442" applyFont="1" applyFill="1" applyBorder="1" applyAlignment="1">
      <alignment horizontal="left" vertical="center" wrapText="1"/>
    </xf>
    <xf numFmtId="0" fontId="157" fillId="0" borderId="149" xfId="2442" applyFont="1" applyFill="1" applyBorder="1" applyAlignment="1">
      <alignment wrapText="1"/>
    </xf>
    <xf numFmtId="186" fontId="157" fillId="0" borderId="149" xfId="2442" applyNumberFormat="1" applyFont="1" applyFill="1" applyBorder="1" applyAlignment="1">
      <alignment horizontal="right" wrapText="1" indent="1"/>
    </xf>
    <xf numFmtId="0" fontId="155" fillId="0" borderId="230" xfId="2442" applyFont="1" applyFill="1" applyBorder="1" applyAlignment="1">
      <alignment wrapText="1"/>
    </xf>
    <xf numFmtId="0" fontId="155" fillId="0" borderId="139" xfId="2442" applyFont="1" applyFill="1" applyBorder="1" applyAlignment="1">
      <alignment wrapText="1"/>
    </xf>
    <xf numFmtId="186" fontId="157" fillId="0" borderId="144" xfId="2442" applyNumberFormat="1" applyFont="1" applyFill="1" applyBorder="1" applyAlignment="1">
      <alignment horizontal="right" wrapText="1" indent="1"/>
    </xf>
    <xf numFmtId="186" fontId="157" fillId="0" borderId="234" xfId="2442" applyNumberFormat="1" applyFont="1" applyFill="1" applyBorder="1" applyAlignment="1">
      <alignment horizontal="right" wrapText="1" indent="1"/>
    </xf>
    <xf numFmtId="186" fontId="157" fillId="0" borderId="269" xfId="2442" applyNumberFormat="1" applyFont="1" applyFill="1" applyBorder="1" applyAlignment="1">
      <alignment horizontal="right" wrapText="1" indent="1"/>
    </xf>
    <xf numFmtId="0" fontId="156" fillId="0" borderId="138" xfId="2442" applyFont="1" applyFill="1" applyBorder="1" applyAlignment="1">
      <alignment wrapText="1"/>
    </xf>
    <xf numFmtId="186" fontId="156" fillId="0" borderId="138" xfId="2442" applyNumberFormat="1" applyFont="1" applyFill="1" applyBorder="1" applyAlignment="1">
      <alignment horizontal="right" wrapText="1" indent="1"/>
    </xf>
    <xf numFmtId="186" fontId="161" fillId="0" borderId="144" xfId="2442" applyNumberFormat="1" applyFont="1" applyFill="1" applyBorder="1" applyAlignment="1">
      <alignment horizontal="right" wrapText="1" indent="1"/>
    </xf>
    <xf numFmtId="186" fontId="157" fillId="0" borderId="151" xfId="2442" applyNumberFormat="1" applyFont="1" applyFill="1" applyBorder="1" applyAlignment="1">
      <alignment horizontal="right" wrapText="1" indent="1"/>
    </xf>
    <xf numFmtId="186" fontId="157" fillId="0" borderId="152" xfId="2442" applyNumberFormat="1" applyFont="1" applyFill="1" applyBorder="1" applyAlignment="1">
      <alignment horizontal="right" wrapText="1" indent="1"/>
    </xf>
    <xf numFmtId="186" fontId="161" fillId="0" borderId="132" xfId="2442" applyNumberFormat="1" applyFont="1" applyFill="1" applyBorder="1" applyAlignment="1">
      <alignment horizontal="right" wrapText="1" indent="1"/>
    </xf>
    <xf numFmtId="186" fontId="157" fillId="0" borderId="150" xfId="2442" applyNumberFormat="1" applyFont="1" applyFill="1" applyBorder="1" applyAlignment="1">
      <alignment horizontal="right" wrapText="1" indent="1"/>
    </xf>
    <xf numFmtId="0" fontId="157" fillId="0" borderId="230" xfId="2442" applyFont="1" applyFill="1" applyBorder="1" applyAlignment="1">
      <alignment vertical="center" wrapText="1"/>
    </xf>
    <xf numFmtId="0" fontId="157" fillId="0" borderId="113" xfId="2442" applyFont="1" applyFill="1" applyBorder="1" applyAlignment="1">
      <alignment wrapText="1"/>
    </xf>
    <xf numFmtId="186" fontId="161" fillId="0" borderId="236" xfId="2442" applyNumberFormat="1" applyFont="1" applyFill="1" applyBorder="1" applyAlignment="1">
      <alignment horizontal="right" wrapText="1" indent="1"/>
    </xf>
    <xf numFmtId="186" fontId="161" fillId="0" borderId="150" xfId="2442" applyNumberFormat="1" applyFont="1" applyFill="1" applyBorder="1" applyAlignment="1">
      <alignment horizontal="right" wrapText="1" indent="1"/>
    </xf>
    <xf numFmtId="0" fontId="155" fillId="0" borderId="265" xfId="2442" applyFont="1" applyFill="1" applyBorder="1" applyAlignment="1">
      <alignment wrapText="1"/>
    </xf>
    <xf numFmtId="0" fontId="155" fillId="0" borderId="239" xfId="2442" applyFont="1" applyFill="1" applyBorder="1" applyAlignment="1">
      <alignment wrapText="1"/>
    </xf>
    <xf numFmtId="186" fontId="155" fillId="0" borderId="240" xfId="2442" applyNumberFormat="1" applyFont="1" applyFill="1" applyBorder="1" applyAlignment="1">
      <alignment horizontal="right" wrapText="1" indent="1"/>
    </xf>
    <xf numFmtId="186" fontId="155" fillId="0" borderId="270" xfId="2442" applyNumberFormat="1" applyFont="1" applyFill="1" applyBorder="1" applyAlignment="1">
      <alignment horizontal="right" wrapText="1" indent="1"/>
    </xf>
    <xf numFmtId="0" fontId="155" fillId="0" borderId="266" xfId="2442" applyFont="1" applyFill="1" applyBorder="1" applyAlignment="1">
      <alignment wrapText="1"/>
    </xf>
    <xf numFmtId="0" fontId="155" fillId="0" borderId="241" xfId="2442" applyFont="1" applyFill="1" applyBorder="1" applyAlignment="1">
      <alignment wrapText="1"/>
    </xf>
    <xf numFmtId="186" fontId="161" fillId="0" borderId="243" xfId="2442" applyNumberFormat="1" applyFont="1" applyFill="1" applyBorder="1" applyAlignment="1">
      <alignment horizontal="right" wrapText="1" indent="1"/>
    </xf>
    <xf numFmtId="186" fontId="161" fillId="0" borderId="271" xfId="2442" applyNumberFormat="1" applyFont="1" applyFill="1" applyBorder="1" applyAlignment="1">
      <alignment horizontal="right" wrapText="1" indent="1"/>
    </xf>
    <xf numFmtId="186" fontId="157" fillId="0" borderId="244" xfId="2442" applyNumberFormat="1" applyFont="1" applyFill="1" applyBorder="1" applyAlignment="1">
      <alignment horizontal="right" indent="1"/>
    </xf>
    <xf numFmtId="186" fontId="157" fillId="0" borderId="273" xfId="2442" applyNumberFormat="1" applyFont="1" applyFill="1" applyBorder="1" applyAlignment="1">
      <alignment horizontal="right" indent="1"/>
    </xf>
    <xf numFmtId="186" fontId="161" fillId="0" borderId="240" xfId="2442" applyNumberFormat="1" applyFont="1" applyFill="1" applyBorder="1" applyAlignment="1">
      <alignment horizontal="right" wrapText="1" indent="1"/>
    </xf>
    <xf numFmtId="186" fontId="161" fillId="0" borderId="270" xfId="2442" applyNumberFormat="1" applyFont="1" applyFill="1" applyBorder="1" applyAlignment="1">
      <alignment horizontal="right" wrapText="1" indent="1"/>
    </xf>
    <xf numFmtId="186" fontId="155" fillId="0" borderId="248" xfId="2442" applyNumberFormat="1" applyFont="1" applyFill="1" applyBorder="1" applyAlignment="1">
      <alignment horizontal="right" wrapText="1" indent="1"/>
    </xf>
    <xf numFmtId="186" fontId="155" fillId="0" borderId="249" xfId="2442" applyNumberFormat="1" applyFont="1" applyFill="1" applyBorder="1" applyAlignment="1">
      <alignment horizontal="right" wrapText="1" indent="1"/>
    </xf>
    <xf numFmtId="186" fontId="155" fillId="0" borderId="274" xfId="2442" applyNumberFormat="1" applyFont="1" applyFill="1" applyBorder="1" applyAlignment="1">
      <alignment horizontal="right" wrapText="1" indent="1"/>
    </xf>
    <xf numFmtId="186" fontId="155" fillId="0" borderId="275" xfId="2442" applyNumberFormat="1" applyFont="1" applyFill="1" applyBorder="1" applyAlignment="1">
      <alignment horizontal="right" wrapText="1" indent="1"/>
    </xf>
    <xf numFmtId="186" fontId="155" fillId="0" borderId="276" xfId="2442" applyNumberFormat="1" applyFont="1" applyFill="1" applyBorder="1" applyAlignment="1">
      <alignment horizontal="right" wrapText="1" indent="1"/>
    </xf>
    <xf numFmtId="186" fontId="155" fillId="0" borderId="277" xfId="2442" applyNumberFormat="1" applyFont="1" applyFill="1" applyBorder="1" applyAlignment="1">
      <alignment horizontal="right" wrapText="1" indent="1"/>
    </xf>
    <xf numFmtId="0" fontId="86" fillId="0" borderId="0" xfId="0" applyFont="1" applyAlignment="1">
      <alignment horizontal="center"/>
    </xf>
    <xf numFmtId="0" fontId="86" fillId="0" borderId="0" xfId="0" applyFont="1" applyFill="1" applyAlignment="1">
      <alignment horizontal="center"/>
    </xf>
    <xf numFmtId="0" fontId="36" fillId="0" borderId="0" xfId="0" applyFont="1" applyAlignment="1">
      <alignment horizontal="center"/>
    </xf>
    <xf numFmtId="49" fontId="17" fillId="0" borderId="0" xfId="0" applyNumberFormat="1" applyFont="1" applyFill="1" applyAlignment="1">
      <alignment horizontal="center" vertical="center"/>
    </xf>
    <xf numFmtId="49" fontId="16" fillId="0" borderId="0" xfId="0" applyNumberFormat="1" applyFont="1" applyFill="1" applyAlignment="1">
      <alignment horizontal="center"/>
    </xf>
    <xf numFmtId="166" fontId="16" fillId="0" borderId="0" xfId="0" applyNumberFormat="1" applyFont="1" applyFill="1" applyAlignment="1">
      <alignment horizontal="right"/>
    </xf>
    <xf numFmtId="168" fontId="16" fillId="0" borderId="0" xfId="0" applyNumberFormat="1" applyFont="1" applyFill="1" applyAlignment="1">
      <alignment horizontal="right"/>
    </xf>
    <xf numFmtId="49" fontId="16" fillId="0" borderId="0" xfId="0" applyNumberFormat="1" applyFont="1" applyFill="1" applyAlignment="1">
      <alignment horizontal="center" vertical="center" wrapText="1"/>
    </xf>
    <xf numFmtId="0" fontId="16" fillId="0" borderId="0" xfId="0" applyFont="1" applyFill="1" applyAlignment="1">
      <alignment horizontal="right"/>
    </xf>
    <xf numFmtId="49" fontId="17" fillId="0" borderId="0" xfId="24" applyNumberFormat="1" applyFont="1" applyAlignment="1">
      <alignment horizontal="center" vertical="center"/>
    </xf>
    <xf numFmtId="0" fontId="158" fillId="0" borderId="253" xfId="248" applyFont="1" applyFill="1" applyBorder="1" applyAlignment="1">
      <alignment horizontal="left" vertical="center" wrapText="1"/>
    </xf>
    <xf numFmtId="0" fontId="158" fillId="0" borderId="245" xfId="248" applyFont="1" applyFill="1" applyBorder="1" applyAlignment="1">
      <alignment horizontal="left" vertical="center" wrapText="1"/>
    </xf>
    <xf numFmtId="0" fontId="172" fillId="0" borderId="253" xfId="248" applyFont="1" applyFill="1" applyBorder="1" applyAlignment="1">
      <alignment horizontal="left" vertical="center" wrapText="1"/>
    </xf>
    <xf numFmtId="0" fontId="172" fillId="0" borderId="245" xfId="248" applyFont="1" applyFill="1" applyBorder="1" applyAlignment="1">
      <alignment horizontal="left" vertical="center" wrapText="1"/>
    </xf>
    <xf numFmtId="0" fontId="158" fillId="0" borderId="242" xfId="248" applyFont="1" applyFill="1" applyBorder="1" applyAlignment="1">
      <alignment horizontal="left" vertical="center" wrapText="1"/>
    </xf>
    <xf numFmtId="0" fontId="158" fillId="0" borderId="247" xfId="248" applyFont="1" applyFill="1" applyBorder="1" applyAlignment="1">
      <alignment horizontal="left" vertical="center" wrapText="1"/>
    </xf>
    <xf numFmtId="0" fontId="158" fillId="0" borderId="255" xfId="248" applyFont="1" applyFill="1" applyBorder="1" applyAlignment="1">
      <alignment horizontal="left" vertical="center" wrapText="1"/>
    </xf>
    <xf numFmtId="0" fontId="158" fillId="0" borderId="256" xfId="248" applyFont="1" applyFill="1" applyBorder="1" applyAlignment="1">
      <alignment horizontal="left" vertical="center" wrapText="1"/>
    </xf>
    <xf numFmtId="0" fontId="158" fillId="0" borderId="267" xfId="248" applyFont="1" applyFill="1" applyBorder="1" applyAlignment="1">
      <alignment horizontal="left" vertical="center" wrapText="1"/>
    </xf>
    <xf numFmtId="0" fontId="158" fillId="0" borderId="246" xfId="248" applyFont="1" applyFill="1" applyBorder="1" applyAlignment="1">
      <alignment horizontal="left" vertical="center" wrapText="1"/>
    </xf>
    <xf numFmtId="0" fontId="26" fillId="0" borderId="272" xfId="248" applyFont="1" applyFill="1" applyBorder="1" applyAlignment="1">
      <alignment horizontal="left" vertical="center" wrapText="1"/>
    </xf>
    <xf numFmtId="0" fontId="26" fillId="0" borderId="244" xfId="248" applyFont="1" applyFill="1" applyBorder="1" applyAlignment="1">
      <alignment horizontal="left" vertical="center" wrapText="1"/>
    </xf>
    <xf numFmtId="0" fontId="155" fillId="0" borderId="113" xfId="2442" applyFont="1" applyFill="1" applyBorder="1" applyAlignment="1">
      <alignment vertical="center" wrapText="1"/>
    </xf>
    <xf numFmtId="0" fontId="155" fillId="0" borderId="114" xfId="2442" applyFont="1" applyFill="1" applyBorder="1" applyAlignment="1">
      <alignment vertical="center" wrapText="1"/>
    </xf>
    <xf numFmtId="0" fontId="155" fillId="0" borderId="139" xfId="2442" applyFont="1" applyFill="1" applyBorder="1" applyAlignment="1">
      <alignment vertical="center" wrapText="1"/>
    </xf>
    <xf numFmtId="0" fontId="157" fillId="0" borderId="140" xfId="2442" applyFont="1" applyFill="1" applyBorder="1" applyAlignment="1">
      <alignment wrapText="1"/>
    </xf>
    <xf numFmtId="0" fontId="157" fillId="0" borderId="141" xfId="2442" applyFont="1" applyFill="1" applyBorder="1" applyAlignment="1">
      <alignment wrapText="1"/>
    </xf>
    <xf numFmtId="0" fontId="161" fillId="0" borderId="235" xfId="2442" applyFont="1" applyFill="1" applyBorder="1" applyAlignment="1">
      <alignment wrapText="1"/>
    </xf>
    <xf numFmtId="0" fontId="161" fillId="0" borderId="236" xfId="2442" applyFont="1" applyFill="1" applyBorder="1" applyAlignment="1">
      <alignment wrapText="1"/>
    </xf>
    <xf numFmtId="0" fontId="155" fillId="0" borderId="113" xfId="2442" applyFont="1" applyFill="1" applyBorder="1" applyAlignment="1">
      <alignment horizontal="left" vertical="center" wrapText="1"/>
    </xf>
    <xf numFmtId="0" fontId="155" fillId="0" borderId="114" xfId="2442" applyFont="1" applyFill="1" applyBorder="1" applyAlignment="1">
      <alignment horizontal="left" vertical="center" wrapText="1"/>
    </xf>
    <xf numFmtId="0" fontId="155" fillId="0" borderId="139" xfId="2442" applyFont="1" applyFill="1" applyBorder="1" applyAlignment="1">
      <alignment horizontal="left" vertical="center" wrapText="1"/>
    </xf>
    <xf numFmtId="0" fontId="161" fillId="0" borderId="143" xfId="2442" applyFont="1" applyFill="1" applyBorder="1" applyAlignment="1">
      <alignment wrapText="1"/>
    </xf>
    <xf numFmtId="0" fontId="161" fillId="0" borderId="144" xfId="2442" applyFont="1" applyFill="1" applyBorder="1" applyAlignment="1">
      <alignment wrapText="1"/>
    </xf>
    <xf numFmtId="0" fontId="157" fillId="0" borderId="237" xfId="2442" applyFont="1" applyFill="1" applyBorder="1" applyAlignment="1">
      <alignment wrapText="1"/>
    </xf>
    <xf numFmtId="0" fontId="157" fillId="0" borderId="238" xfId="2442" applyFont="1" applyFill="1" applyBorder="1" applyAlignment="1">
      <alignment wrapText="1"/>
    </xf>
    <xf numFmtId="0" fontId="161" fillId="0" borderId="267" xfId="2442" applyFont="1" applyFill="1" applyBorder="1" applyAlignment="1">
      <alignment wrapText="1"/>
    </xf>
    <xf numFmtId="0" fontId="161" fillId="0" borderId="268" xfId="2442" applyFont="1" applyFill="1" applyBorder="1" applyAlignment="1">
      <alignment wrapText="1"/>
    </xf>
    <xf numFmtId="0" fontId="157" fillId="0" borderId="143" xfId="2442" applyFont="1" applyFill="1" applyBorder="1" applyAlignment="1">
      <alignment wrapText="1"/>
    </xf>
    <xf numFmtId="0" fontId="157" fillId="0" borderId="144" xfId="2442" applyFont="1" applyFill="1" applyBorder="1" applyAlignment="1">
      <alignment wrapText="1"/>
    </xf>
    <xf numFmtId="0" fontId="157" fillId="0" borderId="231" xfId="2442" applyFont="1" applyFill="1" applyBorder="1" applyAlignment="1">
      <alignment wrapText="1"/>
    </xf>
    <xf numFmtId="0" fontId="157" fillId="0" borderId="232" xfId="2442" applyFont="1" applyFill="1" applyBorder="1" applyAlignment="1">
      <alignment wrapText="1"/>
    </xf>
    <xf numFmtId="0" fontId="161" fillId="0" borderId="231" xfId="2442" applyFont="1" applyFill="1" applyBorder="1" applyAlignment="1">
      <alignment wrapText="1"/>
    </xf>
    <xf numFmtId="0" fontId="161" fillId="0" borderId="232" xfId="2442" applyFont="1" applyFill="1" applyBorder="1" applyAlignment="1">
      <alignment wrapText="1"/>
    </xf>
    <xf numFmtId="0" fontId="157" fillId="0" borderId="233" xfId="2442" applyFont="1" applyFill="1" applyBorder="1" applyAlignment="1">
      <alignment wrapText="1"/>
    </xf>
    <xf numFmtId="0" fontId="26" fillId="0" borderId="0" xfId="430" applyFont="1" applyFill="1" applyAlignment="1">
      <alignment horizontal="center" vertical="center" wrapText="1"/>
    </xf>
    <xf numFmtId="0" fontId="155" fillId="0" borderId="137" xfId="2442" applyFont="1" applyFill="1" applyBorder="1" applyAlignment="1">
      <alignment horizontal="right" wrapText="1"/>
    </xf>
    <xf numFmtId="0" fontId="155" fillId="0" borderId="253" xfId="1404" applyFont="1" applyBorder="1" applyAlignment="1">
      <alignment horizontal="left" vertical="center" wrapText="1"/>
    </xf>
    <xf numFmtId="0" fontId="155" fillId="0" borderId="255" xfId="1404" applyFont="1" applyBorder="1" applyAlignment="1">
      <alignment horizontal="left" vertical="center" wrapText="1"/>
    </xf>
    <xf numFmtId="0" fontId="157" fillId="0" borderId="115" xfId="1404" applyFont="1" applyBorder="1" applyAlignment="1">
      <alignment wrapText="1"/>
    </xf>
    <xf numFmtId="0" fontId="157" fillId="0" borderId="112" xfId="1404" applyFont="1" applyBorder="1" applyAlignment="1">
      <alignment wrapText="1"/>
    </xf>
    <xf numFmtId="0" fontId="155" fillId="0" borderId="115" xfId="393" applyFont="1" applyFill="1" applyBorder="1" applyAlignment="1">
      <alignment horizontal="left" wrapText="1"/>
    </xf>
    <xf numFmtId="0" fontId="155" fillId="0" borderId="112" xfId="393" applyFont="1" applyFill="1" applyBorder="1" applyAlignment="1">
      <alignment horizontal="left" wrapText="1"/>
    </xf>
    <xf numFmtId="0" fontId="161" fillId="0" borderId="115" xfId="1404" applyFont="1" applyBorder="1" applyAlignment="1">
      <alignment wrapText="1"/>
    </xf>
    <xf numFmtId="0" fontId="161" fillId="0" borderId="112" xfId="1404" applyFont="1" applyBorder="1" applyAlignment="1">
      <alignment wrapText="1"/>
    </xf>
    <xf numFmtId="0" fontId="28" fillId="0" borderId="0" xfId="429" applyFont="1" applyFill="1" applyBorder="1" applyAlignment="1">
      <alignment horizontal="center" vertical="top" wrapText="1"/>
    </xf>
    <xf numFmtId="0" fontId="97" fillId="0" borderId="137" xfId="1404" applyFont="1" applyBorder="1" applyAlignment="1">
      <alignment horizontal="right" wrapText="1"/>
    </xf>
    <xf numFmtId="0" fontId="155" fillId="0" borderId="113" xfId="1404" applyFont="1" applyBorder="1" applyAlignment="1">
      <alignment horizontal="center" vertical="center" wrapText="1"/>
    </xf>
    <xf numFmtId="0" fontId="155" fillId="0" borderId="114" xfId="1404" applyFont="1" applyBorder="1" applyAlignment="1">
      <alignment horizontal="center" vertical="center" wrapText="1"/>
    </xf>
    <xf numFmtId="0" fontId="155" fillId="0" borderId="110" xfId="1404" applyFont="1" applyBorder="1" applyAlignment="1">
      <alignment horizontal="center" vertical="center" wrapText="1"/>
    </xf>
    <xf numFmtId="0" fontId="155" fillId="0" borderId="113" xfId="393" applyFont="1" applyFill="1" applyBorder="1" applyAlignment="1">
      <alignment horizontal="center" vertical="center" wrapText="1"/>
    </xf>
    <xf numFmtId="0" fontId="155" fillId="0" borderId="110" xfId="393" applyFont="1" applyFill="1" applyBorder="1" applyAlignment="1">
      <alignment horizontal="center" vertical="center" wrapText="1"/>
    </xf>
    <xf numFmtId="49" fontId="17" fillId="0" borderId="0" xfId="1405" applyNumberFormat="1" applyFont="1" applyFill="1" applyAlignment="1">
      <alignment horizontal="center" vertical="center"/>
    </xf>
    <xf numFmtId="49" fontId="32" fillId="0" borderId="40" xfId="1405" applyNumberFormat="1" applyFont="1" applyFill="1" applyBorder="1" applyAlignment="1">
      <alignment horizontal="center" vertical="center" wrapText="1"/>
    </xf>
    <xf numFmtId="49" fontId="32" fillId="0" borderId="28" xfId="1405" applyNumberFormat="1" applyFont="1" applyFill="1" applyBorder="1" applyAlignment="1">
      <alignment horizontal="center" vertical="center" wrapText="1"/>
    </xf>
    <xf numFmtId="49" fontId="32" fillId="0" borderId="40" xfId="1405" applyNumberFormat="1" applyFont="1" applyBorder="1" applyAlignment="1">
      <alignment horizontal="center" vertical="center"/>
    </xf>
    <xf numFmtId="49" fontId="32" fillId="0" borderId="28" xfId="1405" applyNumberFormat="1" applyFont="1" applyBorder="1" applyAlignment="1">
      <alignment horizontal="center" vertical="center"/>
    </xf>
    <xf numFmtId="0" fontId="26" fillId="0" borderId="0" xfId="0" applyFont="1" applyFill="1" applyAlignment="1">
      <alignment horizontal="center" vertical="center" wrapText="1"/>
    </xf>
    <xf numFmtId="0" fontId="162" fillId="0" borderId="0" xfId="0" applyFont="1" applyFill="1" applyAlignment="1">
      <alignment horizontal="center" wrapText="1"/>
    </xf>
    <xf numFmtId="0" fontId="28" fillId="0" borderId="49" xfId="0" applyFont="1" applyFill="1" applyBorder="1" applyAlignment="1">
      <alignment horizontal="center"/>
    </xf>
    <xf numFmtId="0" fontId="28" fillId="0" borderId="76" xfId="0" applyFont="1" applyFill="1" applyBorder="1" applyAlignment="1">
      <alignment horizontal="center" wrapText="1"/>
    </xf>
    <xf numFmtId="0" fontId="28" fillId="0" borderId="49" xfId="0" applyFont="1" applyFill="1" applyBorder="1" applyAlignment="1">
      <alignment horizontal="center" wrapText="1"/>
    </xf>
    <xf numFmtId="0" fontId="0" fillId="0" borderId="49" xfId="0" applyFill="1" applyBorder="1" applyAlignment="1">
      <alignment wrapText="1"/>
    </xf>
    <xf numFmtId="0" fontId="0" fillId="0" borderId="54" xfId="0" applyFill="1" applyBorder="1" applyAlignment="1">
      <alignment wrapText="1"/>
    </xf>
    <xf numFmtId="0" fontId="40" fillId="0" borderId="76" xfId="0" applyFont="1" applyFill="1" applyBorder="1" applyAlignment="1">
      <alignment horizontal="left" wrapText="1"/>
    </xf>
    <xf numFmtId="0" fontId="40" fillId="0" borderId="49" xfId="0" applyFont="1" applyFill="1" applyBorder="1" applyAlignment="1">
      <alignment horizontal="left" wrapText="1"/>
    </xf>
    <xf numFmtId="0" fontId="0" fillId="0" borderId="49" xfId="0" applyFont="1" applyFill="1" applyBorder="1" applyAlignment="1">
      <alignment horizontal="left" wrapText="1"/>
    </xf>
    <xf numFmtId="0" fontId="0" fillId="0" borderId="54" xfId="0" applyFont="1" applyFill="1" applyBorder="1" applyAlignment="1">
      <alignment horizontal="left" wrapText="1"/>
    </xf>
    <xf numFmtId="0" fontId="40" fillId="0" borderId="55" xfId="0" applyFont="1" applyFill="1" applyBorder="1" applyAlignment="1">
      <alignment horizontal="center" wrapText="1"/>
    </xf>
    <xf numFmtId="0" fontId="88" fillId="0" borderId="76" xfId="0" applyFont="1" applyFill="1" applyBorder="1" applyAlignment="1">
      <alignment horizontal="center" wrapText="1"/>
    </xf>
    <xf numFmtId="0" fontId="88" fillId="0" borderId="55" xfId="0" applyFont="1" applyFill="1" applyBorder="1" applyAlignment="1">
      <alignment horizontal="center" wrapText="1"/>
    </xf>
    <xf numFmtId="0" fontId="40" fillId="0" borderId="54" xfId="0" applyFont="1" applyFill="1" applyBorder="1" applyAlignment="1">
      <alignment horizontal="center" wrapText="1"/>
    </xf>
    <xf numFmtId="0" fontId="28" fillId="0" borderId="76" xfId="0" applyFont="1" applyFill="1" applyBorder="1" applyAlignment="1">
      <alignment horizontal="center"/>
    </xf>
    <xf numFmtId="0" fontId="40" fillId="0" borderId="96" xfId="0" applyFont="1" applyFill="1" applyBorder="1" applyAlignment="1">
      <alignment horizontal="left" wrapText="1"/>
    </xf>
    <xf numFmtId="0" fontId="40" fillId="0" borderId="21" xfId="0" applyFont="1" applyFill="1" applyBorder="1" applyAlignment="1">
      <alignment horizontal="left" wrapText="1"/>
    </xf>
    <xf numFmtId="0" fontId="0" fillId="0" borderId="21" xfId="0" applyFont="1" applyFill="1" applyBorder="1" applyAlignment="1">
      <alignment horizontal="left" wrapText="1"/>
    </xf>
    <xf numFmtId="0" fontId="0" fillId="0" borderId="12" xfId="0" applyFont="1" applyFill="1" applyBorder="1" applyAlignment="1">
      <alignment horizontal="left" wrapText="1"/>
    </xf>
    <xf numFmtId="0" fontId="0" fillId="0" borderId="21" xfId="0" applyFont="1" applyBorder="1" applyAlignment="1">
      <alignment horizontal="left" wrapText="1"/>
    </xf>
    <xf numFmtId="0" fontId="0" fillId="0" borderId="12" xfId="0" applyFont="1" applyBorder="1" applyAlignment="1">
      <alignment horizontal="left" wrapText="1"/>
    </xf>
    <xf numFmtId="0" fontId="88" fillId="0" borderId="55" xfId="0" applyFont="1" applyBorder="1" applyAlignment="1">
      <alignment horizontal="center" wrapText="1"/>
    </xf>
    <xf numFmtId="0" fontId="40" fillId="0" borderId="0" xfId="270" applyFont="1" applyFill="1" applyAlignment="1">
      <alignment horizontal="left"/>
    </xf>
    <xf numFmtId="0" fontId="28" fillId="0" borderId="0" xfId="270" applyFont="1" applyFill="1" applyAlignment="1">
      <alignment horizontal="left"/>
    </xf>
    <xf numFmtId="0" fontId="26" fillId="0" borderId="0" xfId="270" applyFont="1" applyFill="1" applyAlignment="1">
      <alignment horizontal="center" wrapText="1"/>
    </xf>
    <xf numFmtId="0" fontId="28" fillId="0" borderId="97" xfId="270" applyFont="1" applyFill="1" applyBorder="1" applyAlignment="1">
      <alignment horizontal="center" vertical="center"/>
    </xf>
    <xf numFmtId="0" fontId="28" fillId="0" borderId="80" xfId="270" applyFont="1" applyFill="1" applyBorder="1" applyAlignment="1">
      <alignment horizontal="center" vertical="center"/>
    </xf>
    <xf numFmtId="0" fontId="28" fillId="0" borderId="96" xfId="270" applyFont="1" applyFill="1" applyBorder="1" applyAlignment="1">
      <alignment horizontal="center" vertical="center"/>
    </xf>
    <xf numFmtId="0" fontId="28" fillId="0" borderId="19" xfId="270" applyFont="1" applyFill="1" applyBorder="1" applyAlignment="1">
      <alignment horizontal="center" vertical="center"/>
    </xf>
    <xf numFmtId="0" fontId="28" fillId="0" borderId="82" xfId="270" applyFont="1" applyFill="1" applyBorder="1" applyAlignment="1">
      <alignment horizontal="center" vertical="center" wrapText="1"/>
    </xf>
    <xf numFmtId="0" fontId="28" fillId="0" borderId="67" xfId="270" applyFont="1" applyFill="1" applyBorder="1" applyAlignment="1">
      <alignment horizontal="center" vertical="center" wrapText="1"/>
    </xf>
    <xf numFmtId="0" fontId="28" fillId="0" borderId="82" xfId="270" applyFont="1" applyFill="1" applyBorder="1" applyAlignment="1">
      <alignment horizontal="left" vertical="center" wrapText="1"/>
    </xf>
    <xf numFmtId="0" fontId="28" fillId="0" borderId="67" xfId="270" applyFont="1" applyFill="1" applyBorder="1" applyAlignment="1">
      <alignment horizontal="left" vertical="center" wrapText="1"/>
    </xf>
    <xf numFmtId="3" fontId="28" fillId="0" borderId="82" xfId="270" applyNumberFormat="1" applyFont="1" applyFill="1" applyBorder="1" applyAlignment="1">
      <alignment horizontal="center" vertical="center" wrapText="1"/>
    </xf>
    <xf numFmtId="3" fontId="28" fillId="0" borderId="67" xfId="270" applyNumberFormat="1" applyFont="1" applyFill="1" applyBorder="1" applyAlignment="1">
      <alignment horizontal="center" vertical="center" wrapText="1"/>
    </xf>
    <xf numFmtId="3" fontId="28" fillId="0" borderId="52" xfId="270" applyNumberFormat="1" applyFont="1" applyFill="1" applyBorder="1" applyAlignment="1">
      <alignment horizontal="center" vertical="center" wrapText="1"/>
    </xf>
    <xf numFmtId="3" fontId="28" fillId="0" borderId="20" xfId="270" applyNumberFormat="1" applyFont="1" applyFill="1" applyBorder="1" applyAlignment="1">
      <alignment horizontal="center" vertical="center" wrapText="1"/>
    </xf>
    <xf numFmtId="0" fontId="28" fillId="0" borderId="16" xfId="48" applyFont="1" applyFill="1" applyBorder="1" applyAlignment="1">
      <alignment horizontal="center" vertical="center"/>
    </xf>
    <xf numFmtId="0" fontId="28" fillId="0" borderId="74" xfId="48" applyFont="1" applyFill="1" applyBorder="1" applyAlignment="1">
      <alignment horizontal="center" vertical="center"/>
    </xf>
    <xf numFmtId="0" fontId="28" fillId="0" borderId="33" xfId="270" applyFont="1" applyFill="1" applyBorder="1" applyAlignment="1">
      <alignment horizontal="left" vertical="center" wrapText="1"/>
    </xf>
    <xf numFmtId="0" fontId="28" fillId="0" borderId="262" xfId="270" applyFont="1" applyFill="1" applyBorder="1" applyAlignment="1">
      <alignment horizontal="left" vertical="center" wrapText="1"/>
    </xf>
    <xf numFmtId="0" fontId="28" fillId="0" borderId="33" xfId="270" applyFont="1" applyFill="1" applyBorder="1" applyAlignment="1">
      <alignment horizontal="left" vertical="center"/>
    </xf>
    <xf numFmtId="0" fontId="28" fillId="0" borderId="262" xfId="270" applyFont="1" applyFill="1" applyBorder="1" applyAlignment="1">
      <alignment horizontal="left" vertical="center"/>
    </xf>
    <xf numFmtId="0" fontId="28" fillId="0" borderId="313" xfId="48" applyFont="1" applyFill="1" applyBorder="1" applyAlignment="1">
      <alignment horizontal="center" vertical="center"/>
    </xf>
    <xf numFmtId="0" fontId="28" fillId="0" borderId="50" xfId="48" applyFont="1" applyFill="1" applyBorder="1" applyAlignment="1">
      <alignment horizontal="center" vertical="center"/>
    </xf>
    <xf numFmtId="0" fontId="28" fillId="0" borderId="98" xfId="48" applyFont="1" applyFill="1" applyBorder="1" applyAlignment="1">
      <alignment horizontal="center" vertical="center"/>
    </xf>
    <xf numFmtId="0" fontId="28" fillId="0" borderId="310" xfId="270" applyFont="1" applyFill="1" applyBorder="1" applyAlignment="1">
      <alignment horizontal="left" vertical="center"/>
    </xf>
    <xf numFmtId="0" fontId="40" fillId="0" borderId="310" xfId="270" applyFont="1" applyFill="1" applyBorder="1" applyAlignment="1">
      <alignment horizontal="left" vertical="center"/>
    </xf>
    <xf numFmtId="0" fontId="40" fillId="0" borderId="33" xfId="270" applyFont="1" applyFill="1" applyBorder="1" applyAlignment="1">
      <alignment horizontal="left" vertical="center"/>
    </xf>
    <xf numFmtId="0" fontId="28" fillId="0" borderId="309" xfId="48" applyFont="1" applyFill="1" applyBorder="1" applyAlignment="1">
      <alignment horizontal="center" vertical="center"/>
    </xf>
    <xf numFmtId="0" fontId="40" fillId="0" borderId="262" xfId="270" applyFont="1" applyFill="1" applyBorder="1" applyAlignment="1">
      <alignment horizontal="left" vertical="center"/>
    </xf>
    <xf numFmtId="0" fontId="28" fillId="0" borderId="218" xfId="270" applyFont="1" applyFill="1" applyBorder="1" applyAlignment="1">
      <alignment horizontal="left" vertical="center"/>
    </xf>
    <xf numFmtId="0" fontId="23" fillId="0" borderId="0" xfId="46" applyFont="1" applyAlignment="1">
      <alignment horizontal="left" vertical="center" wrapText="1"/>
    </xf>
    <xf numFmtId="0" fontId="27" fillId="0" borderId="0" xfId="270" applyFont="1" applyFill="1" applyAlignment="1">
      <alignment horizontal="left" vertical="center" wrapText="1"/>
    </xf>
    <xf numFmtId="0" fontId="28" fillId="0" borderId="97" xfId="270" applyFont="1" applyFill="1" applyBorder="1" applyAlignment="1">
      <alignment horizontal="left" vertical="center"/>
    </xf>
    <xf numFmtId="0" fontId="28" fillId="0" borderId="116" xfId="270" applyFont="1" applyFill="1" applyBorder="1" applyAlignment="1">
      <alignment horizontal="left" vertical="center"/>
    </xf>
    <xf numFmtId="0" fontId="28" fillId="0" borderId="80" xfId="270" applyFont="1" applyFill="1" applyBorder="1" applyAlignment="1">
      <alignment horizontal="left" vertical="center"/>
    </xf>
    <xf numFmtId="0" fontId="28" fillId="0" borderId="50" xfId="270" applyFont="1" applyFill="1" applyBorder="1" applyAlignment="1">
      <alignment horizontal="left" vertical="center"/>
    </xf>
    <xf numFmtId="0" fontId="28" fillId="0" borderId="0" xfId="270" applyFont="1" applyFill="1" applyBorder="1" applyAlignment="1">
      <alignment horizontal="left" vertical="center"/>
    </xf>
    <xf numFmtId="0" fontId="28" fillId="0" borderId="17" xfId="270" applyFont="1" applyFill="1" applyBorder="1" applyAlignment="1">
      <alignment horizontal="left" vertical="center"/>
    </xf>
    <xf numFmtId="0" fontId="28" fillId="0" borderId="98" xfId="270" applyFont="1" applyFill="1" applyBorder="1" applyAlignment="1">
      <alignment horizontal="left" vertical="center"/>
    </xf>
    <xf numFmtId="0" fontId="28" fillId="0" borderId="258" xfId="270" applyFont="1" applyFill="1" applyBorder="1" applyAlignment="1">
      <alignment horizontal="left" vertical="center"/>
    </xf>
    <xf numFmtId="0" fontId="28" fillId="0" borderId="259" xfId="270" applyFont="1" applyFill="1" applyBorder="1" applyAlignment="1">
      <alignment horizontal="left" vertical="center"/>
    </xf>
    <xf numFmtId="0" fontId="28" fillId="0" borderId="313" xfId="270" applyFont="1" applyFill="1" applyBorder="1" applyAlignment="1">
      <alignment horizontal="left" vertical="center"/>
    </xf>
    <xf numFmtId="0" fontId="28" fillId="0" borderId="315" xfId="270" applyFont="1" applyFill="1" applyBorder="1" applyAlignment="1">
      <alignment horizontal="left" vertical="center"/>
    </xf>
    <xf numFmtId="0" fontId="28" fillId="0" borderId="311" xfId="270" applyFont="1" applyFill="1" applyBorder="1" applyAlignment="1">
      <alignment horizontal="left" vertical="center"/>
    </xf>
    <xf numFmtId="0" fontId="28" fillId="0" borderId="96" xfId="270" applyFont="1" applyFill="1" applyBorder="1" applyAlignment="1">
      <alignment horizontal="left" vertical="center"/>
    </xf>
    <xf numFmtId="0" fontId="28" fillId="0" borderId="21" xfId="270" applyFont="1" applyFill="1" applyBorder="1" applyAlignment="1">
      <alignment horizontal="left" vertical="center"/>
    </xf>
    <xf numFmtId="0" fontId="28" fillId="0" borderId="19" xfId="270" applyFont="1" applyFill="1" applyBorder="1" applyAlignment="1">
      <alignment horizontal="left" vertical="center"/>
    </xf>
    <xf numFmtId="0" fontId="23" fillId="0" borderId="0" xfId="46" applyFont="1" applyFill="1" applyAlignment="1">
      <alignment horizontal="left" wrapText="1"/>
    </xf>
    <xf numFmtId="0" fontId="23" fillId="0" borderId="0" xfId="46" applyFont="1" applyFill="1" applyAlignment="1">
      <alignment horizontal="left" vertical="center" wrapText="1"/>
    </xf>
    <xf numFmtId="0" fontId="23" fillId="0" borderId="0" xfId="46" applyFont="1" applyFill="1" applyAlignment="1">
      <alignment horizontal="left" vertical="center"/>
    </xf>
    <xf numFmtId="0" fontId="28" fillId="85" borderId="76" xfId="0" applyFont="1" applyFill="1" applyBorder="1" applyAlignment="1">
      <alignment horizontal="center"/>
    </xf>
    <xf numFmtId="0" fontId="28" fillId="85" borderId="49" xfId="0" applyFont="1" applyFill="1" applyBorder="1" applyAlignment="1">
      <alignment horizontal="center"/>
    </xf>
    <xf numFmtId="0" fontId="0" fillId="85" borderId="54" xfId="0" applyFill="1" applyBorder="1" applyAlignment="1">
      <alignment horizontal="center"/>
    </xf>
    <xf numFmtId="0" fontId="0" fillId="0" borderId="54" xfId="0" applyFill="1" applyBorder="1" applyAlignment="1">
      <alignment horizontal="center"/>
    </xf>
    <xf numFmtId="0" fontId="27" fillId="0" borderId="0" xfId="47" applyFont="1" applyFill="1" applyAlignment="1">
      <alignment horizontal="right"/>
    </xf>
    <xf numFmtId="0" fontId="27" fillId="0" borderId="0" xfId="49" applyFont="1" applyFill="1" applyAlignment="1">
      <alignment horizontal="right"/>
    </xf>
    <xf numFmtId="0" fontId="29" fillId="0" borderId="0" xfId="1409" applyFont="1" applyFill="1" applyBorder="1" applyAlignment="1">
      <alignment horizontal="left"/>
    </xf>
    <xf numFmtId="0" fontId="39" fillId="0" borderId="0" xfId="49" applyFont="1" applyFill="1" applyAlignment="1">
      <alignment horizontal="center"/>
    </xf>
    <xf numFmtId="0" fontId="166" fillId="86" borderId="0" xfId="0" applyFont="1" applyFill="1" applyAlignment="1">
      <alignment horizontal="right"/>
    </xf>
    <xf numFmtId="165" fontId="42" fillId="86" borderId="0" xfId="23" applyFont="1" applyFill="1" applyAlignment="1">
      <alignment horizontal="center"/>
    </xf>
    <xf numFmtId="49" fontId="45" fillId="86" borderId="44" xfId="24" applyNumberFormat="1" applyFont="1" applyFill="1" applyBorder="1" applyAlignment="1">
      <alignment horizontal="center" vertical="center"/>
    </xf>
    <xf numFmtId="0" fontId="0" fillId="86" borderId="30" xfId="0" applyFill="1" applyBorder="1" applyAlignment="1">
      <alignment horizontal="center" vertical="center"/>
    </xf>
    <xf numFmtId="1" fontId="45" fillId="86" borderId="22" xfId="24" applyNumberFormat="1" applyFont="1" applyFill="1" applyBorder="1" applyAlignment="1">
      <alignment horizontal="center" vertical="center" wrapText="1"/>
    </xf>
    <xf numFmtId="1" fontId="45" fillId="86" borderId="31" xfId="24" applyNumberFormat="1" applyFont="1" applyFill="1" applyBorder="1" applyAlignment="1">
      <alignment horizontal="center" vertical="center" wrapText="1"/>
    </xf>
    <xf numFmtId="3" fontId="45" fillId="86" borderId="22" xfId="24" applyNumberFormat="1" applyFont="1" applyFill="1" applyBorder="1" applyAlignment="1">
      <alignment horizontal="center" vertical="center" wrapText="1"/>
    </xf>
    <xf numFmtId="3" fontId="45" fillId="86" borderId="31" xfId="24" applyNumberFormat="1" applyFont="1" applyFill="1" applyBorder="1" applyAlignment="1">
      <alignment horizontal="center" vertical="center" wrapText="1"/>
    </xf>
    <xf numFmtId="0" fontId="45" fillId="86" borderId="22" xfId="0" applyFont="1" applyFill="1" applyBorder="1" applyAlignment="1">
      <alignment horizontal="center" vertical="center" wrapText="1"/>
    </xf>
    <xf numFmtId="0" fontId="45" fillId="86" borderId="31" xfId="0" applyFont="1" applyFill="1" applyBorder="1" applyAlignment="1">
      <alignment horizontal="center" vertical="center" wrapText="1"/>
    </xf>
    <xf numFmtId="0" fontId="45" fillId="86" borderId="23" xfId="24" applyNumberFormat="1" applyFont="1" applyFill="1" applyBorder="1" applyAlignment="1">
      <alignment horizontal="center" vertical="center"/>
    </xf>
    <xf numFmtId="0" fontId="45" fillId="86" borderId="32" xfId="24" applyNumberFormat="1" applyFont="1" applyFill="1" applyBorder="1" applyAlignment="1">
      <alignment horizontal="center" vertical="center"/>
    </xf>
    <xf numFmtId="0" fontId="29" fillId="0" borderId="0" xfId="1410" applyFont="1" applyFill="1" applyAlignment="1">
      <alignment horizontal="center" vertical="center" wrapText="1"/>
    </xf>
    <xf numFmtId="0" fontId="27" fillId="0" borderId="0" xfId="1411" applyFont="1" applyFill="1" applyAlignment="1">
      <alignment vertical="center" wrapText="1"/>
    </xf>
    <xf numFmtId="0" fontId="27" fillId="0" borderId="0" xfId="1410" applyFont="1" applyFill="1" applyAlignment="1">
      <alignment vertical="center" wrapText="1"/>
    </xf>
    <xf numFmtId="0" fontId="27" fillId="0" borderId="0" xfId="1410" applyFont="1" applyFill="1" applyAlignment="1">
      <alignment horizontal="right"/>
    </xf>
  </cellXfs>
  <cellStyles count="2443">
    <cellStyle name="¬µrka" xfId="1"/>
    <cellStyle name="¬µrka 2" xfId="399"/>
    <cellStyle name="0_mezer" xfId="122"/>
    <cellStyle name="0_mezer_Tabulky_FV" xfId="123"/>
    <cellStyle name="0_mezer_Tabulky_FV_web" xfId="124"/>
    <cellStyle name="1_mezera" xfId="125"/>
    <cellStyle name="2_mezery" xfId="126"/>
    <cellStyle name="2_mezeryT" xfId="127"/>
    <cellStyle name="20 % – Zvýraznění1" xfId="2" builtinId="30" customBuiltin="1"/>
    <cellStyle name="20 % – Zvýraznění1 10" xfId="690"/>
    <cellStyle name="20 % – Zvýraznění1 10 2" xfId="1082"/>
    <cellStyle name="20 % – Zvýraznění1 10 2 2" xfId="2120"/>
    <cellStyle name="20 % – Zvýraznění1 10 3" xfId="1352"/>
    <cellStyle name="20 % – Zvýraznění1 10 3 2" xfId="2390"/>
    <cellStyle name="20 % – Zvýraznění1 10 4" xfId="1728"/>
    <cellStyle name="20 % – Zvýraznění1 2" xfId="96"/>
    <cellStyle name="20 % – Zvýraznění1 2 2" xfId="128"/>
    <cellStyle name="20 % – Zvýraznění1 2 3" xfId="417"/>
    <cellStyle name="20 % – Zvýraznění1 2 3 2" xfId="587"/>
    <cellStyle name="20 % – Zvýraznění1 2 3 2 2" xfId="1625"/>
    <cellStyle name="20 % – Zvýraznění1 2 3 3" xfId="980"/>
    <cellStyle name="20 % – Zvýraznění1 2 3 3 2" xfId="2018"/>
    <cellStyle name="20 % – Zvýraznění1 2 3 4" xfId="1250"/>
    <cellStyle name="20 % – Zvýraznění1 2 3 4 2" xfId="2288"/>
    <cellStyle name="20 % – Zvýraznění1 2 3 5" xfId="1461"/>
    <cellStyle name="20 % – Zvýraznění1 2 4" xfId="463"/>
    <cellStyle name="20 % – Zvýraznění1 2 4 2" xfId="1503"/>
    <cellStyle name="20 % – Zvýraznění1 2 5" xfId="868"/>
    <cellStyle name="20 % – Zvýraznění1 2 5 2" xfId="1906"/>
    <cellStyle name="20 % – Zvýraznění1 2 6" xfId="1218"/>
    <cellStyle name="20 % – Zvýraznění1 2 6 2" xfId="2256"/>
    <cellStyle name="20 % – Zvýraznění1 2 7" xfId="1423"/>
    <cellStyle name="20 % – Zvýraznění1 2_EU tab textová část SR 2016  (2)" xfId="129"/>
    <cellStyle name="20 % – Zvýraznění1 3" xfId="130"/>
    <cellStyle name="20 % – Zvýraznění1 4" xfId="601"/>
    <cellStyle name="20 % – Zvýraznění1 4 2" xfId="993"/>
    <cellStyle name="20 % – Zvýraznění1 4 2 2" xfId="2031"/>
    <cellStyle name="20 % – Zvýraznění1 4 3" xfId="1263"/>
    <cellStyle name="20 % – Zvýraznění1 4 3 2" xfId="2301"/>
    <cellStyle name="20 % – Zvýraznění1 4 4" xfId="1639"/>
    <cellStyle name="20 % – Zvýraznění1 5" xfId="625"/>
    <cellStyle name="20 % – Zvýraznění1 5 2" xfId="1017"/>
    <cellStyle name="20 % – Zvýraznění1 5 2 2" xfId="2055"/>
    <cellStyle name="20 % – Zvýraznění1 5 3" xfId="1287"/>
    <cellStyle name="20 % – Zvýraznění1 5 3 2" xfId="2325"/>
    <cellStyle name="20 % – Zvýraznění1 5 4" xfId="1663"/>
    <cellStyle name="20 % – Zvýraznění1 6" xfId="638"/>
    <cellStyle name="20 % – Zvýraznění1 6 2" xfId="1030"/>
    <cellStyle name="20 % – Zvýraznění1 6 2 2" xfId="2068"/>
    <cellStyle name="20 % – Zvýraznění1 6 3" xfId="1300"/>
    <cellStyle name="20 % – Zvýraznění1 6 3 2" xfId="2338"/>
    <cellStyle name="20 % – Zvýraznění1 6 4" xfId="1676"/>
    <cellStyle name="20 % – Zvýraznění1 7" xfId="651"/>
    <cellStyle name="20 % – Zvýraznění1 7 2" xfId="1043"/>
    <cellStyle name="20 % – Zvýraznění1 7 2 2" xfId="2081"/>
    <cellStyle name="20 % – Zvýraznění1 7 3" xfId="1313"/>
    <cellStyle name="20 % – Zvýraznění1 7 3 2" xfId="2351"/>
    <cellStyle name="20 % – Zvýraznění1 7 4" xfId="1689"/>
    <cellStyle name="20 % – Zvýraznění1 8" xfId="664"/>
    <cellStyle name="20 % – Zvýraznění1 8 2" xfId="1056"/>
    <cellStyle name="20 % – Zvýraznění1 8 2 2" xfId="2094"/>
    <cellStyle name="20 % – Zvýraznění1 8 3" xfId="1326"/>
    <cellStyle name="20 % – Zvýraznění1 8 3 2" xfId="2364"/>
    <cellStyle name="20 % – Zvýraznění1 8 4" xfId="1702"/>
    <cellStyle name="20 % – Zvýraznění1 9" xfId="677"/>
    <cellStyle name="20 % – Zvýraznění1 9 2" xfId="1069"/>
    <cellStyle name="20 % – Zvýraznění1 9 2 2" xfId="2107"/>
    <cellStyle name="20 % – Zvýraznění1 9 3" xfId="1339"/>
    <cellStyle name="20 % – Zvýraznění1 9 3 2" xfId="2377"/>
    <cellStyle name="20 % – Zvýraznění1 9 4" xfId="1715"/>
    <cellStyle name="20 % – Zvýraznění2" xfId="3" builtinId="34" customBuiltin="1"/>
    <cellStyle name="20 % – Zvýraznění2 10" xfId="689"/>
    <cellStyle name="20 % – Zvýraznění2 10 2" xfId="1081"/>
    <cellStyle name="20 % – Zvýraznění2 10 2 2" xfId="2119"/>
    <cellStyle name="20 % – Zvýraznění2 10 3" xfId="1351"/>
    <cellStyle name="20 % – Zvýraznění2 10 3 2" xfId="2389"/>
    <cellStyle name="20 % – Zvýraznění2 10 4" xfId="1727"/>
    <cellStyle name="20 % – Zvýraznění2 2" xfId="100"/>
    <cellStyle name="20 % – Zvýraznění2 2 2" xfId="131"/>
    <cellStyle name="20 % – Zvýraznění2 2 3" xfId="419"/>
    <cellStyle name="20 % – Zvýraznění2 2 3 2" xfId="589"/>
    <cellStyle name="20 % – Zvýraznění2 2 3 2 2" xfId="1627"/>
    <cellStyle name="20 % – Zvýraznění2 2 3 3" xfId="982"/>
    <cellStyle name="20 % – Zvýraznění2 2 3 3 2" xfId="2020"/>
    <cellStyle name="20 % – Zvýraznění2 2 3 4" xfId="1252"/>
    <cellStyle name="20 % – Zvýraznění2 2 3 4 2" xfId="2290"/>
    <cellStyle name="20 % – Zvýraznění2 2 3 5" xfId="1463"/>
    <cellStyle name="20 % – Zvýraznění2 2 4" xfId="466"/>
    <cellStyle name="20 % – Zvýraznění2 2 4 2" xfId="1506"/>
    <cellStyle name="20 % – Zvýraznění2 2 5" xfId="870"/>
    <cellStyle name="20 % – Zvýraznění2 2 5 2" xfId="1908"/>
    <cellStyle name="20 % – Zvýraznění2 2 6" xfId="1220"/>
    <cellStyle name="20 % – Zvýraznění2 2 6 2" xfId="2258"/>
    <cellStyle name="20 % – Zvýraznění2 2 7" xfId="1425"/>
    <cellStyle name="20 % – Zvýraznění2 2_EU tab textová část SR 2016  (2)" xfId="132"/>
    <cellStyle name="20 % – Zvýraznění2 3" xfId="133"/>
    <cellStyle name="20 % – Zvýraznění2 4" xfId="602"/>
    <cellStyle name="20 % – Zvýraznění2 4 2" xfId="994"/>
    <cellStyle name="20 % – Zvýraznění2 4 2 2" xfId="2032"/>
    <cellStyle name="20 % – Zvýraznění2 4 3" xfId="1264"/>
    <cellStyle name="20 % – Zvýraznění2 4 3 2" xfId="2302"/>
    <cellStyle name="20 % – Zvýraznění2 4 4" xfId="1640"/>
    <cellStyle name="20 % – Zvýraznění2 5" xfId="624"/>
    <cellStyle name="20 % – Zvýraznění2 5 2" xfId="1016"/>
    <cellStyle name="20 % – Zvýraznění2 5 2 2" xfId="2054"/>
    <cellStyle name="20 % – Zvýraznění2 5 3" xfId="1286"/>
    <cellStyle name="20 % – Zvýraznění2 5 3 2" xfId="2324"/>
    <cellStyle name="20 % – Zvýraznění2 5 4" xfId="1662"/>
    <cellStyle name="20 % – Zvýraznění2 6" xfId="637"/>
    <cellStyle name="20 % – Zvýraznění2 6 2" xfId="1029"/>
    <cellStyle name="20 % – Zvýraznění2 6 2 2" xfId="2067"/>
    <cellStyle name="20 % – Zvýraznění2 6 3" xfId="1299"/>
    <cellStyle name="20 % – Zvýraznění2 6 3 2" xfId="2337"/>
    <cellStyle name="20 % – Zvýraznění2 6 4" xfId="1675"/>
    <cellStyle name="20 % – Zvýraznění2 7" xfId="650"/>
    <cellStyle name="20 % – Zvýraznění2 7 2" xfId="1042"/>
    <cellStyle name="20 % – Zvýraznění2 7 2 2" xfId="2080"/>
    <cellStyle name="20 % – Zvýraznění2 7 3" xfId="1312"/>
    <cellStyle name="20 % – Zvýraznění2 7 3 2" xfId="2350"/>
    <cellStyle name="20 % – Zvýraznění2 7 4" xfId="1688"/>
    <cellStyle name="20 % – Zvýraznění2 8" xfId="663"/>
    <cellStyle name="20 % – Zvýraznění2 8 2" xfId="1055"/>
    <cellStyle name="20 % – Zvýraznění2 8 2 2" xfId="2093"/>
    <cellStyle name="20 % – Zvýraznění2 8 3" xfId="1325"/>
    <cellStyle name="20 % – Zvýraznění2 8 3 2" xfId="2363"/>
    <cellStyle name="20 % – Zvýraznění2 8 4" xfId="1701"/>
    <cellStyle name="20 % – Zvýraznění2 9" xfId="676"/>
    <cellStyle name="20 % – Zvýraznění2 9 2" xfId="1068"/>
    <cellStyle name="20 % – Zvýraznění2 9 2 2" xfId="2106"/>
    <cellStyle name="20 % – Zvýraznění2 9 3" xfId="1338"/>
    <cellStyle name="20 % – Zvýraznění2 9 3 2" xfId="2376"/>
    <cellStyle name="20 % – Zvýraznění2 9 4" xfId="1714"/>
    <cellStyle name="20 % – Zvýraznění3" xfId="4" builtinId="38" customBuiltin="1"/>
    <cellStyle name="20 % – Zvýraznění3 10" xfId="688"/>
    <cellStyle name="20 % – Zvýraznění3 10 2" xfId="1080"/>
    <cellStyle name="20 % – Zvýraznění3 10 2 2" xfId="2118"/>
    <cellStyle name="20 % – Zvýraznění3 10 3" xfId="1350"/>
    <cellStyle name="20 % – Zvýraznění3 10 3 2" xfId="2388"/>
    <cellStyle name="20 % – Zvýraznění3 10 4" xfId="1726"/>
    <cellStyle name="20 % – Zvýraznění3 2" xfId="104"/>
    <cellStyle name="20 % – Zvýraznění3 2 2" xfId="134"/>
    <cellStyle name="20 % – Zvýraznění3 2 3" xfId="421"/>
    <cellStyle name="20 % – Zvýraznění3 2 3 2" xfId="591"/>
    <cellStyle name="20 % – Zvýraznění3 2 3 2 2" xfId="1629"/>
    <cellStyle name="20 % – Zvýraznění3 2 3 3" xfId="984"/>
    <cellStyle name="20 % – Zvýraznění3 2 3 3 2" xfId="2022"/>
    <cellStyle name="20 % – Zvýraznění3 2 3 4" xfId="1254"/>
    <cellStyle name="20 % – Zvýraznění3 2 3 4 2" xfId="2292"/>
    <cellStyle name="20 % – Zvýraznění3 2 3 5" xfId="1465"/>
    <cellStyle name="20 % – Zvýraznění3 2 4" xfId="469"/>
    <cellStyle name="20 % – Zvýraznění3 2 4 2" xfId="1509"/>
    <cellStyle name="20 % – Zvýraznění3 2 5" xfId="873"/>
    <cellStyle name="20 % – Zvýraznění3 2 5 2" xfId="1911"/>
    <cellStyle name="20 % – Zvýraznění3 2 6" xfId="1222"/>
    <cellStyle name="20 % – Zvýraznění3 2 6 2" xfId="2260"/>
    <cellStyle name="20 % – Zvýraznění3 2 7" xfId="1427"/>
    <cellStyle name="20 % – Zvýraznění3 2_EU tab textová část SR 2016  (2)" xfId="135"/>
    <cellStyle name="20 % – Zvýraznění3 3" xfId="136"/>
    <cellStyle name="20 % – Zvýraznění3 4" xfId="603"/>
    <cellStyle name="20 % – Zvýraznění3 4 2" xfId="995"/>
    <cellStyle name="20 % – Zvýraznění3 4 2 2" xfId="2033"/>
    <cellStyle name="20 % – Zvýraznění3 4 3" xfId="1265"/>
    <cellStyle name="20 % – Zvýraznění3 4 3 2" xfId="2303"/>
    <cellStyle name="20 % – Zvýraznění3 4 4" xfId="1641"/>
    <cellStyle name="20 % – Zvýraznění3 5" xfId="623"/>
    <cellStyle name="20 % – Zvýraznění3 5 2" xfId="1015"/>
    <cellStyle name="20 % – Zvýraznění3 5 2 2" xfId="2053"/>
    <cellStyle name="20 % – Zvýraznění3 5 3" xfId="1285"/>
    <cellStyle name="20 % – Zvýraznění3 5 3 2" xfId="2323"/>
    <cellStyle name="20 % – Zvýraznění3 5 4" xfId="1661"/>
    <cellStyle name="20 % – Zvýraznění3 6" xfId="636"/>
    <cellStyle name="20 % – Zvýraznění3 6 2" xfId="1028"/>
    <cellStyle name="20 % – Zvýraznění3 6 2 2" xfId="2066"/>
    <cellStyle name="20 % – Zvýraznění3 6 3" xfId="1298"/>
    <cellStyle name="20 % – Zvýraznění3 6 3 2" xfId="2336"/>
    <cellStyle name="20 % – Zvýraznění3 6 4" xfId="1674"/>
    <cellStyle name="20 % – Zvýraznění3 7" xfId="649"/>
    <cellStyle name="20 % – Zvýraznění3 7 2" xfId="1041"/>
    <cellStyle name="20 % – Zvýraznění3 7 2 2" xfId="2079"/>
    <cellStyle name="20 % – Zvýraznění3 7 3" xfId="1311"/>
    <cellStyle name="20 % – Zvýraznění3 7 3 2" xfId="2349"/>
    <cellStyle name="20 % – Zvýraznění3 7 4" xfId="1687"/>
    <cellStyle name="20 % – Zvýraznění3 8" xfId="662"/>
    <cellStyle name="20 % – Zvýraznění3 8 2" xfId="1054"/>
    <cellStyle name="20 % – Zvýraznění3 8 2 2" xfId="2092"/>
    <cellStyle name="20 % – Zvýraznění3 8 3" xfId="1324"/>
    <cellStyle name="20 % – Zvýraznění3 8 3 2" xfId="2362"/>
    <cellStyle name="20 % – Zvýraznění3 8 4" xfId="1700"/>
    <cellStyle name="20 % – Zvýraznění3 9" xfId="675"/>
    <cellStyle name="20 % – Zvýraznění3 9 2" xfId="1067"/>
    <cellStyle name="20 % – Zvýraznění3 9 2 2" xfId="2105"/>
    <cellStyle name="20 % – Zvýraznění3 9 3" xfId="1337"/>
    <cellStyle name="20 % – Zvýraznění3 9 3 2" xfId="2375"/>
    <cellStyle name="20 % – Zvýraznění3 9 4" xfId="1713"/>
    <cellStyle name="20 % – Zvýraznění4" xfId="5" builtinId="42" customBuiltin="1"/>
    <cellStyle name="20 % – Zvýraznění4 10" xfId="687"/>
    <cellStyle name="20 % – Zvýraznění4 10 2" xfId="1079"/>
    <cellStyle name="20 % – Zvýraznění4 10 2 2" xfId="2117"/>
    <cellStyle name="20 % – Zvýraznění4 10 3" xfId="1349"/>
    <cellStyle name="20 % – Zvýraznění4 10 3 2" xfId="2387"/>
    <cellStyle name="20 % – Zvýraznění4 10 4" xfId="1725"/>
    <cellStyle name="20 % – Zvýraznění4 2" xfId="108"/>
    <cellStyle name="20 % – Zvýraznění4 2 2" xfId="137"/>
    <cellStyle name="20 % – Zvýraznění4 2 3" xfId="423"/>
    <cellStyle name="20 % – Zvýraznění4 2 3 2" xfId="593"/>
    <cellStyle name="20 % – Zvýraznění4 2 3 2 2" xfId="1631"/>
    <cellStyle name="20 % – Zvýraznění4 2 3 3" xfId="986"/>
    <cellStyle name="20 % – Zvýraznění4 2 3 3 2" xfId="2024"/>
    <cellStyle name="20 % – Zvýraznění4 2 3 4" xfId="1256"/>
    <cellStyle name="20 % – Zvýraznění4 2 3 4 2" xfId="2294"/>
    <cellStyle name="20 % – Zvýraznění4 2 3 5" xfId="1467"/>
    <cellStyle name="20 % – Zvýraznění4 2 4" xfId="473"/>
    <cellStyle name="20 % – Zvýraznění4 2 4 2" xfId="1513"/>
    <cellStyle name="20 % – Zvýraznění4 2 5" xfId="875"/>
    <cellStyle name="20 % – Zvýraznění4 2 5 2" xfId="1913"/>
    <cellStyle name="20 % – Zvýraznění4 2 6" xfId="1224"/>
    <cellStyle name="20 % – Zvýraznění4 2 6 2" xfId="2262"/>
    <cellStyle name="20 % – Zvýraznění4 2 7" xfId="1429"/>
    <cellStyle name="20 % – Zvýraznění4 2_EU tab textová část SR 2016  (2)" xfId="138"/>
    <cellStyle name="20 % – Zvýraznění4 3" xfId="139"/>
    <cellStyle name="20 % – Zvýraznění4 4" xfId="604"/>
    <cellStyle name="20 % – Zvýraznění4 4 2" xfId="996"/>
    <cellStyle name="20 % – Zvýraznění4 4 2 2" xfId="2034"/>
    <cellStyle name="20 % – Zvýraznění4 4 3" xfId="1266"/>
    <cellStyle name="20 % – Zvýraznění4 4 3 2" xfId="2304"/>
    <cellStyle name="20 % – Zvýraznění4 4 4" xfId="1642"/>
    <cellStyle name="20 % – Zvýraznění4 5" xfId="622"/>
    <cellStyle name="20 % – Zvýraznění4 5 2" xfId="1014"/>
    <cellStyle name="20 % – Zvýraznění4 5 2 2" xfId="2052"/>
    <cellStyle name="20 % – Zvýraznění4 5 3" xfId="1284"/>
    <cellStyle name="20 % – Zvýraznění4 5 3 2" xfId="2322"/>
    <cellStyle name="20 % – Zvýraznění4 5 4" xfId="1660"/>
    <cellStyle name="20 % – Zvýraznění4 6" xfId="635"/>
    <cellStyle name="20 % – Zvýraznění4 6 2" xfId="1027"/>
    <cellStyle name="20 % – Zvýraznění4 6 2 2" xfId="2065"/>
    <cellStyle name="20 % – Zvýraznění4 6 3" xfId="1297"/>
    <cellStyle name="20 % – Zvýraznění4 6 3 2" xfId="2335"/>
    <cellStyle name="20 % – Zvýraznění4 6 4" xfId="1673"/>
    <cellStyle name="20 % – Zvýraznění4 7" xfId="648"/>
    <cellStyle name="20 % – Zvýraznění4 7 2" xfId="1040"/>
    <cellStyle name="20 % – Zvýraznění4 7 2 2" xfId="2078"/>
    <cellStyle name="20 % – Zvýraznění4 7 3" xfId="1310"/>
    <cellStyle name="20 % – Zvýraznění4 7 3 2" xfId="2348"/>
    <cellStyle name="20 % – Zvýraznění4 7 4" xfId="1686"/>
    <cellStyle name="20 % – Zvýraznění4 8" xfId="661"/>
    <cellStyle name="20 % – Zvýraznění4 8 2" xfId="1053"/>
    <cellStyle name="20 % – Zvýraznění4 8 2 2" xfId="2091"/>
    <cellStyle name="20 % – Zvýraznění4 8 3" xfId="1323"/>
    <cellStyle name="20 % – Zvýraznění4 8 3 2" xfId="2361"/>
    <cellStyle name="20 % – Zvýraznění4 8 4" xfId="1699"/>
    <cellStyle name="20 % – Zvýraznění4 9" xfId="674"/>
    <cellStyle name="20 % – Zvýraznění4 9 2" xfId="1066"/>
    <cellStyle name="20 % – Zvýraznění4 9 2 2" xfId="2104"/>
    <cellStyle name="20 % – Zvýraznění4 9 3" xfId="1336"/>
    <cellStyle name="20 % – Zvýraznění4 9 3 2" xfId="2374"/>
    <cellStyle name="20 % – Zvýraznění4 9 4" xfId="1712"/>
    <cellStyle name="20 % – Zvýraznění5" xfId="6" builtinId="46" customBuiltin="1"/>
    <cellStyle name="20 % – Zvýraznění5 10" xfId="686"/>
    <cellStyle name="20 % – Zvýraznění5 10 2" xfId="1078"/>
    <cellStyle name="20 % – Zvýraznění5 10 2 2" xfId="2116"/>
    <cellStyle name="20 % – Zvýraznění5 10 3" xfId="1348"/>
    <cellStyle name="20 % – Zvýraznění5 10 3 2" xfId="2386"/>
    <cellStyle name="20 % – Zvýraznění5 10 4" xfId="1724"/>
    <cellStyle name="20 % – Zvýraznění5 2" xfId="112"/>
    <cellStyle name="20 % – Zvýraznění5 2 2" xfId="140"/>
    <cellStyle name="20 % – Zvýraznění5 2 3" xfId="425"/>
    <cellStyle name="20 % – Zvýraznění5 2 3 2" xfId="595"/>
    <cellStyle name="20 % – Zvýraznění5 2 3 2 2" xfId="1633"/>
    <cellStyle name="20 % – Zvýraznění5 2 3 3" xfId="988"/>
    <cellStyle name="20 % – Zvýraznění5 2 3 3 2" xfId="2026"/>
    <cellStyle name="20 % – Zvýraznění5 2 3 4" xfId="1258"/>
    <cellStyle name="20 % – Zvýraznění5 2 3 4 2" xfId="2296"/>
    <cellStyle name="20 % – Zvýraznění5 2 3 5" xfId="1469"/>
    <cellStyle name="20 % – Zvýraznění5 2 4" xfId="475"/>
    <cellStyle name="20 % – Zvýraznění5 2 4 2" xfId="1515"/>
    <cellStyle name="20 % – Zvýraznění5 2 5" xfId="878"/>
    <cellStyle name="20 % – Zvýraznění5 2 5 2" xfId="1916"/>
    <cellStyle name="20 % – Zvýraznění5 2 6" xfId="1226"/>
    <cellStyle name="20 % – Zvýraznění5 2 6 2" xfId="2264"/>
    <cellStyle name="20 % – Zvýraznění5 2 7" xfId="1431"/>
    <cellStyle name="20 % – Zvýraznění5 2_EU tab textová část SR 2016  (2)" xfId="141"/>
    <cellStyle name="20 % – Zvýraznění5 3" xfId="142"/>
    <cellStyle name="20 % – Zvýraznění5 4" xfId="605"/>
    <cellStyle name="20 % – Zvýraznění5 4 2" xfId="997"/>
    <cellStyle name="20 % – Zvýraznění5 4 2 2" xfId="2035"/>
    <cellStyle name="20 % – Zvýraznění5 4 3" xfId="1267"/>
    <cellStyle name="20 % – Zvýraznění5 4 3 2" xfId="2305"/>
    <cellStyle name="20 % – Zvýraznění5 4 4" xfId="1643"/>
    <cellStyle name="20 % – Zvýraznění5 5" xfId="621"/>
    <cellStyle name="20 % – Zvýraznění5 5 2" xfId="1013"/>
    <cellStyle name="20 % – Zvýraznění5 5 2 2" xfId="2051"/>
    <cellStyle name="20 % – Zvýraznění5 5 3" xfId="1283"/>
    <cellStyle name="20 % – Zvýraznění5 5 3 2" xfId="2321"/>
    <cellStyle name="20 % – Zvýraznění5 5 4" xfId="1659"/>
    <cellStyle name="20 % – Zvýraznění5 6" xfId="634"/>
    <cellStyle name="20 % – Zvýraznění5 6 2" xfId="1026"/>
    <cellStyle name="20 % – Zvýraznění5 6 2 2" xfId="2064"/>
    <cellStyle name="20 % – Zvýraznění5 6 3" xfId="1296"/>
    <cellStyle name="20 % – Zvýraznění5 6 3 2" xfId="2334"/>
    <cellStyle name="20 % – Zvýraznění5 6 4" xfId="1672"/>
    <cellStyle name="20 % – Zvýraznění5 7" xfId="647"/>
    <cellStyle name="20 % – Zvýraznění5 7 2" xfId="1039"/>
    <cellStyle name="20 % – Zvýraznění5 7 2 2" xfId="2077"/>
    <cellStyle name="20 % – Zvýraznění5 7 3" xfId="1309"/>
    <cellStyle name="20 % – Zvýraznění5 7 3 2" xfId="2347"/>
    <cellStyle name="20 % – Zvýraznění5 7 4" xfId="1685"/>
    <cellStyle name="20 % – Zvýraznění5 8" xfId="660"/>
    <cellStyle name="20 % – Zvýraznění5 8 2" xfId="1052"/>
    <cellStyle name="20 % – Zvýraznění5 8 2 2" xfId="2090"/>
    <cellStyle name="20 % – Zvýraznění5 8 3" xfId="1322"/>
    <cellStyle name="20 % – Zvýraznění5 8 3 2" xfId="2360"/>
    <cellStyle name="20 % – Zvýraznění5 8 4" xfId="1698"/>
    <cellStyle name="20 % – Zvýraznění5 9" xfId="673"/>
    <cellStyle name="20 % – Zvýraznění5 9 2" xfId="1065"/>
    <cellStyle name="20 % – Zvýraznění5 9 2 2" xfId="2103"/>
    <cellStyle name="20 % – Zvýraznění5 9 3" xfId="1335"/>
    <cellStyle name="20 % – Zvýraznění5 9 3 2" xfId="2373"/>
    <cellStyle name="20 % – Zvýraznění5 9 4" xfId="1711"/>
    <cellStyle name="20 % – Zvýraznění6" xfId="7" builtinId="50" customBuiltin="1"/>
    <cellStyle name="20 % – Zvýraznění6 10" xfId="685"/>
    <cellStyle name="20 % – Zvýraznění6 10 2" xfId="1077"/>
    <cellStyle name="20 % – Zvýraznění6 10 2 2" xfId="2115"/>
    <cellStyle name="20 % – Zvýraznění6 10 3" xfId="1347"/>
    <cellStyle name="20 % – Zvýraznění6 10 3 2" xfId="2385"/>
    <cellStyle name="20 % – Zvýraznění6 10 4" xfId="1723"/>
    <cellStyle name="20 % – Zvýraznění6 2" xfId="116"/>
    <cellStyle name="20 % – Zvýraznění6 2 2" xfId="143"/>
    <cellStyle name="20 % – Zvýraznění6 2 3" xfId="427"/>
    <cellStyle name="20 % – Zvýraznění6 2 3 2" xfId="597"/>
    <cellStyle name="20 % – Zvýraznění6 2 3 2 2" xfId="1635"/>
    <cellStyle name="20 % – Zvýraznění6 2 3 3" xfId="990"/>
    <cellStyle name="20 % – Zvýraznění6 2 3 3 2" xfId="2028"/>
    <cellStyle name="20 % – Zvýraznění6 2 3 4" xfId="1260"/>
    <cellStyle name="20 % – Zvýraznění6 2 3 4 2" xfId="2298"/>
    <cellStyle name="20 % – Zvýraznění6 2 3 5" xfId="1471"/>
    <cellStyle name="20 % – Zvýraznění6 2 4" xfId="478"/>
    <cellStyle name="20 % – Zvýraznění6 2 4 2" xfId="1518"/>
    <cellStyle name="20 % – Zvýraznění6 2 5" xfId="881"/>
    <cellStyle name="20 % – Zvýraznění6 2 5 2" xfId="1919"/>
    <cellStyle name="20 % – Zvýraznění6 2 6" xfId="1228"/>
    <cellStyle name="20 % – Zvýraznění6 2 6 2" xfId="2266"/>
    <cellStyle name="20 % – Zvýraznění6 2 7" xfId="1433"/>
    <cellStyle name="20 % – Zvýraznění6 2_EU tab textová část SR 2016  (2)" xfId="144"/>
    <cellStyle name="20 % – Zvýraznění6 3" xfId="145"/>
    <cellStyle name="20 % – Zvýraznění6 4" xfId="606"/>
    <cellStyle name="20 % – Zvýraznění6 4 2" xfId="998"/>
    <cellStyle name="20 % – Zvýraznění6 4 2 2" xfId="2036"/>
    <cellStyle name="20 % – Zvýraznění6 4 3" xfId="1268"/>
    <cellStyle name="20 % – Zvýraznění6 4 3 2" xfId="2306"/>
    <cellStyle name="20 % – Zvýraznění6 4 4" xfId="1644"/>
    <cellStyle name="20 % – Zvýraznění6 5" xfId="620"/>
    <cellStyle name="20 % – Zvýraznění6 5 2" xfId="1012"/>
    <cellStyle name="20 % – Zvýraznění6 5 2 2" xfId="2050"/>
    <cellStyle name="20 % – Zvýraznění6 5 3" xfId="1282"/>
    <cellStyle name="20 % – Zvýraznění6 5 3 2" xfId="2320"/>
    <cellStyle name="20 % – Zvýraznění6 5 4" xfId="1658"/>
    <cellStyle name="20 % – Zvýraznění6 6" xfId="633"/>
    <cellStyle name="20 % – Zvýraznění6 6 2" xfId="1025"/>
    <cellStyle name="20 % – Zvýraznění6 6 2 2" xfId="2063"/>
    <cellStyle name="20 % – Zvýraznění6 6 3" xfId="1295"/>
    <cellStyle name="20 % – Zvýraznění6 6 3 2" xfId="2333"/>
    <cellStyle name="20 % – Zvýraznění6 6 4" xfId="1671"/>
    <cellStyle name="20 % – Zvýraznění6 7" xfId="646"/>
    <cellStyle name="20 % – Zvýraznění6 7 2" xfId="1038"/>
    <cellStyle name="20 % – Zvýraznění6 7 2 2" xfId="2076"/>
    <cellStyle name="20 % – Zvýraznění6 7 3" xfId="1308"/>
    <cellStyle name="20 % – Zvýraznění6 7 3 2" xfId="2346"/>
    <cellStyle name="20 % – Zvýraznění6 7 4" xfId="1684"/>
    <cellStyle name="20 % – Zvýraznění6 8" xfId="659"/>
    <cellStyle name="20 % – Zvýraznění6 8 2" xfId="1051"/>
    <cellStyle name="20 % – Zvýraznění6 8 2 2" xfId="2089"/>
    <cellStyle name="20 % – Zvýraznění6 8 3" xfId="1321"/>
    <cellStyle name="20 % – Zvýraznění6 8 3 2" xfId="2359"/>
    <cellStyle name="20 % – Zvýraznění6 8 4" xfId="1697"/>
    <cellStyle name="20 % – Zvýraznění6 9" xfId="672"/>
    <cellStyle name="20 % – Zvýraznění6 9 2" xfId="1064"/>
    <cellStyle name="20 % – Zvýraznění6 9 2 2" xfId="2102"/>
    <cellStyle name="20 % – Zvýraznění6 9 3" xfId="1334"/>
    <cellStyle name="20 % – Zvýraznění6 9 3 2" xfId="2372"/>
    <cellStyle name="20 % – Zvýraznění6 9 4" xfId="1710"/>
    <cellStyle name="20% - Accent1" xfId="146"/>
    <cellStyle name="20% - Accent2" xfId="147"/>
    <cellStyle name="20% - Accent3" xfId="148"/>
    <cellStyle name="20% - Accent4" xfId="149"/>
    <cellStyle name="20% - Accent5" xfId="150"/>
    <cellStyle name="20% - Accent6" xfId="151"/>
    <cellStyle name="3_mezery" xfId="152"/>
    <cellStyle name="40 % – Zvýraznění1" xfId="8" builtinId="31" customBuiltin="1"/>
    <cellStyle name="40 % – Zvýraznění1 10" xfId="684"/>
    <cellStyle name="40 % – Zvýraznění1 10 2" xfId="1076"/>
    <cellStyle name="40 % – Zvýraznění1 10 2 2" xfId="2114"/>
    <cellStyle name="40 % – Zvýraznění1 10 3" xfId="1346"/>
    <cellStyle name="40 % – Zvýraznění1 10 3 2" xfId="2384"/>
    <cellStyle name="40 % – Zvýraznění1 10 4" xfId="1722"/>
    <cellStyle name="40 % – Zvýraznění1 2" xfId="97"/>
    <cellStyle name="40 % – Zvýraznění1 2 2" xfId="153"/>
    <cellStyle name="40 % – Zvýraznění1 2 3" xfId="418"/>
    <cellStyle name="40 % – Zvýraznění1 2 3 2" xfId="588"/>
    <cellStyle name="40 % – Zvýraznění1 2 3 2 2" xfId="1626"/>
    <cellStyle name="40 % – Zvýraznění1 2 3 3" xfId="981"/>
    <cellStyle name="40 % – Zvýraznění1 2 3 3 2" xfId="2019"/>
    <cellStyle name="40 % – Zvýraznění1 2 3 4" xfId="1251"/>
    <cellStyle name="40 % – Zvýraznění1 2 3 4 2" xfId="2289"/>
    <cellStyle name="40 % – Zvýraznění1 2 3 5" xfId="1462"/>
    <cellStyle name="40 % – Zvýraznění1 2 4" xfId="464"/>
    <cellStyle name="40 % – Zvýraznění1 2 4 2" xfId="1504"/>
    <cellStyle name="40 % – Zvýraznění1 2 5" xfId="869"/>
    <cellStyle name="40 % – Zvýraznění1 2 5 2" xfId="1907"/>
    <cellStyle name="40 % – Zvýraznění1 2 6" xfId="1219"/>
    <cellStyle name="40 % – Zvýraznění1 2 6 2" xfId="2257"/>
    <cellStyle name="40 % – Zvýraznění1 2 7" xfId="1424"/>
    <cellStyle name="40 % – Zvýraznění1 2_EU tab textová část SR 2016  (2)" xfId="154"/>
    <cellStyle name="40 % – Zvýraznění1 3" xfId="155"/>
    <cellStyle name="40 % – Zvýraznění1 4" xfId="607"/>
    <cellStyle name="40 % – Zvýraznění1 4 2" xfId="999"/>
    <cellStyle name="40 % – Zvýraznění1 4 2 2" xfId="2037"/>
    <cellStyle name="40 % – Zvýraznění1 4 3" xfId="1269"/>
    <cellStyle name="40 % – Zvýraznění1 4 3 2" xfId="2307"/>
    <cellStyle name="40 % – Zvýraznění1 4 4" xfId="1645"/>
    <cellStyle name="40 % – Zvýraznění1 5" xfId="619"/>
    <cellStyle name="40 % – Zvýraznění1 5 2" xfId="1011"/>
    <cellStyle name="40 % – Zvýraznění1 5 2 2" xfId="2049"/>
    <cellStyle name="40 % – Zvýraznění1 5 3" xfId="1281"/>
    <cellStyle name="40 % – Zvýraznění1 5 3 2" xfId="2319"/>
    <cellStyle name="40 % – Zvýraznění1 5 4" xfId="1657"/>
    <cellStyle name="40 % – Zvýraznění1 6" xfId="632"/>
    <cellStyle name="40 % – Zvýraznění1 6 2" xfId="1024"/>
    <cellStyle name="40 % – Zvýraznění1 6 2 2" xfId="2062"/>
    <cellStyle name="40 % – Zvýraznění1 6 3" xfId="1294"/>
    <cellStyle name="40 % – Zvýraznění1 6 3 2" xfId="2332"/>
    <cellStyle name="40 % – Zvýraznění1 6 4" xfId="1670"/>
    <cellStyle name="40 % – Zvýraznění1 7" xfId="645"/>
    <cellStyle name="40 % – Zvýraznění1 7 2" xfId="1037"/>
    <cellStyle name="40 % – Zvýraznění1 7 2 2" xfId="2075"/>
    <cellStyle name="40 % – Zvýraznění1 7 3" xfId="1307"/>
    <cellStyle name="40 % – Zvýraznění1 7 3 2" xfId="2345"/>
    <cellStyle name="40 % – Zvýraznění1 7 4" xfId="1683"/>
    <cellStyle name="40 % – Zvýraznění1 8" xfId="658"/>
    <cellStyle name="40 % – Zvýraznění1 8 2" xfId="1050"/>
    <cellStyle name="40 % – Zvýraznění1 8 2 2" xfId="2088"/>
    <cellStyle name="40 % – Zvýraznění1 8 3" xfId="1320"/>
    <cellStyle name="40 % – Zvýraznění1 8 3 2" xfId="2358"/>
    <cellStyle name="40 % – Zvýraznění1 8 4" xfId="1696"/>
    <cellStyle name="40 % – Zvýraznění1 9" xfId="671"/>
    <cellStyle name="40 % – Zvýraznění1 9 2" xfId="1063"/>
    <cellStyle name="40 % – Zvýraznění1 9 2 2" xfId="2101"/>
    <cellStyle name="40 % – Zvýraznění1 9 3" xfId="1333"/>
    <cellStyle name="40 % – Zvýraznění1 9 3 2" xfId="2371"/>
    <cellStyle name="40 % – Zvýraznění1 9 4" xfId="1709"/>
    <cellStyle name="40 % – Zvýraznění2" xfId="9" builtinId="35" customBuiltin="1"/>
    <cellStyle name="40 % – Zvýraznění2 10" xfId="683"/>
    <cellStyle name="40 % – Zvýraznění2 10 2" xfId="1075"/>
    <cellStyle name="40 % – Zvýraznění2 10 2 2" xfId="2113"/>
    <cellStyle name="40 % – Zvýraznění2 10 3" xfId="1345"/>
    <cellStyle name="40 % – Zvýraznění2 10 3 2" xfId="2383"/>
    <cellStyle name="40 % – Zvýraznění2 10 4" xfId="1721"/>
    <cellStyle name="40 % – Zvýraznění2 2" xfId="101"/>
    <cellStyle name="40 % – Zvýraznění2 2 2" xfId="156"/>
    <cellStyle name="40 % – Zvýraznění2 2 3" xfId="420"/>
    <cellStyle name="40 % – Zvýraznění2 2 3 2" xfId="590"/>
    <cellStyle name="40 % – Zvýraznění2 2 3 2 2" xfId="1628"/>
    <cellStyle name="40 % – Zvýraznění2 2 3 3" xfId="983"/>
    <cellStyle name="40 % – Zvýraznění2 2 3 3 2" xfId="2021"/>
    <cellStyle name="40 % – Zvýraznění2 2 3 4" xfId="1253"/>
    <cellStyle name="40 % – Zvýraznění2 2 3 4 2" xfId="2291"/>
    <cellStyle name="40 % – Zvýraznění2 2 3 5" xfId="1464"/>
    <cellStyle name="40 % – Zvýraznění2 2 4" xfId="467"/>
    <cellStyle name="40 % – Zvýraznění2 2 4 2" xfId="1507"/>
    <cellStyle name="40 % – Zvýraznění2 2 5" xfId="871"/>
    <cellStyle name="40 % – Zvýraznění2 2 5 2" xfId="1909"/>
    <cellStyle name="40 % – Zvýraznění2 2 6" xfId="1221"/>
    <cellStyle name="40 % – Zvýraznění2 2 6 2" xfId="2259"/>
    <cellStyle name="40 % – Zvýraznění2 2 7" xfId="1426"/>
    <cellStyle name="40 % – Zvýraznění2 2_EU tab textová část SR 2016  (2)" xfId="157"/>
    <cellStyle name="40 % – Zvýraznění2 3" xfId="158"/>
    <cellStyle name="40 % – Zvýraznění2 4" xfId="608"/>
    <cellStyle name="40 % – Zvýraznění2 4 2" xfId="1000"/>
    <cellStyle name="40 % – Zvýraznění2 4 2 2" xfId="2038"/>
    <cellStyle name="40 % – Zvýraznění2 4 3" xfId="1270"/>
    <cellStyle name="40 % – Zvýraznění2 4 3 2" xfId="2308"/>
    <cellStyle name="40 % – Zvýraznění2 4 4" xfId="1646"/>
    <cellStyle name="40 % – Zvýraznění2 5" xfId="618"/>
    <cellStyle name="40 % – Zvýraznění2 5 2" xfId="1010"/>
    <cellStyle name="40 % – Zvýraznění2 5 2 2" xfId="2048"/>
    <cellStyle name="40 % – Zvýraznění2 5 3" xfId="1280"/>
    <cellStyle name="40 % – Zvýraznění2 5 3 2" xfId="2318"/>
    <cellStyle name="40 % – Zvýraznění2 5 4" xfId="1656"/>
    <cellStyle name="40 % – Zvýraznění2 6" xfId="631"/>
    <cellStyle name="40 % – Zvýraznění2 6 2" xfId="1023"/>
    <cellStyle name="40 % – Zvýraznění2 6 2 2" xfId="2061"/>
    <cellStyle name="40 % – Zvýraznění2 6 3" xfId="1293"/>
    <cellStyle name="40 % – Zvýraznění2 6 3 2" xfId="2331"/>
    <cellStyle name="40 % – Zvýraznění2 6 4" xfId="1669"/>
    <cellStyle name="40 % – Zvýraznění2 7" xfId="644"/>
    <cellStyle name="40 % – Zvýraznění2 7 2" xfId="1036"/>
    <cellStyle name="40 % – Zvýraznění2 7 2 2" xfId="2074"/>
    <cellStyle name="40 % – Zvýraznění2 7 3" xfId="1306"/>
    <cellStyle name="40 % – Zvýraznění2 7 3 2" xfId="2344"/>
    <cellStyle name="40 % – Zvýraznění2 7 4" xfId="1682"/>
    <cellStyle name="40 % – Zvýraznění2 8" xfId="657"/>
    <cellStyle name="40 % – Zvýraznění2 8 2" xfId="1049"/>
    <cellStyle name="40 % – Zvýraznění2 8 2 2" xfId="2087"/>
    <cellStyle name="40 % – Zvýraznění2 8 3" xfId="1319"/>
    <cellStyle name="40 % – Zvýraznění2 8 3 2" xfId="2357"/>
    <cellStyle name="40 % – Zvýraznění2 8 4" xfId="1695"/>
    <cellStyle name="40 % – Zvýraznění2 9" xfId="670"/>
    <cellStyle name="40 % – Zvýraznění2 9 2" xfId="1062"/>
    <cellStyle name="40 % – Zvýraznění2 9 2 2" xfId="2100"/>
    <cellStyle name="40 % – Zvýraznění2 9 3" xfId="1332"/>
    <cellStyle name="40 % – Zvýraznění2 9 3 2" xfId="2370"/>
    <cellStyle name="40 % – Zvýraznění2 9 4" xfId="1708"/>
    <cellStyle name="40 % – Zvýraznění3" xfId="10" builtinId="39" customBuiltin="1"/>
    <cellStyle name="40 % – Zvýraznění3 10" xfId="682"/>
    <cellStyle name="40 % – Zvýraznění3 10 2" xfId="1074"/>
    <cellStyle name="40 % – Zvýraznění3 10 2 2" xfId="2112"/>
    <cellStyle name="40 % – Zvýraznění3 10 3" xfId="1344"/>
    <cellStyle name="40 % – Zvýraznění3 10 3 2" xfId="2382"/>
    <cellStyle name="40 % – Zvýraznění3 10 4" xfId="1720"/>
    <cellStyle name="40 % – Zvýraznění3 2" xfId="105"/>
    <cellStyle name="40 % – Zvýraznění3 2 2" xfId="159"/>
    <cellStyle name="40 % – Zvýraznění3 2 3" xfId="422"/>
    <cellStyle name="40 % – Zvýraznění3 2 3 2" xfId="592"/>
    <cellStyle name="40 % – Zvýraznění3 2 3 2 2" xfId="1630"/>
    <cellStyle name="40 % – Zvýraznění3 2 3 3" xfId="985"/>
    <cellStyle name="40 % – Zvýraznění3 2 3 3 2" xfId="2023"/>
    <cellStyle name="40 % – Zvýraznění3 2 3 4" xfId="1255"/>
    <cellStyle name="40 % – Zvýraznění3 2 3 4 2" xfId="2293"/>
    <cellStyle name="40 % – Zvýraznění3 2 3 5" xfId="1466"/>
    <cellStyle name="40 % – Zvýraznění3 2 4" xfId="470"/>
    <cellStyle name="40 % – Zvýraznění3 2 4 2" xfId="1510"/>
    <cellStyle name="40 % – Zvýraznění3 2 5" xfId="874"/>
    <cellStyle name="40 % – Zvýraznění3 2 5 2" xfId="1912"/>
    <cellStyle name="40 % – Zvýraznění3 2 6" xfId="1223"/>
    <cellStyle name="40 % – Zvýraznění3 2 6 2" xfId="2261"/>
    <cellStyle name="40 % – Zvýraznění3 2 7" xfId="1428"/>
    <cellStyle name="40 % – Zvýraznění3 2_EU tab textová část SR 2016  (2)" xfId="160"/>
    <cellStyle name="40 % – Zvýraznění3 3" xfId="161"/>
    <cellStyle name="40 % – Zvýraznění3 4" xfId="609"/>
    <cellStyle name="40 % – Zvýraznění3 4 2" xfId="1001"/>
    <cellStyle name="40 % – Zvýraznění3 4 2 2" xfId="2039"/>
    <cellStyle name="40 % – Zvýraznění3 4 3" xfId="1271"/>
    <cellStyle name="40 % – Zvýraznění3 4 3 2" xfId="2309"/>
    <cellStyle name="40 % – Zvýraznění3 4 4" xfId="1647"/>
    <cellStyle name="40 % – Zvýraznění3 5" xfId="617"/>
    <cellStyle name="40 % – Zvýraznění3 5 2" xfId="1009"/>
    <cellStyle name="40 % – Zvýraznění3 5 2 2" xfId="2047"/>
    <cellStyle name="40 % – Zvýraznění3 5 3" xfId="1279"/>
    <cellStyle name="40 % – Zvýraznění3 5 3 2" xfId="2317"/>
    <cellStyle name="40 % – Zvýraznění3 5 4" xfId="1655"/>
    <cellStyle name="40 % – Zvýraznění3 6" xfId="630"/>
    <cellStyle name="40 % – Zvýraznění3 6 2" xfId="1022"/>
    <cellStyle name="40 % – Zvýraznění3 6 2 2" xfId="2060"/>
    <cellStyle name="40 % – Zvýraznění3 6 3" xfId="1292"/>
    <cellStyle name="40 % – Zvýraznění3 6 3 2" xfId="2330"/>
    <cellStyle name="40 % – Zvýraznění3 6 4" xfId="1668"/>
    <cellStyle name="40 % – Zvýraznění3 7" xfId="643"/>
    <cellStyle name="40 % – Zvýraznění3 7 2" xfId="1035"/>
    <cellStyle name="40 % – Zvýraznění3 7 2 2" xfId="2073"/>
    <cellStyle name="40 % – Zvýraznění3 7 3" xfId="1305"/>
    <cellStyle name="40 % – Zvýraznění3 7 3 2" xfId="2343"/>
    <cellStyle name="40 % – Zvýraznění3 7 4" xfId="1681"/>
    <cellStyle name="40 % – Zvýraznění3 8" xfId="656"/>
    <cellStyle name="40 % – Zvýraznění3 8 2" xfId="1048"/>
    <cellStyle name="40 % – Zvýraznění3 8 2 2" xfId="2086"/>
    <cellStyle name="40 % – Zvýraznění3 8 3" xfId="1318"/>
    <cellStyle name="40 % – Zvýraznění3 8 3 2" xfId="2356"/>
    <cellStyle name="40 % – Zvýraznění3 8 4" xfId="1694"/>
    <cellStyle name="40 % – Zvýraznění3 9" xfId="669"/>
    <cellStyle name="40 % – Zvýraznění3 9 2" xfId="1061"/>
    <cellStyle name="40 % – Zvýraznění3 9 2 2" xfId="2099"/>
    <cellStyle name="40 % – Zvýraznění3 9 3" xfId="1331"/>
    <cellStyle name="40 % – Zvýraznění3 9 3 2" xfId="2369"/>
    <cellStyle name="40 % – Zvýraznění3 9 4" xfId="1707"/>
    <cellStyle name="40 % – Zvýraznění4" xfId="11" builtinId="43" customBuiltin="1"/>
    <cellStyle name="40 % – Zvýraznění4 10" xfId="681"/>
    <cellStyle name="40 % – Zvýraznění4 10 2" xfId="1073"/>
    <cellStyle name="40 % – Zvýraznění4 10 2 2" xfId="2111"/>
    <cellStyle name="40 % – Zvýraznění4 10 3" xfId="1343"/>
    <cellStyle name="40 % – Zvýraznění4 10 3 2" xfId="2381"/>
    <cellStyle name="40 % – Zvýraznění4 10 4" xfId="1719"/>
    <cellStyle name="40 % – Zvýraznění4 2" xfId="109"/>
    <cellStyle name="40 % – Zvýraznění4 2 2" xfId="162"/>
    <cellStyle name="40 % – Zvýraznění4 2 3" xfId="424"/>
    <cellStyle name="40 % – Zvýraznění4 2 3 2" xfId="594"/>
    <cellStyle name="40 % – Zvýraznění4 2 3 2 2" xfId="1632"/>
    <cellStyle name="40 % – Zvýraznění4 2 3 3" xfId="987"/>
    <cellStyle name="40 % – Zvýraznění4 2 3 3 2" xfId="2025"/>
    <cellStyle name="40 % – Zvýraznění4 2 3 4" xfId="1257"/>
    <cellStyle name="40 % – Zvýraznění4 2 3 4 2" xfId="2295"/>
    <cellStyle name="40 % – Zvýraznění4 2 3 5" xfId="1468"/>
    <cellStyle name="40 % – Zvýraznění4 2 4" xfId="474"/>
    <cellStyle name="40 % – Zvýraznění4 2 4 2" xfId="1514"/>
    <cellStyle name="40 % – Zvýraznění4 2 5" xfId="876"/>
    <cellStyle name="40 % – Zvýraznění4 2 5 2" xfId="1914"/>
    <cellStyle name="40 % – Zvýraznění4 2 6" xfId="1225"/>
    <cellStyle name="40 % – Zvýraznění4 2 6 2" xfId="2263"/>
    <cellStyle name="40 % – Zvýraznění4 2 7" xfId="1430"/>
    <cellStyle name="40 % – Zvýraznění4 2_EU tab textová část SR 2016  (2)" xfId="163"/>
    <cellStyle name="40 % – Zvýraznění4 3" xfId="164"/>
    <cellStyle name="40 % – Zvýraznění4 4" xfId="610"/>
    <cellStyle name="40 % – Zvýraznění4 4 2" xfId="1002"/>
    <cellStyle name="40 % – Zvýraznění4 4 2 2" xfId="2040"/>
    <cellStyle name="40 % – Zvýraznění4 4 3" xfId="1272"/>
    <cellStyle name="40 % – Zvýraznění4 4 3 2" xfId="2310"/>
    <cellStyle name="40 % – Zvýraznění4 4 4" xfId="1648"/>
    <cellStyle name="40 % – Zvýraznění4 5" xfId="616"/>
    <cellStyle name="40 % – Zvýraznění4 5 2" xfId="1008"/>
    <cellStyle name="40 % – Zvýraznění4 5 2 2" xfId="2046"/>
    <cellStyle name="40 % – Zvýraznění4 5 3" xfId="1278"/>
    <cellStyle name="40 % – Zvýraznění4 5 3 2" xfId="2316"/>
    <cellStyle name="40 % – Zvýraznění4 5 4" xfId="1654"/>
    <cellStyle name="40 % – Zvýraznění4 6" xfId="629"/>
    <cellStyle name="40 % – Zvýraznění4 6 2" xfId="1021"/>
    <cellStyle name="40 % – Zvýraznění4 6 2 2" xfId="2059"/>
    <cellStyle name="40 % – Zvýraznění4 6 3" xfId="1291"/>
    <cellStyle name="40 % – Zvýraznění4 6 3 2" xfId="2329"/>
    <cellStyle name="40 % – Zvýraznění4 6 4" xfId="1667"/>
    <cellStyle name="40 % – Zvýraznění4 7" xfId="642"/>
    <cellStyle name="40 % – Zvýraznění4 7 2" xfId="1034"/>
    <cellStyle name="40 % – Zvýraznění4 7 2 2" xfId="2072"/>
    <cellStyle name="40 % – Zvýraznění4 7 3" xfId="1304"/>
    <cellStyle name="40 % – Zvýraznění4 7 3 2" xfId="2342"/>
    <cellStyle name="40 % – Zvýraznění4 7 4" xfId="1680"/>
    <cellStyle name="40 % – Zvýraznění4 8" xfId="655"/>
    <cellStyle name="40 % – Zvýraznění4 8 2" xfId="1047"/>
    <cellStyle name="40 % – Zvýraznění4 8 2 2" xfId="2085"/>
    <cellStyle name="40 % – Zvýraznění4 8 3" xfId="1317"/>
    <cellStyle name="40 % – Zvýraznění4 8 3 2" xfId="2355"/>
    <cellStyle name="40 % – Zvýraznění4 8 4" xfId="1693"/>
    <cellStyle name="40 % – Zvýraznění4 9" xfId="668"/>
    <cellStyle name="40 % – Zvýraznění4 9 2" xfId="1060"/>
    <cellStyle name="40 % – Zvýraznění4 9 2 2" xfId="2098"/>
    <cellStyle name="40 % – Zvýraznění4 9 3" xfId="1330"/>
    <cellStyle name="40 % – Zvýraznění4 9 3 2" xfId="2368"/>
    <cellStyle name="40 % – Zvýraznění4 9 4" xfId="1706"/>
    <cellStyle name="40 % – Zvýraznění5" xfId="12" builtinId="47" customBuiltin="1"/>
    <cellStyle name="40 % – Zvýraznění5 10" xfId="680"/>
    <cellStyle name="40 % – Zvýraznění5 10 2" xfId="1072"/>
    <cellStyle name="40 % – Zvýraznění5 10 2 2" xfId="2110"/>
    <cellStyle name="40 % – Zvýraznění5 10 3" xfId="1342"/>
    <cellStyle name="40 % – Zvýraznění5 10 3 2" xfId="2380"/>
    <cellStyle name="40 % – Zvýraznění5 10 4" xfId="1718"/>
    <cellStyle name="40 % – Zvýraznění5 2" xfId="113"/>
    <cellStyle name="40 % – Zvýraznění5 2 2" xfId="165"/>
    <cellStyle name="40 % – Zvýraznění5 2 3" xfId="426"/>
    <cellStyle name="40 % – Zvýraznění5 2 3 2" xfId="596"/>
    <cellStyle name="40 % – Zvýraznění5 2 3 2 2" xfId="1634"/>
    <cellStyle name="40 % – Zvýraznění5 2 3 3" xfId="989"/>
    <cellStyle name="40 % – Zvýraznění5 2 3 3 2" xfId="2027"/>
    <cellStyle name="40 % – Zvýraznění5 2 3 4" xfId="1259"/>
    <cellStyle name="40 % – Zvýraznění5 2 3 4 2" xfId="2297"/>
    <cellStyle name="40 % – Zvýraznění5 2 3 5" xfId="1470"/>
    <cellStyle name="40 % – Zvýraznění5 2 4" xfId="476"/>
    <cellStyle name="40 % – Zvýraznění5 2 4 2" xfId="1516"/>
    <cellStyle name="40 % – Zvýraznění5 2 5" xfId="879"/>
    <cellStyle name="40 % – Zvýraznění5 2 5 2" xfId="1917"/>
    <cellStyle name="40 % – Zvýraznění5 2 6" xfId="1227"/>
    <cellStyle name="40 % – Zvýraznění5 2 6 2" xfId="2265"/>
    <cellStyle name="40 % – Zvýraznění5 2 7" xfId="1432"/>
    <cellStyle name="40 % – Zvýraznění5 2_EU tab textová část SR 2016  (2)" xfId="166"/>
    <cellStyle name="40 % – Zvýraznění5 3" xfId="167"/>
    <cellStyle name="40 % – Zvýraznění5 4" xfId="611"/>
    <cellStyle name="40 % – Zvýraznění5 4 2" xfId="1003"/>
    <cellStyle name="40 % – Zvýraznění5 4 2 2" xfId="2041"/>
    <cellStyle name="40 % – Zvýraznění5 4 3" xfId="1273"/>
    <cellStyle name="40 % – Zvýraznění5 4 3 2" xfId="2311"/>
    <cellStyle name="40 % – Zvýraznění5 4 4" xfId="1649"/>
    <cellStyle name="40 % – Zvýraznění5 5" xfId="615"/>
    <cellStyle name="40 % – Zvýraznění5 5 2" xfId="1007"/>
    <cellStyle name="40 % – Zvýraznění5 5 2 2" xfId="2045"/>
    <cellStyle name="40 % – Zvýraznění5 5 3" xfId="1277"/>
    <cellStyle name="40 % – Zvýraznění5 5 3 2" xfId="2315"/>
    <cellStyle name="40 % – Zvýraznění5 5 4" xfId="1653"/>
    <cellStyle name="40 % – Zvýraznění5 6" xfId="628"/>
    <cellStyle name="40 % – Zvýraznění5 6 2" xfId="1020"/>
    <cellStyle name="40 % – Zvýraznění5 6 2 2" xfId="2058"/>
    <cellStyle name="40 % – Zvýraznění5 6 3" xfId="1290"/>
    <cellStyle name="40 % – Zvýraznění5 6 3 2" xfId="2328"/>
    <cellStyle name="40 % – Zvýraznění5 6 4" xfId="1666"/>
    <cellStyle name="40 % – Zvýraznění5 7" xfId="641"/>
    <cellStyle name="40 % – Zvýraznění5 7 2" xfId="1033"/>
    <cellStyle name="40 % – Zvýraznění5 7 2 2" xfId="2071"/>
    <cellStyle name="40 % – Zvýraznění5 7 3" xfId="1303"/>
    <cellStyle name="40 % – Zvýraznění5 7 3 2" xfId="2341"/>
    <cellStyle name="40 % – Zvýraznění5 7 4" xfId="1679"/>
    <cellStyle name="40 % – Zvýraznění5 8" xfId="654"/>
    <cellStyle name="40 % – Zvýraznění5 8 2" xfId="1046"/>
    <cellStyle name="40 % – Zvýraznění5 8 2 2" xfId="2084"/>
    <cellStyle name="40 % – Zvýraznění5 8 3" xfId="1316"/>
    <cellStyle name="40 % – Zvýraznění5 8 3 2" xfId="2354"/>
    <cellStyle name="40 % – Zvýraznění5 8 4" xfId="1692"/>
    <cellStyle name="40 % – Zvýraznění5 9" xfId="667"/>
    <cellStyle name="40 % – Zvýraznění5 9 2" xfId="1059"/>
    <cellStyle name="40 % – Zvýraznění5 9 2 2" xfId="2097"/>
    <cellStyle name="40 % – Zvýraznění5 9 3" xfId="1329"/>
    <cellStyle name="40 % – Zvýraznění5 9 3 2" xfId="2367"/>
    <cellStyle name="40 % – Zvýraznění5 9 4" xfId="1705"/>
    <cellStyle name="40 % – Zvýraznění6" xfId="13" builtinId="51" customBuiltin="1"/>
    <cellStyle name="40 % – Zvýraznění6 10" xfId="679"/>
    <cellStyle name="40 % – Zvýraznění6 10 2" xfId="1071"/>
    <cellStyle name="40 % – Zvýraznění6 10 2 2" xfId="2109"/>
    <cellStyle name="40 % – Zvýraznění6 10 3" xfId="1341"/>
    <cellStyle name="40 % – Zvýraznění6 10 3 2" xfId="2379"/>
    <cellStyle name="40 % – Zvýraznění6 10 4" xfId="1717"/>
    <cellStyle name="40 % – Zvýraznění6 2" xfId="117"/>
    <cellStyle name="40 % – Zvýraznění6 2 2" xfId="168"/>
    <cellStyle name="40 % – Zvýraznění6 2 3" xfId="428"/>
    <cellStyle name="40 % – Zvýraznění6 2 3 2" xfId="598"/>
    <cellStyle name="40 % – Zvýraznění6 2 3 2 2" xfId="1636"/>
    <cellStyle name="40 % – Zvýraznění6 2 3 3" xfId="991"/>
    <cellStyle name="40 % – Zvýraznění6 2 3 3 2" xfId="2029"/>
    <cellStyle name="40 % – Zvýraznění6 2 3 4" xfId="1261"/>
    <cellStyle name="40 % – Zvýraznění6 2 3 4 2" xfId="2299"/>
    <cellStyle name="40 % – Zvýraznění6 2 3 5" xfId="1472"/>
    <cellStyle name="40 % – Zvýraznění6 2 4" xfId="479"/>
    <cellStyle name="40 % – Zvýraznění6 2 4 2" xfId="1519"/>
    <cellStyle name="40 % – Zvýraznění6 2 5" xfId="882"/>
    <cellStyle name="40 % – Zvýraznění6 2 5 2" xfId="1920"/>
    <cellStyle name="40 % – Zvýraznění6 2 6" xfId="1229"/>
    <cellStyle name="40 % – Zvýraznění6 2 6 2" xfId="2267"/>
    <cellStyle name="40 % – Zvýraznění6 2 7" xfId="1434"/>
    <cellStyle name="40 % – Zvýraznění6 2_EU tab textová část SR 2016  (2)" xfId="169"/>
    <cellStyle name="40 % – Zvýraznění6 3" xfId="170"/>
    <cellStyle name="40 % – Zvýraznění6 4" xfId="612"/>
    <cellStyle name="40 % – Zvýraznění6 4 2" xfId="1004"/>
    <cellStyle name="40 % – Zvýraznění6 4 2 2" xfId="2042"/>
    <cellStyle name="40 % – Zvýraznění6 4 3" xfId="1274"/>
    <cellStyle name="40 % – Zvýraznění6 4 3 2" xfId="2312"/>
    <cellStyle name="40 % – Zvýraznění6 4 4" xfId="1650"/>
    <cellStyle name="40 % – Zvýraznění6 5" xfId="614"/>
    <cellStyle name="40 % – Zvýraznění6 5 2" xfId="1006"/>
    <cellStyle name="40 % – Zvýraznění6 5 2 2" xfId="2044"/>
    <cellStyle name="40 % – Zvýraznění6 5 3" xfId="1276"/>
    <cellStyle name="40 % – Zvýraznění6 5 3 2" xfId="2314"/>
    <cellStyle name="40 % – Zvýraznění6 5 4" xfId="1652"/>
    <cellStyle name="40 % – Zvýraznění6 6" xfId="627"/>
    <cellStyle name="40 % – Zvýraznění6 6 2" xfId="1019"/>
    <cellStyle name="40 % – Zvýraznění6 6 2 2" xfId="2057"/>
    <cellStyle name="40 % – Zvýraznění6 6 3" xfId="1289"/>
    <cellStyle name="40 % – Zvýraznění6 6 3 2" xfId="2327"/>
    <cellStyle name="40 % – Zvýraznění6 6 4" xfId="1665"/>
    <cellStyle name="40 % – Zvýraznění6 7" xfId="640"/>
    <cellStyle name="40 % – Zvýraznění6 7 2" xfId="1032"/>
    <cellStyle name="40 % – Zvýraznění6 7 2 2" xfId="2070"/>
    <cellStyle name="40 % – Zvýraznění6 7 3" xfId="1302"/>
    <cellStyle name="40 % – Zvýraznění6 7 3 2" xfId="2340"/>
    <cellStyle name="40 % – Zvýraznění6 7 4" xfId="1678"/>
    <cellStyle name="40 % – Zvýraznění6 8" xfId="653"/>
    <cellStyle name="40 % – Zvýraznění6 8 2" xfId="1045"/>
    <cellStyle name="40 % – Zvýraznění6 8 2 2" xfId="2083"/>
    <cellStyle name="40 % – Zvýraznění6 8 3" xfId="1315"/>
    <cellStyle name="40 % – Zvýraznění6 8 3 2" xfId="2353"/>
    <cellStyle name="40 % – Zvýraznění6 8 4" xfId="1691"/>
    <cellStyle name="40 % – Zvýraznění6 9" xfId="666"/>
    <cellStyle name="40 % – Zvýraznění6 9 2" xfId="1058"/>
    <cellStyle name="40 % – Zvýraznění6 9 2 2" xfId="2096"/>
    <cellStyle name="40 % – Zvýraznění6 9 3" xfId="1328"/>
    <cellStyle name="40 % – Zvýraznění6 9 3 2" xfId="2366"/>
    <cellStyle name="40 % – Zvýraznění6 9 4" xfId="1704"/>
    <cellStyle name="40% - Accent1" xfId="171"/>
    <cellStyle name="40% - Accent2" xfId="172"/>
    <cellStyle name="40% - Accent3" xfId="173"/>
    <cellStyle name="40% - Accent4" xfId="174"/>
    <cellStyle name="40% - Accent5" xfId="175"/>
    <cellStyle name="40% - Accent6" xfId="176"/>
    <cellStyle name="60 % – Zvýraznění1" xfId="14" builtinId="32" customBuiltin="1"/>
    <cellStyle name="60 % – Zvýraznění1 2" xfId="98"/>
    <cellStyle name="60 % – Zvýraznění1 3" xfId="177"/>
    <cellStyle name="60 % – Zvýraznění2" xfId="15" builtinId="36" customBuiltin="1"/>
    <cellStyle name="60 % – Zvýraznění2 2" xfId="102"/>
    <cellStyle name="60 % – Zvýraznění2 3" xfId="178"/>
    <cellStyle name="60 % – Zvýraznění3" xfId="16" builtinId="40" customBuiltin="1"/>
    <cellStyle name="60 % – Zvýraznění3 2" xfId="106"/>
    <cellStyle name="60 % – Zvýraznění3 3" xfId="179"/>
    <cellStyle name="60 % – Zvýraznění4" xfId="17" builtinId="44" customBuiltin="1"/>
    <cellStyle name="60 % – Zvýraznění4 2" xfId="110"/>
    <cellStyle name="60 % – Zvýraznění4 3" xfId="180"/>
    <cellStyle name="60 % – Zvýraznění5" xfId="18" builtinId="48" customBuiltin="1"/>
    <cellStyle name="60 % – Zvýraznění5 2" xfId="114"/>
    <cellStyle name="60 % – Zvýraznění5 3" xfId="181"/>
    <cellStyle name="60 % – Zvýraznění6" xfId="19" builtinId="52" customBuiltin="1"/>
    <cellStyle name="60 % – Zvýraznění6 2" xfId="118"/>
    <cellStyle name="60 % – Zvýraznění6 3" xfId="182"/>
    <cellStyle name="60% - Accent1" xfId="183"/>
    <cellStyle name="60% - Accent2" xfId="184"/>
    <cellStyle name="60% - Accent3" xfId="185"/>
    <cellStyle name="60% - Accent4" xfId="186"/>
    <cellStyle name="60% - Accent5" xfId="187"/>
    <cellStyle name="60% - Accent6" xfId="188"/>
    <cellStyle name="Accent1" xfId="189"/>
    <cellStyle name="Accent1 - 20%" xfId="190"/>
    <cellStyle name="Accent1 - 40%" xfId="191"/>
    <cellStyle name="Accent1 - 60%" xfId="192"/>
    <cellStyle name="Accent2" xfId="193"/>
    <cellStyle name="Accent2 - 20%" xfId="194"/>
    <cellStyle name="Accent2 - 40%" xfId="195"/>
    <cellStyle name="Accent2 - 60%" xfId="196"/>
    <cellStyle name="Accent3" xfId="197"/>
    <cellStyle name="Accent3 - 20%" xfId="198"/>
    <cellStyle name="Accent3 - 40%" xfId="199"/>
    <cellStyle name="Accent3 - 60%" xfId="200"/>
    <cellStyle name="Accent4" xfId="201"/>
    <cellStyle name="Accent4 - 20%" xfId="202"/>
    <cellStyle name="Accent4 - 40%" xfId="203"/>
    <cellStyle name="Accent4 - 60%" xfId="204"/>
    <cellStyle name="Accent5" xfId="205"/>
    <cellStyle name="Accent5 - 20%" xfId="206"/>
    <cellStyle name="Accent5 - 40%" xfId="207"/>
    <cellStyle name="Accent5 - 60%" xfId="208"/>
    <cellStyle name="Accent6" xfId="209"/>
    <cellStyle name="Accent6 - 20%" xfId="210"/>
    <cellStyle name="Accent6 - 40%" xfId="211"/>
    <cellStyle name="Accent6 - 60%" xfId="212"/>
    <cellStyle name="Bad" xfId="213"/>
    <cellStyle name="Calculation" xfId="214"/>
    <cellStyle name="Calculation 2" xfId="519"/>
    <cellStyle name="Calculation 2 2" xfId="1557"/>
    <cellStyle name="Calculation 3" xfId="756"/>
    <cellStyle name="Calculation 3 2" xfId="1794"/>
    <cellStyle name="Calculation 4" xfId="535"/>
    <cellStyle name="Calculation 4 2" xfId="1573"/>
    <cellStyle name="Calculation 5" xfId="924"/>
    <cellStyle name="Calculation 5 2" xfId="1962"/>
    <cellStyle name="Calculation 6" xfId="877"/>
    <cellStyle name="Calculation 6 2" xfId="1915"/>
    <cellStyle name="Calculation 7" xfId="844"/>
    <cellStyle name="Calculation 7 2" xfId="1882"/>
    <cellStyle name="Calculation 8" xfId="1438"/>
    <cellStyle name="Celkem" xfId="20" builtinId="25" customBuiltin="1"/>
    <cellStyle name="Celkem 2" xfId="94"/>
    <cellStyle name="Celkem 3" xfId="215"/>
    <cellStyle name="Celkem 3 2" xfId="461"/>
    <cellStyle name="Celkem 3 2 2" xfId="1501"/>
    <cellStyle name="Celkem 3 3" xfId="444"/>
    <cellStyle name="Celkem 3 3 2" xfId="1484"/>
    <cellStyle name="Celkem 3 4" xfId="754"/>
    <cellStyle name="Celkem 3 4 2" xfId="1792"/>
    <cellStyle name="Celkem 3 5" xfId="975"/>
    <cellStyle name="Celkem 3 5 2" xfId="2013"/>
    <cellStyle name="Celkem 3 6" xfId="857"/>
    <cellStyle name="Celkem 3 6 2" xfId="1895"/>
    <cellStyle name="Celkem 3 7" xfId="858"/>
    <cellStyle name="Celkem 3 7 2" xfId="1896"/>
    <cellStyle name="Celkem 4" xfId="400"/>
    <cellStyle name="CISPUB0" xfId="216"/>
    <cellStyle name="Comma" xfId="21"/>
    <cellStyle name="Comma 2" xfId="401"/>
    <cellStyle name="Currency" xfId="22"/>
    <cellStyle name="Currency 2" xfId="402"/>
    <cellStyle name="Čárka" xfId="23" builtinId="3"/>
    <cellStyle name="Čárka 2" xfId="394"/>
    <cellStyle name="Čárka 2 2" xfId="576"/>
    <cellStyle name="Čárka 2 2 2" xfId="1614"/>
    <cellStyle name="Čárka 2 3" xfId="967"/>
    <cellStyle name="Čárka 2 3 2" xfId="2005"/>
    <cellStyle name="Čárka 2 4" xfId="1244"/>
    <cellStyle name="Čárka 2 4 2" xfId="2282"/>
    <cellStyle name="Čárka 2 5" xfId="1455"/>
    <cellStyle name="Čárka 3" xfId="1408"/>
    <cellStyle name="čárky [0]_01Nadlimity2007_2009PF_K" xfId="217"/>
    <cellStyle name="čárky 2" xfId="218"/>
    <cellStyle name="čárky 2 2" xfId="219"/>
    <cellStyle name="Čárky bez des. míst" xfId="24" builtinId="6"/>
    <cellStyle name="čárky bez des. míst 2" xfId="220"/>
    <cellStyle name="čárky bez des. míst 3" xfId="221"/>
    <cellStyle name="Čárky bez des. míst 4" xfId="395"/>
    <cellStyle name="Čárky bez des. míst 4 2" xfId="577"/>
    <cellStyle name="Čárky bez des. míst 4 2 2" xfId="1615"/>
    <cellStyle name="Čárky bez des. míst 4 3" xfId="968"/>
    <cellStyle name="Čárky bez des. míst 4 3 2" xfId="2006"/>
    <cellStyle name="Čárky bez des. míst 4 4" xfId="1245"/>
    <cellStyle name="Čárky bez des. míst 4 4 2" xfId="2283"/>
    <cellStyle name="Čárky bez des. míst 4 5" xfId="1456"/>
    <cellStyle name="Čárky bez des. míst 5" xfId="1405"/>
    <cellStyle name="Date" xfId="25"/>
    <cellStyle name="Date 2" xfId="403"/>
    <cellStyle name="Datum" xfId="26"/>
    <cellStyle name="Datum 2" xfId="404"/>
    <cellStyle name="Emphasis 1" xfId="222"/>
    <cellStyle name="Emphasis 2" xfId="223"/>
    <cellStyle name="Emphasis 3" xfId="224"/>
    <cellStyle name="Explanatory Text" xfId="225"/>
    <cellStyle name="Fixed" xfId="27"/>
    <cellStyle name="Fixed 2" xfId="405"/>
    <cellStyle name="Good" xfId="226"/>
    <cellStyle name="Heading 1" xfId="227"/>
    <cellStyle name="Heading 2" xfId="228"/>
    <cellStyle name="Heading 3" xfId="229"/>
    <cellStyle name="Heading 4" xfId="230"/>
    <cellStyle name="Heading1" xfId="28"/>
    <cellStyle name="Heading1 2" xfId="406"/>
    <cellStyle name="Heading2" xfId="29"/>
    <cellStyle name="Heading2 2" xfId="407"/>
    <cellStyle name="Check Cell" xfId="231"/>
    <cellStyle name="Chybně 2" xfId="84"/>
    <cellStyle name="Chybně 3" xfId="232"/>
    <cellStyle name="Input" xfId="233"/>
    <cellStyle name="Input 2" xfId="564"/>
    <cellStyle name="Input 2 2" xfId="1602"/>
    <cellStyle name="Input 3" xfId="537"/>
    <cellStyle name="Input 3 2" xfId="1575"/>
    <cellStyle name="Input 4" xfId="764"/>
    <cellStyle name="Input 4 2" xfId="1802"/>
    <cellStyle name="Input 5" xfId="957"/>
    <cellStyle name="Input 5 2" xfId="1995"/>
    <cellStyle name="Input 6" xfId="944"/>
    <cellStyle name="Input 6 2" xfId="1982"/>
    <cellStyle name="Input 7" xfId="840"/>
    <cellStyle name="Input 7 2" xfId="1878"/>
    <cellStyle name="Input 8" xfId="1439"/>
    <cellStyle name="Kontrolní buňka" xfId="31" builtinId="23" customBuiltin="1"/>
    <cellStyle name="Kontrolní buňka 2" xfId="90"/>
    <cellStyle name="Kontrolní buňka 3" xfId="234"/>
    <cellStyle name="Linked Cell" xfId="235"/>
    <cellStyle name="M·na" xfId="32"/>
    <cellStyle name="M·na 2" xfId="408"/>
    <cellStyle name="Nadpis 1" xfId="33" builtinId="16" customBuiltin="1"/>
    <cellStyle name="Nadpis 1 2" xfId="79"/>
    <cellStyle name="Nadpis 1 3" xfId="236"/>
    <cellStyle name="Nadpis 2" xfId="34" builtinId="17" customBuiltin="1"/>
    <cellStyle name="Nadpis 2 2" xfId="80"/>
    <cellStyle name="Nadpis 2 3" xfId="237"/>
    <cellStyle name="Nadpis 3" xfId="35" builtinId="18" customBuiltin="1"/>
    <cellStyle name="Nadpis 3 2" xfId="81"/>
    <cellStyle name="Nadpis 3 3" xfId="238"/>
    <cellStyle name="Nadpis 4" xfId="36" builtinId="19" customBuiltin="1"/>
    <cellStyle name="Nadpis 4 2" xfId="82"/>
    <cellStyle name="Nadpis 4 3" xfId="239"/>
    <cellStyle name="Nadpis1" xfId="37"/>
    <cellStyle name="Nadpis1 2" xfId="409"/>
    <cellStyle name="Nadpis2" xfId="38"/>
    <cellStyle name="Nadpis2 2" xfId="410"/>
    <cellStyle name="Název" xfId="39" builtinId="15" customBuiltin="1"/>
    <cellStyle name="Název 2" xfId="78"/>
    <cellStyle name="Název 3" xfId="240"/>
    <cellStyle name="Neutral" xfId="241"/>
    <cellStyle name="Neutrální" xfId="40" builtinId="28" customBuiltin="1"/>
    <cellStyle name="Neutrální 2" xfId="85"/>
    <cellStyle name="Neutrální 3" xfId="242"/>
    <cellStyle name="Normal_Tableau1" xfId="41"/>
    <cellStyle name="Normální" xfId="0" builtinId="0"/>
    <cellStyle name="normální 10" xfId="243"/>
    <cellStyle name="normální 11" xfId="244"/>
    <cellStyle name="normální 12" xfId="245"/>
    <cellStyle name="normální 13" xfId="246"/>
    <cellStyle name="normální 14" xfId="247"/>
    <cellStyle name="Normální 15" xfId="248"/>
    <cellStyle name="Normální 15 2" xfId="249"/>
    <cellStyle name="Normální 15_EU tab textová část SR 2016  (2)" xfId="250"/>
    <cellStyle name="Normální 16" xfId="251"/>
    <cellStyle name="Normální 16 2" xfId="396"/>
    <cellStyle name="Normální 16 2 2" xfId="578"/>
    <cellStyle name="Normální 16 2 2 2" xfId="1616"/>
    <cellStyle name="Normální 16 2 3" xfId="969"/>
    <cellStyle name="Normální 16 2 3 2" xfId="2007"/>
    <cellStyle name="Normální 16 2 4" xfId="1246"/>
    <cellStyle name="Normální 16 2 4 2" xfId="2284"/>
    <cellStyle name="Normální 16 2 5" xfId="1457"/>
    <cellStyle name="Normální 16 3" xfId="530"/>
    <cellStyle name="Normální 16 3 2" xfId="1568"/>
    <cellStyle name="Normální 16 4" xfId="927"/>
    <cellStyle name="Normální 16 4 2" xfId="1965"/>
    <cellStyle name="Normální 16 5" xfId="1236"/>
    <cellStyle name="Normální 16 5 2" xfId="2274"/>
    <cellStyle name="Normální 16 6" xfId="1440"/>
    <cellStyle name="Normální 17" xfId="252"/>
    <cellStyle name="Normální 17 2" xfId="531"/>
    <cellStyle name="Normální 17 2 2" xfId="1569"/>
    <cellStyle name="Normální 17 3" xfId="928"/>
    <cellStyle name="Normální 17 3 2" xfId="1966"/>
    <cellStyle name="Normální 17 4" xfId="1237"/>
    <cellStyle name="Normální 17 4 2" xfId="2275"/>
    <cellStyle name="Normální 17 5" xfId="1441"/>
    <cellStyle name="Normální 18" xfId="253"/>
    <cellStyle name="Normální 18 2" xfId="532"/>
    <cellStyle name="Normální 18 2 2" xfId="1570"/>
    <cellStyle name="Normální 18 3" xfId="929"/>
    <cellStyle name="Normální 18 3 2" xfId="1967"/>
    <cellStyle name="Normální 18 4" xfId="1238"/>
    <cellStyle name="Normální 18 4 2" xfId="2276"/>
    <cellStyle name="Normální 18 5" xfId="1442"/>
    <cellStyle name="Normální 19" xfId="254"/>
    <cellStyle name="Normální 19 2" xfId="255"/>
    <cellStyle name="Normální 19 2 2" xfId="534"/>
    <cellStyle name="Normální 19 2 2 2" xfId="1572"/>
    <cellStyle name="Normální 19 2 3" xfId="931"/>
    <cellStyle name="Normální 19 2 3 2" xfId="1969"/>
    <cellStyle name="Normální 19 2 4" xfId="1240"/>
    <cellStyle name="Normální 19 2 4 2" xfId="2278"/>
    <cellStyle name="Normální 19 2 5" xfId="1444"/>
    <cellStyle name="Normální 19 3" xfId="533"/>
    <cellStyle name="Normální 19 3 2" xfId="1571"/>
    <cellStyle name="Normální 19 4" xfId="930"/>
    <cellStyle name="Normální 19 4 2" xfId="1968"/>
    <cellStyle name="Normální 19 5" xfId="1239"/>
    <cellStyle name="Normální 19 5 2" xfId="2277"/>
    <cellStyle name="Normální 19 6" xfId="1443"/>
    <cellStyle name="Normální 19_EU tab textová část SR 2016  (2)" xfId="256"/>
    <cellStyle name="Normální 2" xfId="42"/>
    <cellStyle name="Normální 2 2" xfId="257"/>
    <cellStyle name="normální 2 2 2" xfId="258"/>
    <cellStyle name="normální 2 2 2 2" xfId="259"/>
    <cellStyle name="normální 2 2 2_EU tab textová část SR 2016  (2)" xfId="260"/>
    <cellStyle name="normální 2 2 3" xfId="261"/>
    <cellStyle name="normální 2 2 4" xfId="262"/>
    <cellStyle name="Normální 2 2 5" xfId="263"/>
    <cellStyle name="normální 2 2_EU tab textová část SR 2016  (2)" xfId="264"/>
    <cellStyle name="normální 2 3" xfId="265"/>
    <cellStyle name="normální 2 4" xfId="266"/>
    <cellStyle name="Normální 2 5" xfId="267"/>
    <cellStyle name="Normální 2 6" xfId="415"/>
    <cellStyle name="normální 2_MŠMT pro SZÚ" xfId="268"/>
    <cellStyle name="Normální 20" xfId="43"/>
    <cellStyle name="Normální 20 2" xfId="442"/>
    <cellStyle name="Normální 21" xfId="269"/>
    <cellStyle name="Normální 22" xfId="397"/>
    <cellStyle name="Normální 22 2" xfId="579"/>
    <cellStyle name="Normální 22 2 2" xfId="1617"/>
    <cellStyle name="Normální 22 3" xfId="970"/>
    <cellStyle name="Normální 22 3 2" xfId="2008"/>
    <cellStyle name="Normální 22 4" xfId="1247"/>
    <cellStyle name="Normální 22 4 2" xfId="2285"/>
    <cellStyle name="Normální 22 5" xfId="1458"/>
    <cellStyle name="Normální 23" xfId="600"/>
    <cellStyle name="Normální 23 2" xfId="992"/>
    <cellStyle name="Normální 23 2 2" xfId="2030"/>
    <cellStyle name="Normální 23 3" xfId="1262"/>
    <cellStyle name="Normální 23 3 2" xfId="2300"/>
    <cellStyle name="Normální 23 4" xfId="1638"/>
    <cellStyle name="Normální 24" xfId="626"/>
    <cellStyle name="Normální 24 2" xfId="1018"/>
    <cellStyle name="Normální 24 2 2" xfId="2056"/>
    <cellStyle name="Normální 24 3" xfId="1288"/>
    <cellStyle name="Normální 24 3 2" xfId="2326"/>
    <cellStyle name="Normální 24 4" xfId="1664"/>
    <cellStyle name="Normální 25" xfId="639"/>
    <cellStyle name="Normální 25 2" xfId="1031"/>
    <cellStyle name="Normální 25 2 2" xfId="2069"/>
    <cellStyle name="Normální 25 3" xfId="1301"/>
    <cellStyle name="Normální 25 3 2" xfId="2339"/>
    <cellStyle name="Normální 25 4" xfId="1677"/>
    <cellStyle name="Normální 26" xfId="652"/>
    <cellStyle name="Normální 26 2" xfId="1044"/>
    <cellStyle name="Normální 26 2 2" xfId="2082"/>
    <cellStyle name="Normální 26 3" xfId="1314"/>
    <cellStyle name="Normální 26 3 2" xfId="2352"/>
    <cellStyle name="Normální 26 4" xfId="1690"/>
    <cellStyle name="Normální 27" xfId="665"/>
    <cellStyle name="Normální 27 2" xfId="1057"/>
    <cellStyle name="Normální 27 2 2" xfId="2095"/>
    <cellStyle name="Normální 27 3" xfId="1327"/>
    <cellStyle name="Normální 27 3 2" xfId="2365"/>
    <cellStyle name="Normální 27 4" xfId="1703"/>
    <cellStyle name="Normální 28" xfId="678"/>
    <cellStyle name="Normální 28 2" xfId="1070"/>
    <cellStyle name="Normální 28 2 2" xfId="2108"/>
    <cellStyle name="Normální 28 3" xfId="1340"/>
    <cellStyle name="Normální 28 3 2" xfId="2378"/>
    <cellStyle name="Normální 28 4" xfId="1716"/>
    <cellStyle name="Normální 29" xfId="691"/>
    <cellStyle name="Normální 29 2" xfId="1083"/>
    <cellStyle name="Normální 29 2 2" xfId="2121"/>
    <cellStyle name="Normální 29 3" xfId="1353"/>
    <cellStyle name="Normální 29 3 2" xfId="2391"/>
    <cellStyle name="Normální 29 4" xfId="1729"/>
    <cellStyle name="Normální 3" xfId="44"/>
    <cellStyle name="Normální 3 2" xfId="270"/>
    <cellStyle name="normální 3 2 2" xfId="271"/>
    <cellStyle name="normální 3 2_EU tab textová část SR 2016  (2)" xfId="272"/>
    <cellStyle name="Normální 3 3" xfId="273"/>
    <cellStyle name="Normální 3 3 2" xfId="542"/>
    <cellStyle name="Normální 3 3 2 2" xfId="1580"/>
    <cellStyle name="Normální 3 3 3" xfId="936"/>
    <cellStyle name="Normální 3 3 3 2" xfId="1974"/>
    <cellStyle name="Normální 3 3 4" xfId="1241"/>
    <cellStyle name="Normální 3 3 4 2" xfId="2279"/>
    <cellStyle name="Normální 3 3 5" xfId="1445"/>
    <cellStyle name="Normální 3 4" xfId="274"/>
    <cellStyle name="Normální 3 4 2" xfId="543"/>
    <cellStyle name="Normální 3 4 2 2" xfId="1581"/>
    <cellStyle name="Normální 3 4 3" xfId="937"/>
    <cellStyle name="Normální 3 4 3 2" xfId="1975"/>
    <cellStyle name="Normální 3 4 4" xfId="1242"/>
    <cellStyle name="Normální 3 4 4 2" xfId="2280"/>
    <cellStyle name="Normální 3 4 5" xfId="1446"/>
    <cellStyle name="Normální 3 5" xfId="393"/>
    <cellStyle name="normální 3_MŠMT pro SZÚ" xfId="275"/>
    <cellStyle name="Normální 30" xfId="692"/>
    <cellStyle name="Normální 30 2" xfId="1084"/>
    <cellStyle name="Normální 30 2 2" xfId="2122"/>
    <cellStyle name="Normální 30 3" xfId="1354"/>
    <cellStyle name="Normální 30 3 2" xfId="2392"/>
    <cellStyle name="Normální 30 4" xfId="1730"/>
    <cellStyle name="Normální 31" xfId="694"/>
    <cellStyle name="Normální 31 2" xfId="1086"/>
    <cellStyle name="Normální 31 2 2" xfId="2124"/>
    <cellStyle name="Normální 31 3" xfId="1356"/>
    <cellStyle name="Normální 31 3 2" xfId="2394"/>
    <cellStyle name="Normální 31 4" xfId="1732"/>
    <cellStyle name="Normální 32" xfId="695"/>
    <cellStyle name="Normální 32 2" xfId="1087"/>
    <cellStyle name="Normální 32 2 2" xfId="2125"/>
    <cellStyle name="Normální 32 3" xfId="1357"/>
    <cellStyle name="Normální 32 3 2" xfId="2395"/>
    <cellStyle name="Normální 32 4" xfId="1733"/>
    <cellStyle name="Normální 33" xfId="696"/>
    <cellStyle name="Normální 33 2" xfId="1088"/>
    <cellStyle name="Normální 33 2 2" xfId="2126"/>
    <cellStyle name="Normální 33 3" xfId="1358"/>
    <cellStyle name="Normální 33 3 2" xfId="2396"/>
    <cellStyle name="Normální 33 4" xfId="1734"/>
    <cellStyle name="Normální 34" xfId="697"/>
    <cellStyle name="Normální 34 2" xfId="1089"/>
    <cellStyle name="Normální 34 2 2" xfId="2127"/>
    <cellStyle name="Normální 34 3" xfId="1359"/>
    <cellStyle name="Normální 34 3 2" xfId="2397"/>
    <cellStyle name="Normální 34 4" xfId="1735"/>
    <cellStyle name="Normální 35" xfId="698"/>
    <cellStyle name="Normální 35 2" xfId="1090"/>
    <cellStyle name="Normální 35 2 2" xfId="2128"/>
    <cellStyle name="Normální 35 3" xfId="1360"/>
    <cellStyle name="Normální 35 3 2" xfId="2398"/>
    <cellStyle name="Normální 35 4" xfId="1736"/>
    <cellStyle name="Normální 36" xfId="699"/>
    <cellStyle name="Normální 36 2" xfId="1091"/>
    <cellStyle name="Normální 36 2 2" xfId="2129"/>
    <cellStyle name="Normální 36 3" xfId="1361"/>
    <cellStyle name="Normální 36 3 2" xfId="2399"/>
    <cellStyle name="Normální 36 4" xfId="1737"/>
    <cellStyle name="Normální 37" xfId="700"/>
    <cellStyle name="Normální 37 2" xfId="1092"/>
    <cellStyle name="Normální 37 2 2" xfId="2130"/>
    <cellStyle name="Normální 37 3" xfId="1362"/>
    <cellStyle name="Normální 37 3 2" xfId="2400"/>
    <cellStyle name="Normální 37 4" xfId="1738"/>
    <cellStyle name="Normální 38" xfId="701"/>
    <cellStyle name="Normální 38 2" xfId="1093"/>
    <cellStyle name="Normální 38 2 2" xfId="2131"/>
    <cellStyle name="Normální 38 3" xfId="1363"/>
    <cellStyle name="Normální 38 3 2" xfId="2401"/>
    <cellStyle name="Normální 38 4" xfId="1739"/>
    <cellStyle name="Normální 39" xfId="702"/>
    <cellStyle name="Normální 39 2" xfId="1094"/>
    <cellStyle name="Normální 39 2 2" xfId="2132"/>
    <cellStyle name="Normální 39 3" xfId="1364"/>
    <cellStyle name="Normální 39 3 2" xfId="2402"/>
    <cellStyle name="Normální 39 4" xfId="1740"/>
    <cellStyle name="Normální 4" xfId="77"/>
    <cellStyle name="Normální 4 10" xfId="439"/>
    <cellStyle name="Normální 4 10 2" xfId="1480"/>
    <cellStyle name="Normální 4 11" xfId="862"/>
    <cellStyle name="Normální 4 11 2" xfId="1900"/>
    <cellStyle name="Normální 4 12" xfId="1216"/>
    <cellStyle name="Normální 4 12 2" xfId="2254"/>
    <cellStyle name="Normální 4 13" xfId="1421"/>
    <cellStyle name="normální 4 2" xfId="276"/>
    <cellStyle name="normální 4 2 2" xfId="277"/>
    <cellStyle name="normální 4 2_EU tab textová část SR 2016  (2)" xfId="278"/>
    <cellStyle name="Normální 4 3" xfId="279"/>
    <cellStyle name="Normální 4 4" xfId="455"/>
    <cellStyle name="Normální 4 4 2" xfId="1495"/>
    <cellStyle name="Normální 4 5" xfId="559"/>
    <cellStyle name="Normální 4 5 2" xfId="1597"/>
    <cellStyle name="Normální 4 6" xfId="498"/>
    <cellStyle name="Normální 4 6 2" xfId="1536"/>
    <cellStyle name="Normální 4 7" xfId="457"/>
    <cellStyle name="Normální 4 7 2" xfId="1497"/>
    <cellStyle name="Normální 4 8" xfId="555"/>
    <cellStyle name="Normální 4 8 2" xfId="1593"/>
    <cellStyle name="Normální 4 9" xfId="505"/>
    <cellStyle name="Normální 4 9 2" xfId="1543"/>
    <cellStyle name="normální 4_Tab č  9 MŠMT22.2.KV" xfId="280"/>
    <cellStyle name="Normální 40" xfId="703"/>
    <cellStyle name="Normální 40 2" xfId="1095"/>
    <cellStyle name="Normální 40 2 2" xfId="2133"/>
    <cellStyle name="Normální 40 3" xfId="1365"/>
    <cellStyle name="Normální 40 3 2" xfId="2403"/>
    <cellStyle name="Normální 40 4" xfId="1741"/>
    <cellStyle name="Normální 41" xfId="704"/>
    <cellStyle name="Normální 41 2" xfId="1096"/>
    <cellStyle name="Normální 41 2 2" xfId="2134"/>
    <cellStyle name="Normální 41 3" xfId="1366"/>
    <cellStyle name="Normální 41 3 2" xfId="2404"/>
    <cellStyle name="Normální 41 4" xfId="1742"/>
    <cellStyle name="Normální 42" xfId="705"/>
    <cellStyle name="Normální 42 2" xfId="1097"/>
    <cellStyle name="Normální 42 2 2" xfId="2135"/>
    <cellStyle name="Normální 42 3" xfId="1367"/>
    <cellStyle name="Normální 42 3 2" xfId="2405"/>
    <cellStyle name="Normální 42 4" xfId="1743"/>
    <cellStyle name="Normální 43" xfId="706"/>
    <cellStyle name="Normální 43 2" xfId="1098"/>
    <cellStyle name="Normální 43 2 2" xfId="2136"/>
    <cellStyle name="Normální 43 3" xfId="1368"/>
    <cellStyle name="Normální 43 3 2" xfId="2406"/>
    <cellStyle name="Normální 43 4" xfId="1744"/>
    <cellStyle name="Normální 44" xfId="707"/>
    <cellStyle name="Normální 44 2" xfId="1099"/>
    <cellStyle name="Normální 44 2 2" xfId="2137"/>
    <cellStyle name="Normální 44 3" xfId="1369"/>
    <cellStyle name="Normální 44 3 2" xfId="2407"/>
    <cellStyle name="Normální 44 4" xfId="1745"/>
    <cellStyle name="Normální 45" xfId="708"/>
    <cellStyle name="Normální 45 2" xfId="1100"/>
    <cellStyle name="Normální 45 2 2" xfId="2138"/>
    <cellStyle name="Normální 45 3" xfId="1370"/>
    <cellStyle name="Normální 45 3 2" xfId="2408"/>
    <cellStyle name="Normální 45 4" xfId="1746"/>
    <cellStyle name="Normální 46" xfId="709"/>
    <cellStyle name="Normální 46 2" xfId="1101"/>
    <cellStyle name="Normální 46 2 2" xfId="2139"/>
    <cellStyle name="Normální 46 3" xfId="1371"/>
    <cellStyle name="Normální 46 3 2" xfId="2409"/>
    <cellStyle name="Normální 46 4" xfId="1747"/>
    <cellStyle name="Normální 47" xfId="710"/>
    <cellStyle name="Normální 47 2" xfId="1102"/>
    <cellStyle name="Normální 47 2 2" xfId="2140"/>
    <cellStyle name="Normální 47 3" xfId="1372"/>
    <cellStyle name="Normální 47 3 2" xfId="2410"/>
    <cellStyle name="Normální 47 4" xfId="1748"/>
    <cellStyle name="Normální 48" xfId="711"/>
    <cellStyle name="Normální 48 2" xfId="1103"/>
    <cellStyle name="Normální 48 2 2" xfId="2141"/>
    <cellStyle name="Normální 48 3" xfId="1373"/>
    <cellStyle name="Normální 48 3 2" xfId="2411"/>
    <cellStyle name="Normální 48 4" xfId="1749"/>
    <cellStyle name="Normální 49" xfId="712"/>
    <cellStyle name="Normální 49 2" xfId="1104"/>
    <cellStyle name="Normální 49 2 2" xfId="2142"/>
    <cellStyle name="Normální 49 3" xfId="1374"/>
    <cellStyle name="Normální 49 3 2" xfId="2412"/>
    <cellStyle name="Normální 49 4" xfId="1750"/>
    <cellStyle name="Normální 5" xfId="120"/>
    <cellStyle name="Normální 5 10" xfId="493"/>
    <cellStyle name="Normální 5 10 2" xfId="1531"/>
    <cellStyle name="Normální 5 11" xfId="884"/>
    <cellStyle name="Normální 5 11 2" xfId="1922"/>
    <cellStyle name="Normální 5 12" xfId="1231"/>
    <cellStyle name="Normální 5 12 2" xfId="2269"/>
    <cellStyle name="Normální 5 13" xfId="1436"/>
    <cellStyle name="normální 5 2" xfId="281"/>
    <cellStyle name="normální 5 2 2" xfId="282"/>
    <cellStyle name="normální 5 2_EU tab textová část SR 2016  (2)" xfId="283"/>
    <cellStyle name="normální 5 3" xfId="284"/>
    <cellStyle name="normální 5 4" xfId="285"/>
    <cellStyle name="Normální 5 5" xfId="481"/>
    <cellStyle name="Normální 5 5 2" xfId="1521"/>
    <cellStyle name="Normální 5 6" xfId="450"/>
    <cellStyle name="Normální 5 6 2" xfId="1490"/>
    <cellStyle name="Normální 5 7" xfId="751"/>
    <cellStyle name="Normální 5 7 2" xfId="1789"/>
    <cellStyle name="Normální 5 8" xfId="747"/>
    <cellStyle name="Normální 5 8 2" xfId="1785"/>
    <cellStyle name="Normální 5 9" xfId="561"/>
    <cellStyle name="Normální 5 9 2" xfId="1599"/>
    <cellStyle name="normální 5_EU tab textová část SR 2016  (2)" xfId="286"/>
    <cellStyle name="Normální 50" xfId="713"/>
    <cellStyle name="Normální 50 2" xfId="1105"/>
    <cellStyle name="Normální 50 2 2" xfId="2143"/>
    <cellStyle name="Normální 50 3" xfId="1375"/>
    <cellStyle name="Normální 50 3 2" xfId="2413"/>
    <cellStyle name="Normální 50 4" xfId="1751"/>
    <cellStyle name="Normální 51" xfId="714"/>
    <cellStyle name="Normální 51 2" xfId="1106"/>
    <cellStyle name="Normální 51 2 2" xfId="2144"/>
    <cellStyle name="Normální 51 3" xfId="1376"/>
    <cellStyle name="Normální 51 3 2" xfId="2414"/>
    <cellStyle name="Normální 51 4" xfId="1752"/>
    <cellStyle name="Normální 52" xfId="715"/>
    <cellStyle name="Normální 52 2" xfId="1107"/>
    <cellStyle name="Normální 52 2 2" xfId="2145"/>
    <cellStyle name="Normální 52 3" xfId="1377"/>
    <cellStyle name="Normální 52 3 2" xfId="2415"/>
    <cellStyle name="Normální 52 4" xfId="1753"/>
    <cellStyle name="Normální 53" xfId="716"/>
    <cellStyle name="Normální 53 2" xfId="1108"/>
    <cellStyle name="Normální 53 2 2" xfId="2146"/>
    <cellStyle name="Normální 53 3" xfId="1378"/>
    <cellStyle name="Normální 53 3 2" xfId="2416"/>
    <cellStyle name="Normální 53 4" xfId="1754"/>
    <cellStyle name="Normální 54" xfId="717"/>
    <cellStyle name="Normální 54 2" xfId="1109"/>
    <cellStyle name="Normální 54 2 2" xfId="2147"/>
    <cellStyle name="Normální 54 3" xfId="1379"/>
    <cellStyle name="Normální 54 3 2" xfId="2417"/>
    <cellStyle name="Normální 54 4" xfId="1755"/>
    <cellStyle name="Normální 55" xfId="718"/>
    <cellStyle name="Normální 55 2" xfId="1110"/>
    <cellStyle name="Normální 55 2 2" xfId="2148"/>
    <cellStyle name="Normální 55 3" xfId="1380"/>
    <cellStyle name="Normální 55 3 2" xfId="2418"/>
    <cellStyle name="Normální 55 4" xfId="1756"/>
    <cellStyle name="Normální 56" xfId="719"/>
    <cellStyle name="Normální 56 2" xfId="1111"/>
    <cellStyle name="Normální 56 2 2" xfId="2149"/>
    <cellStyle name="Normální 56 3" xfId="1381"/>
    <cellStyle name="Normální 56 3 2" xfId="2419"/>
    <cellStyle name="Normální 56 4" xfId="1757"/>
    <cellStyle name="Normální 57" xfId="720"/>
    <cellStyle name="Normální 57 2" xfId="1112"/>
    <cellStyle name="Normální 57 2 2" xfId="2150"/>
    <cellStyle name="Normální 57 3" xfId="1382"/>
    <cellStyle name="Normální 57 3 2" xfId="2420"/>
    <cellStyle name="Normální 57 4" xfId="1758"/>
    <cellStyle name="Normální 58" xfId="721"/>
    <cellStyle name="Normální 58 2" xfId="1113"/>
    <cellStyle name="Normální 58 2 2" xfId="2151"/>
    <cellStyle name="Normální 58 3" xfId="1383"/>
    <cellStyle name="Normální 58 3 2" xfId="2421"/>
    <cellStyle name="Normální 58 4" xfId="1759"/>
    <cellStyle name="Normální 59" xfId="722"/>
    <cellStyle name="Normální 59 2" xfId="1114"/>
    <cellStyle name="Normální 59 2 2" xfId="2152"/>
    <cellStyle name="Normální 59 3" xfId="1384"/>
    <cellStyle name="Normální 59 3 2" xfId="2422"/>
    <cellStyle name="Normální 59 4" xfId="1760"/>
    <cellStyle name="Normální 6" xfId="287"/>
    <cellStyle name="normální 6 2" xfId="288"/>
    <cellStyle name="normální 6 2 2" xfId="289"/>
    <cellStyle name="normální 6 2_EU tab textová část SR 2016  (2)" xfId="290"/>
    <cellStyle name="normální 6 3" xfId="291"/>
    <cellStyle name="normální 6_MŠMT pro SZÚ" xfId="292"/>
    <cellStyle name="Normální 60" xfId="723"/>
    <cellStyle name="Normální 60 2" xfId="1115"/>
    <cellStyle name="Normální 60 2 2" xfId="2153"/>
    <cellStyle name="Normální 60 3" xfId="1385"/>
    <cellStyle name="Normální 60 3 2" xfId="2423"/>
    <cellStyle name="Normální 60 4" xfId="1761"/>
    <cellStyle name="Normální 61" xfId="724"/>
    <cellStyle name="Normální 61 2" xfId="1116"/>
    <cellStyle name="Normální 61 2 2" xfId="2154"/>
    <cellStyle name="Normální 61 3" xfId="1386"/>
    <cellStyle name="Normální 61 3 2" xfId="2424"/>
    <cellStyle name="Normální 61 4" xfId="1762"/>
    <cellStyle name="Normální 62" xfId="725"/>
    <cellStyle name="Normální 62 2" xfId="1117"/>
    <cellStyle name="Normální 62 2 2" xfId="2155"/>
    <cellStyle name="Normální 62 3" xfId="1387"/>
    <cellStyle name="Normální 62 3 2" xfId="2425"/>
    <cellStyle name="Normální 62 4" xfId="1763"/>
    <cellStyle name="Normální 63" xfId="726"/>
    <cellStyle name="Normální 63 2" xfId="1118"/>
    <cellStyle name="Normální 63 2 2" xfId="2156"/>
    <cellStyle name="Normální 63 3" xfId="1388"/>
    <cellStyle name="Normální 63 3 2" xfId="2426"/>
    <cellStyle name="Normální 63 4" xfId="1764"/>
    <cellStyle name="Normální 64" xfId="727"/>
    <cellStyle name="Normální 64 2" xfId="1119"/>
    <cellStyle name="Normální 64 2 2" xfId="2157"/>
    <cellStyle name="Normální 64 3" xfId="1389"/>
    <cellStyle name="Normální 64 3 2" xfId="2427"/>
    <cellStyle name="Normální 64 4" xfId="1765"/>
    <cellStyle name="Normální 65" xfId="728"/>
    <cellStyle name="Normální 65 2" xfId="1120"/>
    <cellStyle name="Normální 65 2 2" xfId="2158"/>
    <cellStyle name="Normální 65 3" xfId="1390"/>
    <cellStyle name="Normální 65 3 2" xfId="2428"/>
    <cellStyle name="Normální 65 4" xfId="1766"/>
    <cellStyle name="Normální 66" xfId="729"/>
    <cellStyle name="Normální 66 2" xfId="1121"/>
    <cellStyle name="Normální 66 2 2" xfId="2159"/>
    <cellStyle name="Normální 66 3" xfId="1391"/>
    <cellStyle name="Normální 66 3 2" xfId="2429"/>
    <cellStyle name="Normální 66 4" xfId="1767"/>
    <cellStyle name="Normální 67" xfId="730"/>
    <cellStyle name="Normální 67 2" xfId="1122"/>
    <cellStyle name="Normální 67 2 2" xfId="2160"/>
    <cellStyle name="Normální 67 3" xfId="1392"/>
    <cellStyle name="Normální 67 3 2" xfId="2430"/>
    <cellStyle name="Normální 67 4" xfId="1768"/>
    <cellStyle name="Normální 68" xfId="731"/>
    <cellStyle name="Normální 68 2" xfId="1123"/>
    <cellStyle name="Normální 68 2 2" xfId="2161"/>
    <cellStyle name="Normální 68 3" xfId="1393"/>
    <cellStyle name="Normální 68 3 2" xfId="2431"/>
    <cellStyle name="Normální 68 4" xfId="1769"/>
    <cellStyle name="Normální 69" xfId="732"/>
    <cellStyle name="Normální 69 2" xfId="1124"/>
    <cellStyle name="Normální 69 2 2" xfId="2162"/>
    <cellStyle name="Normální 69 3" xfId="1394"/>
    <cellStyle name="Normální 69 3 2" xfId="2432"/>
    <cellStyle name="Normální 69 4" xfId="1770"/>
    <cellStyle name="normální 7" xfId="293"/>
    <cellStyle name="normální 7 2" xfId="294"/>
    <cellStyle name="normální 7_EU tab textová část SR 2016  (2)" xfId="295"/>
    <cellStyle name="Normální 70" xfId="733"/>
    <cellStyle name="Normální 70 2" xfId="1125"/>
    <cellStyle name="Normální 70 2 2" xfId="2163"/>
    <cellStyle name="Normální 70 3" xfId="1395"/>
    <cellStyle name="Normální 70 3 2" xfId="2433"/>
    <cellStyle name="Normální 70 4" xfId="1771"/>
    <cellStyle name="Normální 71" xfId="734"/>
    <cellStyle name="Normální 71 2" xfId="1126"/>
    <cellStyle name="Normální 71 2 2" xfId="2164"/>
    <cellStyle name="Normální 71 3" xfId="1396"/>
    <cellStyle name="Normální 71 3 2" xfId="2434"/>
    <cellStyle name="Normální 71 4" xfId="1772"/>
    <cellStyle name="Normální 72" xfId="735"/>
    <cellStyle name="Normální 72 2" xfId="1127"/>
    <cellStyle name="Normální 72 2 2" xfId="2165"/>
    <cellStyle name="Normální 72 3" xfId="1397"/>
    <cellStyle name="Normální 72 3 2" xfId="2435"/>
    <cellStyle name="Normální 72 4" xfId="1773"/>
    <cellStyle name="Normální 73" xfId="736"/>
    <cellStyle name="Normální 73 2" xfId="1128"/>
    <cellStyle name="Normální 73 2 2" xfId="2166"/>
    <cellStyle name="Normální 73 3" xfId="1398"/>
    <cellStyle name="Normální 73 3 2" xfId="2436"/>
    <cellStyle name="Normální 73 4" xfId="1774"/>
    <cellStyle name="Normální 74" xfId="737"/>
    <cellStyle name="Normální 74 2" xfId="1129"/>
    <cellStyle name="Normální 74 2 2" xfId="2167"/>
    <cellStyle name="Normální 74 3" xfId="1399"/>
    <cellStyle name="Normální 74 3 2" xfId="2437"/>
    <cellStyle name="Normální 74 4" xfId="1775"/>
    <cellStyle name="Normální 75" xfId="738"/>
    <cellStyle name="Normální 75 2" xfId="1130"/>
    <cellStyle name="Normální 75 2 2" xfId="2168"/>
    <cellStyle name="Normální 75 3" xfId="1400"/>
    <cellStyle name="Normální 75 3 2" xfId="2438"/>
    <cellStyle name="Normální 75 4" xfId="1776"/>
    <cellStyle name="Normální 76" xfId="739"/>
    <cellStyle name="Normální 76 2" xfId="1131"/>
    <cellStyle name="Normální 76 2 2" xfId="2169"/>
    <cellStyle name="Normální 76 3" xfId="1401"/>
    <cellStyle name="Normální 76 3 2" xfId="2439"/>
    <cellStyle name="Normální 76 4" xfId="1777"/>
    <cellStyle name="Normální 77" xfId="693"/>
    <cellStyle name="Normální 77 2" xfId="1085"/>
    <cellStyle name="Normální 77 2 2" xfId="2123"/>
    <cellStyle name="Normální 77 3" xfId="1355"/>
    <cellStyle name="Normální 77 3 2" xfId="2393"/>
    <cellStyle name="Normální 77 4" xfId="1731"/>
    <cellStyle name="Normální 78" xfId="740"/>
    <cellStyle name="Normální 78 2" xfId="1132"/>
    <cellStyle name="Normální 78 2 2" xfId="2170"/>
    <cellStyle name="Normální 78 3" xfId="1402"/>
    <cellStyle name="Normální 78 3 2" xfId="2440"/>
    <cellStyle name="Normální 78 4" xfId="1778"/>
    <cellStyle name="Normální 79" xfId="1404"/>
    <cellStyle name="Normální 79 2" xfId="2441"/>
    <cellStyle name="Normální 79 3" xfId="2442"/>
    <cellStyle name="Normální 8" xfId="119"/>
    <cellStyle name="Normální 8 2" xfId="121"/>
    <cellStyle name="Normální 8 2 2" xfId="482"/>
    <cellStyle name="Normální 8 2 2 2" xfId="1522"/>
    <cellStyle name="Normální 8 2 3" xfId="885"/>
    <cellStyle name="Normální 8 2 3 2" xfId="1923"/>
    <cellStyle name="Normální 8 2 4" xfId="1232"/>
    <cellStyle name="Normální 8 2 4 2" xfId="2270"/>
    <cellStyle name="Normální 8 2 5" xfId="1437"/>
    <cellStyle name="Normální 8 3" xfId="398"/>
    <cellStyle name="Normální 8 3 2" xfId="580"/>
    <cellStyle name="Normální 8 3 2 2" xfId="1618"/>
    <cellStyle name="Normální 8 3 3" xfId="971"/>
    <cellStyle name="Normální 8 3 3 2" xfId="2009"/>
    <cellStyle name="Normální 8 3 4" xfId="1248"/>
    <cellStyle name="Normální 8 3 4 2" xfId="2286"/>
    <cellStyle name="Normální 8 3 5" xfId="1459"/>
    <cellStyle name="Normální 8 4" xfId="480"/>
    <cellStyle name="Normální 8 4 2" xfId="1520"/>
    <cellStyle name="Normální 8 5" xfId="883"/>
    <cellStyle name="Normální 8 5 2" xfId="1921"/>
    <cellStyle name="Normální 8 6" xfId="1230"/>
    <cellStyle name="Normální 8 6 2" xfId="2268"/>
    <cellStyle name="Normální 8 7" xfId="1435"/>
    <cellStyle name="Normální 80" xfId="1407"/>
    <cellStyle name="Normální 81" xfId="1409"/>
    <cellStyle name="normální 9" xfId="296"/>
    <cellStyle name="normální 9 2" xfId="297"/>
    <cellStyle name="normální 9_EU tab textová část SR 2016  (2)" xfId="298"/>
    <cellStyle name="normální_02-SR04-PR-príl 123-upr " xfId="45"/>
    <cellStyle name="normální_131 TA" xfId="46"/>
    <cellStyle name="normální_7-bilance2009-test" xfId="47"/>
    <cellStyle name="normální_bilance I výhledu 2009-2012 dle kapitol" xfId="48"/>
    <cellStyle name="normální_LIMITY-Kapitoly-2010-2013-duben-2010" xfId="1411"/>
    <cellStyle name="normální_LIMITY-Kapitoly-2015-2017-výhled-propoj" xfId="1410"/>
    <cellStyle name="normální_List1" xfId="49"/>
    <cellStyle name="normální_matice příjmy" xfId="50"/>
    <cellStyle name="normální_matice výdaje" xfId="51"/>
    <cellStyle name="normální_SR 2007 - tab.č.7 verze pro tisk 28.09.06" xfId="429"/>
    <cellStyle name="normální_SR 2007 - tab.č.8 a 9 verze pro tisk 28.09.06" xfId="430"/>
    <cellStyle name="normální_Tab č 17-2014 (2)" xfId="52"/>
    <cellStyle name="normální_VaV -17" xfId="53"/>
    <cellStyle name="normální_VPS_příjmy a  výdaje 2014-SCHVÁLENÝ_ROZPOČET" xfId="1406"/>
    <cellStyle name="normální_VVaI 2011září PSP pro 11" xfId="411"/>
    <cellStyle name="normální_Vzor RO" xfId="54"/>
    <cellStyle name="Note" xfId="299"/>
    <cellStyle name="Note 2" xfId="300"/>
    <cellStyle name="Note 2 2" xfId="549"/>
    <cellStyle name="Note 2 2 2" xfId="1587"/>
    <cellStyle name="Note 2 3" xfId="506"/>
    <cellStyle name="Note 2 3 2" xfId="1544"/>
    <cellStyle name="Note 2 4" xfId="822"/>
    <cellStyle name="Note 2 4 2" xfId="1860"/>
    <cellStyle name="Note 2 5" xfId="1169"/>
    <cellStyle name="Note 2 5 2" xfId="2207"/>
    <cellStyle name="Note 2 6" xfId="891"/>
    <cellStyle name="Note 2 6 2" xfId="1929"/>
    <cellStyle name="Note 2 7" xfId="899"/>
    <cellStyle name="Note 2 7 2" xfId="1937"/>
    <cellStyle name="Note 2 8" xfId="1448"/>
    <cellStyle name="Note 3" xfId="438"/>
    <cellStyle name="Note 3 2" xfId="1479"/>
    <cellStyle name="Note 4" xfId="557"/>
    <cellStyle name="Note 4 2" xfId="1595"/>
    <cellStyle name="Note 5" xfId="554"/>
    <cellStyle name="Note 5 2" xfId="1592"/>
    <cellStyle name="Note 6" xfId="893"/>
    <cellStyle name="Note 6 2" xfId="1931"/>
    <cellStyle name="Note 7" xfId="964"/>
    <cellStyle name="Note 7 2" xfId="2002"/>
    <cellStyle name="Note 8" xfId="942"/>
    <cellStyle name="Note 8 2" xfId="1980"/>
    <cellStyle name="Note 9" xfId="1447"/>
    <cellStyle name="Output" xfId="301"/>
    <cellStyle name="Output 2" xfId="512"/>
    <cellStyle name="Output 2 2" xfId="1550"/>
    <cellStyle name="Output 3" xfId="560"/>
    <cellStyle name="Output 3 2" xfId="1598"/>
    <cellStyle name="Output 4" xfId="581"/>
    <cellStyle name="Output 4 2" xfId="1619"/>
    <cellStyle name="Output 5" xfId="966"/>
    <cellStyle name="Output 5 2" xfId="2004"/>
    <cellStyle name="Output 6" xfId="901"/>
    <cellStyle name="Output 6 2" xfId="1939"/>
    <cellStyle name="Output 7" xfId="843"/>
    <cellStyle name="Output 7 2" xfId="1881"/>
    <cellStyle name="Output 8" xfId="1449"/>
    <cellStyle name="Percent" xfId="55"/>
    <cellStyle name="Percent 2" xfId="412"/>
    <cellStyle name="Pevní" xfId="56"/>
    <cellStyle name="Pevní 2" xfId="413"/>
    <cellStyle name="Poznámka" xfId="57" builtinId="10" customBuiltin="1"/>
    <cellStyle name="Poznámka 10" xfId="1176"/>
    <cellStyle name="Poznámka 10 2" xfId="2214"/>
    <cellStyle name="Poznámka 11" xfId="947"/>
    <cellStyle name="Poznámka 11 2" xfId="1985"/>
    <cellStyle name="Poznámka 12" xfId="1412"/>
    <cellStyle name="Poznámka 2" xfId="92"/>
    <cellStyle name="Poznámka 2 2" xfId="302"/>
    <cellStyle name="Poznámka 2 2 2" xfId="563"/>
    <cellStyle name="Poznámka 2 2 2 2" xfId="1601"/>
    <cellStyle name="Poznámka 2 2 3" xfId="801"/>
    <cellStyle name="Poznámka 2 2 3 2" xfId="1839"/>
    <cellStyle name="Poznámka 2 2 4" xfId="562"/>
    <cellStyle name="Poznámka 2 2 4 2" xfId="1600"/>
    <cellStyle name="Poznámka 2 2 5" xfId="845"/>
    <cellStyle name="Poznámka 2 2 5 2" xfId="1883"/>
    <cellStyle name="Poznámka 2 2 6" xfId="949"/>
    <cellStyle name="Poznámka 2 2 6 2" xfId="1987"/>
    <cellStyle name="Poznámka 2 2 7" xfId="850"/>
    <cellStyle name="Poznámka 2 2 7 2" xfId="1888"/>
    <cellStyle name="Poznámka 2 2 8" xfId="1450"/>
    <cellStyle name="Poznámka 2 3" xfId="416"/>
    <cellStyle name="Poznámka 2 3 2" xfId="586"/>
    <cellStyle name="Poznámka 2 3 2 2" xfId="1624"/>
    <cellStyle name="Poznámka 2 3 3" xfId="979"/>
    <cellStyle name="Poznámka 2 3 3 2" xfId="2017"/>
    <cellStyle name="Poznámka 2 3 4" xfId="1249"/>
    <cellStyle name="Poznámka 2 3 4 2" xfId="2287"/>
    <cellStyle name="Poznámka 2 3 5" xfId="1460"/>
    <cellStyle name="Poznámka 2 4" xfId="460"/>
    <cellStyle name="Poznámka 2 4 2" xfId="1500"/>
    <cellStyle name="Poznámka 2 5" xfId="866"/>
    <cellStyle name="Poznámka 2 5 2" xfId="1904"/>
    <cellStyle name="Poznámka 2 6" xfId="1217"/>
    <cellStyle name="Poznámka 2 6 2" xfId="2255"/>
    <cellStyle name="Poznámka 2 7" xfId="1422"/>
    <cellStyle name="Poznámka 3" xfId="303"/>
    <cellStyle name="Poznámka 3 2" xfId="749"/>
    <cellStyle name="Poznámka 3 2 2" xfId="1787"/>
    <cellStyle name="Poznámka 3 3" xfId="809"/>
    <cellStyle name="Poznámka 3 3 2" xfId="1847"/>
    <cellStyle name="Poznámka 3 4" xfId="763"/>
    <cellStyle name="Poznámka 3 4 2" xfId="1801"/>
    <cellStyle name="Poznámka 3 5" xfId="1154"/>
    <cellStyle name="Poznámka 3 5 2" xfId="2192"/>
    <cellStyle name="Poznámka 3 6" xfId="841"/>
    <cellStyle name="Poznámka 3 6 2" xfId="1879"/>
    <cellStyle name="Poznámka 3 7" xfId="1158"/>
    <cellStyle name="Poznámka 3 7 2" xfId="2196"/>
    <cellStyle name="Poznámka 3 8" xfId="1451"/>
    <cellStyle name="Poznámka 4" xfId="304"/>
    <cellStyle name="Poznámka 5" xfId="613"/>
    <cellStyle name="Poznámka 5 2" xfId="1005"/>
    <cellStyle name="Poznámka 5 2 2" xfId="2043"/>
    <cellStyle name="Poznámka 5 3" xfId="1275"/>
    <cellStyle name="Poznámka 5 3 2" xfId="2313"/>
    <cellStyle name="Poznámka 5 4" xfId="1651"/>
    <cellStyle name="Poznámka 6" xfId="572"/>
    <cellStyle name="Poznámka 6 2" xfId="1610"/>
    <cellStyle name="Poznámka 7" xfId="471"/>
    <cellStyle name="Poznámka 7 2" xfId="1511"/>
    <cellStyle name="Poznámka 8" xfId="834"/>
    <cellStyle name="Poznámka 8 2" xfId="1872"/>
    <cellStyle name="Poznámka 9" xfId="909"/>
    <cellStyle name="Poznámka 9 2" xfId="1947"/>
    <cellStyle name="procent 2" xfId="305"/>
    <cellStyle name="procent 3" xfId="306"/>
    <cellStyle name="procent 3 2" xfId="307"/>
    <cellStyle name="procent 3 2 2" xfId="308"/>
    <cellStyle name="procent 3 3" xfId="309"/>
    <cellStyle name="Procenta" xfId="1403" builtinId="5"/>
    <cellStyle name="Procenta 2" xfId="310"/>
    <cellStyle name="Propojená buňka" xfId="58" builtinId="24" customBuiltin="1"/>
    <cellStyle name="Propojená buňka 2" xfId="89"/>
    <cellStyle name="Propojená buňka 3" xfId="311"/>
    <cellStyle name="SAPBEXaggData" xfId="59"/>
    <cellStyle name="SAPBEXaggData 2" xfId="486"/>
    <cellStyle name="SAPBEXaggData 2 2" xfId="1526"/>
    <cellStyle name="SAPBEXaggData 3" xfId="773"/>
    <cellStyle name="SAPBEXaggData 3 2" xfId="1811"/>
    <cellStyle name="SAPBEXaggData 4" xfId="760"/>
    <cellStyle name="SAPBEXaggData 4 2" xfId="1798"/>
    <cellStyle name="SAPBEXaggData 5" xfId="962"/>
    <cellStyle name="SAPBEXaggData 5 2" xfId="2000"/>
    <cellStyle name="SAPBEXaggData 6" xfId="961"/>
    <cellStyle name="SAPBEXaggData 6 2" xfId="1999"/>
    <cellStyle name="SAPBEXaggData 7" xfId="897"/>
    <cellStyle name="SAPBEXaggData 7 2" xfId="1935"/>
    <cellStyle name="SAPBEXaggData 8" xfId="1413"/>
    <cellStyle name="SAPBEXaggDataEmph" xfId="312"/>
    <cellStyle name="SAPBEXaggDataEmph 2" xfId="796"/>
    <cellStyle name="SAPBEXaggDataEmph 2 2" xfId="1834"/>
    <cellStyle name="SAPBEXaggDataEmph 3" xfId="513"/>
    <cellStyle name="SAPBEXaggDataEmph 3 2" xfId="1551"/>
    <cellStyle name="SAPBEXaggDataEmph 4" xfId="820"/>
    <cellStyle name="SAPBEXaggDataEmph 4 2" xfId="1858"/>
    <cellStyle name="SAPBEXaggDataEmph 5" xfId="1144"/>
    <cellStyle name="SAPBEXaggDataEmph 5 2" xfId="2182"/>
    <cellStyle name="SAPBEXaggDataEmph 6" xfId="1182"/>
    <cellStyle name="SAPBEXaggDataEmph 6 2" xfId="2220"/>
    <cellStyle name="SAPBEXaggDataEmph 7" xfId="1168"/>
    <cellStyle name="SAPBEXaggDataEmph 7 2" xfId="2206"/>
    <cellStyle name="SAPBEXaggItem" xfId="60"/>
    <cellStyle name="SAPBEXaggItem 2" xfId="459"/>
    <cellStyle name="SAPBEXaggItem 2 2" xfId="1499"/>
    <cellStyle name="SAPBEXaggItem 3" xfId="434"/>
    <cellStyle name="SAPBEXaggItem 3 2" xfId="1475"/>
    <cellStyle name="SAPBEXaggItem 4" xfId="795"/>
    <cellStyle name="SAPBEXaggItem 4 2" xfId="1833"/>
    <cellStyle name="SAPBEXaggItem 5" xfId="912"/>
    <cellStyle name="SAPBEXaggItem 5 2" xfId="1950"/>
    <cellStyle name="SAPBEXaggItem 6" xfId="1173"/>
    <cellStyle name="SAPBEXaggItem 6 2" xfId="2211"/>
    <cellStyle name="SAPBEXaggItem 7" xfId="935"/>
    <cellStyle name="SAPBEXaggItem 7 2" xfId="1973"/>
    <cellStyle name="SAPBEXaggItem 8" xfId="1414"/>
    <cellStyle name="SAPBEXaggItemX" xfId="313"/>
    <cellStyle name="SAPBEXaggItemX 2" xfId="516"/>
    <cellStyle name="SAPBEXaggItemX 2 2" xfId="1554"/>
    <cellStyle name="SAPBEXaggItemX 3" xfId="782"/>
    <cellStyle name="SAPBEXaggItemX 3 2" xfId="1820"/>
    <cellStyle name="SAPBEXaggItemX 4" xfId="485"/>
    <cellStyle name="SAPBEXaggItemX 4 2" xfId="1525"/>
    <cellStyle name="SAPBEXaggItemX 5" xfId="916"/>
    <cellStyle name="SAPBEXaggItemX 5 2" xfId="1954"/>
    <cellStyle name="SAPBEXaggItemX 6" xfId="932"/>
    <cellStyle name="SAPBEXaggItemX 6 2" xfId="1970"/>
    <cellStyle name="SAPBEXaggItemX 7" xfId="1185"/>
    <cellStyle name="SAPBEXaggItemX 7 2" xfId="2223"/>
    <cellStyle name="SAPBEXexcBad7" xfId="314"/>
    <cellStyle name="SAPBEXexcBad7 2" xfId="448"/>
    <cellStyle name="SAPBEXexcBad7 2 2" xfId="1488"/>
    <cellStyle name="SAPBEXexcBad7 3" xfId="521"/>
    <cellStyle name="SAPBEXexcBad7 3 2" xfId="1559"/>
    <cellStyle name="SAPBEXexcBad7 4" xfId="761"/>
    <cellStyle name="SAPBEXexcBad7 4 2" xfId="1799"/>
    <cellStyle name="SAPBEXexcBad7 5" xfId="1133"/>
    <cellStyle name="SAPBEXexcBad7 5 2" xfId="2171"/>
    <cellStyle name="SAPBEXexcBad7 6" xfId="865"/>
    <cellStyle name="SAPBEXexcBad7 6 2" xfId="1903"/>
    <cellStyle name="SAPBEXexcBad7 7" xfId="849"/>
    <cellStyle name="SAPBEXexcBad7 7 2" xfId="1887"/>
    <cellStyle name="SAPBEXexcBad8" xfId="315"/>
    <cellStyle name="SAPBEXexcBad8 2" xfId="582"/>
    <cellStyle name="SAPBEXexcBad8 2 2" xfId="1620"/>
    <cellStyle name="SAPBEXexcBad8 3" xfId="807"/>
    <cellStyle name="SAPBEXexcBad8 3 2" xfId="1845"/>
    <cellStyle name="SAPBEXexcBad8 4" xfId="449"/>
    <cellStyle name="SAPBEXexcBad8 4 2" xfId="1489"/>
    <cellStyle name="SAPBEXexcBad8 5" xfId="908"/>
    <cellStyle name="SAPBEXexcBad8 5 2" xfId="1946"/>
    <cellStyle name="SAPBEXexcBad8 6" xfId="890"/>
    <cellStyle name="SAPBEXexcBad8 6 2" xfId="1928"/>
    <cellStyle name="SAPBEXexcBad8 7" xfId="863"/>
    <cellStyle name="SAPBEXexcBad8 7 2" xfId="1901"/>
    <cellStyle name="SAPBEXexcBad9" xfId="316"/>
    <cellStyle name="SAPBEXexcBad9 2" xfId="527"/>
    <cellStyle name="SAPBEXexcBad9 2 2" xfId="1565"/>
    <cellStyle name="SAPBEXexcBad9 3" xfId="746"/>
    <cellStyle name="SAPBEXexcBad9 3 2" xfId="1784"/>
    <cellStyle name="SAPBEXexcBad9 4" xfId="817"/>
    <cellStyle name="SAPBEXexcBad9 4 2" xfId="1855"/>
    <cellStyle name="SAPBEXexcBad9 5" xfId="978"/>
    <cellStyle name="SAPBEXexcBad9 5 2" xfId="2016"/>
    <cellStyle name="SAPBEXexcBad9 6" xfId="1138"/>
    <cellStyle name="SAPBEXexcBad9 6 2" xfId="2176"/>
    <cellStyle name="SAPBEXexcBad9 7" xfId="1197"/>
    <cellStyle name="SAPBEXexcBad9 7 2" xfId="2235"/>
    <cellStyle name="SAPBEXexcCritical4" xfId="317"/>
    <cellStyle name="SAPBEXexcCritical4 2" xfId="539"/>
    <cellStyle name="SAPBEXexcCritical4 2 2" xfId="1577"/>
    <cellStyle name="SAPBEXexcCritical4 3" xfId="803"/>
    <cellStyle name="SAPBEXexcCritical4 3 2" xfId="1841"/>
    <cellStyle name="SAPBEXexcCritical4 4" xfId="556"/>
    <cellStyle name="SAPBEXexcCritical4 4 2" xfId="1594"/>
    <cellStyle name="SAPBEXexcCritical4 5" xfId="867"/>
    <cellStyle name="SAPBEXexcCritical4 5 2" xfId="1905"/>
    <cellStyle name="SAPBEXexcCritical4 6" xfId="1163"/>
    <cellStyle name="SAPBEXexcCritical4 6 2" xfId="2201"/>
    <cellStyle name="SAPBEXexcCritical4 7" xfId="1198"/>
    <cellStyle name="SAPBEXexcCritical4 7 2" xfId="2236"/>
    <cellStyle name="SAPBEXexcCritical5" xfId="318"/>
    <cellStyle name="SAPBEXexcCritical5 2" xfId="502"/>
    <cellStyle name="SAPBEXexcCritical5 2 2" xfId="1540"/>
    <cellStyle name="SAPBEXexcCritical5 3" xfId="546"/>
    <cellStyle name="SAPBEXexcCritical5 3 2" xfId="1584"/>
    <cellStyle name="SAPBEXexcCritical5 4" xfId="835"/>
    <cellStyle name="SAPBEXexcCritical5 4 2" xfId="1873"/>
    <cellStyle name="SAPBEXexcCritical5 5" xfId="1177"/>
    <cellStyle name="SAPBEXexcCritical5 5 2" xfId="2215"/>
    <cellStyle name="SAPBEXexcCritical5 6" xfId="1134"/>
    <cellStyle name="SAPBEXexcCritical5 6 2" xfId="2172"/>
    <cellStyle name="SAPBEXexcCritical5 7" xfId="1199"/>
    <cellStyle name="SAPBEXexcCritical5 7 2" xfId="2237"/>
    <cellStyle name="SAPBEXexcCritical6" xfId="319"/>
    <cellStyle name="SAPBEXexcCritical6 2" xfId="573"/>
    <cellStyle name="SAPBEXexcCritical6 2 2" xfId="1611"/>
    <cellStyle name="SAPBEXexcCritical6 3" xfId="492"/>
    <cellStyle name="SAPBEXexcCritical6 3 2" xfId="1530"/>
    <cellStyle name="SAPBEXexcCritical6 4" xfId="823"/>
    <cellStyle name="SAPBEXexcCritical6 4 2" xfId="1861"/>
    <cellStyle name="SAPBEXexcCritical6 5" xfId="902"/>
    <cellStyle name="SAPBEXexcCritical6 5 2" xfId="1940"/>
    <cellStyle name="SAPBEXexcCritical6 6" xfId="895"/>
    <cellStyle name="SAPBEXexcCritical6 6 2" xfId="1933"/>
    <cellStyle name="SAPBEXexcCritical6 7" xfId="1200"/>
    <cellStyle name="SAPBEXexcCritical6 7 2" xfId="2238"/>
    <cellStyle name="SAPBEXexcGood1" xfId="320"/>
    <cellStyle name="SAPBEXexcGood1 2" xfId="436"/>
    <cellStyle name="SAPBEXexcGood1 2 2" xfId="1477"/>
    <cellStyle name="SAPBEXexcGood1 3" xfId="529"/>
    <cellStyle name="SAPBEXexcGood1 3 2" xfId="1567"/>
    <cellStyle name="SAPBEXexcGood1 4" xfId="515"/>
    <cellStyle name="SAPBEXexcGood1 4 2" xfId="1553"/>
    <cellStyle name="SAPBEXexcGood1 5" xfId="859"/>
    <cellStyle name="SAPBEXexcGood1 5 2" xfId="1897"/>
    <cellStyle name="SAPBEXexcGood1 6" xfId="1151"/>
    <cellStyle name="SAPBEXexcGood1 6 2" xfId="2189"/>
    <cellStyle name="SAPBEXexcGood1 7" xfId="1192"/>
    <cellStyle name="SAPBEXexcGood1 7 2" xfId="2230"/>
    <cellStyle name="SAPBEXexcGood2" xfId="321"/>
    <cellStyle name="SAPBEXexcGood2 2" xfId="752"/>
    <cellStyle name="SAPBEXexcGood2 2 2" xfId="1790"/>
    <cellStyle name="SAPBEXexcGood2 3" xfId="574"/>
    <cellStyle name="SAPBEXexcGood2 3 2" xfId="1612"/>
    <cellStyle name="SAPBEXexcGood2 4" xfId="813"/>
    <cellStyle name="SAPBEXexcGood2 4 2" xfId="1851"/>
    <cellStyle name="SAPBEXexcGood2 5" xfId="848"/>
    <cellStyle name="SAPBEXexcGood2 5 2" xfId="1886"/>
    <cellStyle name="SAPBEXexcGood2 6" xfId="898"/>
    <cellStyle name="SAPBEXexcGood2 6 2" xfId="1936"/>
    <cellStyle name="SAPBEXexcGood2 7" xfId="1155"/>
    <cellStyle name="SAPBEXexcGood2 7 2" xfId="2193"/>
    <cellStyle name="SAPBEXexcGood3" xfId="322"/>
    <cellStyle name="SAPBEXexcGood3 2" xfId="571"/>
    <cellStyle name="SAPBEXexcGood3 2 2" xfId="1609"/>
    <cellStyle name="SAPBEXexcGood3 3" xfId="545"/>
    <cellStyle name="SAPBEXexcGood3 3 2" xfId="1583"/>
    <cellStyle name="SAPBEXexcGood3 4" xfId="446"/>
    <cellStyle name="SAPBEXexcGood3 4 2" xfId="1486"/>
    <cellStyle name="SAPBEXexcGood3 5" xfId="1174"/>
    <cellStyle name="SAPBEXexcGood3 5 2" xfId="2212"/>
    <cellStyle name="SAPBEXexcGood3 6" xfId="1148"/>
    <cellStyle name="SAPBEXexcGood3 6 2" xfId="2186"/>
    <cellStyle name="SAPBEXexcGood3 7" xfId="860"/>
    <cellStyle name="SAPBEXexcGood3 7 2" xfId="1898"/>
    <cellStyle name="SAPBEXfilterDrill" xfId="323"/>
    <cellStyle name="SAPBEXFilterInfo1" xfId="324"/>
    <cellStyle name="SAPBEXFilterInfo2" xfId="325"/>
    <cellStyle name="SAPBEXFilterInfoHlavicka" xfId="326"/>
    <cellStyle name="SAPBEXfilterItem" xfId="327"/>
    <cellStyle name="SAPBEXfilterText" xfId="328"/>
    <cellStyle name="SAPBEXformats" xfId="329"/>
    <cellStyle name="SAPBEXformats 2" xfId="525"/>
    <cellStyle name="SAPBEXformats 2 2" xfId="1563"/>
    <cellStyle name="SAPBEXformats 3" xfId="815"/>
    <cellStyle name="SAPBEXformats 3 2" xfId="1853"/>
    <cellStyle name="SAPBEXformats 4" xfId="757"/>
    <cellStyle name="SAPBEXformats 4 2" xfId="1795"/>
    <cellStyle name="SAPBEXformats 5" xfId="919"/>
    <cellStyle name="SAPBEXformats 5 2" xfId="1957"/>
    <cellStyle name="SAPBEXformats 6" xfId="1187"/>
    <cellStyle name="SAPBEXformats 6 2" xfId="2225"/>
    <cellStyle name="SAPBEXformats 7" xfId="1201"/>
    <cellStyle name="SAPBEXformats 7 2" xfId="2239"/>
    <cellStyle name="SAPBEXheaderItem" xfId="330"/>
    <cellStyle name="SAPBEXheaderText" xfId="331"/>
    <cellStyle name="SAPBEXHLevel0" xfId="332"/>
    <cellStyle name="SAPBEXHLevel0 2" xfId="333"/>
    <cellStyle name="SAPBEXHLevel0 2 2" xfId="441"/>
    <cellStyle name="SAPBEXHLevel0 2 2 2" xfId="1482"/>
    <cellStyle name="SAPBEXHLevel0 2 3" xfId="504"/>
    <cellStyle name="SAPBEXHLevel0 2 3 2" xfId="1542"/>
    <cellStyle name="SAPBEXHLevel0 2 4" xfId="509"/>
    <cellStyle name="SAPBEXHLevel0 2 4 2" xfId="1547"/>
    <cellStyle name="SAPBEXHLevel0 2 5" xfId="965"/>
    <cellStyle name="SAPBEXHLevel0 2 5 2" xfId="2003"/>
    <cellStyle name="SAPBEXHLevel0 2 6" xfId="1145"/>
    <cellStyle name="SAPBEXHLevel0 2 6 2" xfId="2183"/>
    <cellStyle name="SAPBEXHLevel0 2 7" xfId="1160"/>
    <cellStyle name="SAPBEXHLevel0 2 7 2" xfId="2198"/>
    <cellStyle name="SAPBEXHLevel0 3" xfId="552"/>
    <cellStyle name="SAPBEXHLevel0 3 2" xfId="1590"/>
    <cellStyle name="SAPBEXHLevel0 4" xfId="774"/>
    <cellStyle name="SAPBEXHLevel0 4 2" xfId="1812"/>
    <cellStyle name="SAPBEXHLevel0 5" xfId="799"/>
    <cellStyle name="SAPBEXHLevel0 5 2" xfId="1837"/>
    <cellStyle name="SAPBEXHLevel0 6" xfId="960"/>
    <cellStyle name="SAPBEXHLevel0 6 2" xfId="1998"/>
    <cellStyle name="SAPBEXHLevel0 7" xfId="906"/>
    <cellStyle name="SAPBEXHLevel0 7 2" xfId="1944"/>
    <cellStyle name="SAPBEXHLevel0 8" xfId="854"/>
    <cellStyle name="SAPBEXHLevel0 8 2" xfId="1892"/>
    <cellStyle name="SAPBEXHLevel0_EU tab textová část SR 2016  (2)" xfId="334"/>
    <cellStyle name="SAPBEXHLevel0X" xfId="335"/>
    <cellStyle name="SAPBEXHLevel0X 2" xfId="336"/>
    <cellStyle name="SAPBEXHLevel0X 2 2" xfId="511"/>
    <cellStyle name="SAPBEXHLevel0X 2 2 2" xfId="1549"/>
    <cellStyle name="SAPBEXHLevel0X 2 3" xfId="445"/>
    <cellStyle name="SAPBEXHLevel0X 2 3 2" xfId="1485"/>
    <cellStyle name="SAPBEXHLevel0X 2 4" xfId="758"/>
    <cellStyle name="SAPBEXHLevel0X 2 4 2" xfId="1796"/>
    <cellStyle name="SAPBEXHLevel0X 2 5" xfId="1135"/>
    <cellStyle name="SAPBEXHLevel0X 2 5 2" xfId="2173"/>
    <cellStyle name="SAPBEXHLevel0X 2 6" xfId="855"/>
    <cellStyle name="SAPBEXHLevel0X 2 6 2" xfId="1893"/>
    <cellStyle name="SAPBEXHLevel0X 2 7" xfId="886"/>
    <cellStyle name="SAPBEXHLevel0X 2 7 2" xfId="1924"/>
    <cellStyle name="SAPBEXHLevel0X 3" xfId="435"/>
    <cellStyle name="SAPBEXHLevel0X 3 2" xfId="1476"/>
    <cellStyle name="SAPBEXHLevel0X 4" xfId="507"/>
    <cellStyle name="SAPBEXHLevel0X 4 2" xfId="1545"/>
    <cellStyle name="SAPBEXHLevel0X 5" xfId="456"/>
    <cellStyle name="SAPBEXHLevel0X 5 2" xfId="1496"/>
    <cellStyle name="SAPBEXHLevel0X 6" xfId="1137"/>
    <cellStyle name="SAPBEXHLevel0X 6 2" xfId="2175"/>
    <cellStyle name="SAPBEXHLevel0X 7" xfId="945"/>
    <cellStyle name="SAPBEXHLevel0X 7 2" xfId="1983"/>
    <cellStyle name="SAPBEXHLevel0X 8" xfId="917"/>
    <cellStyle name="SAPBEXHLevel0X 8 2" xfId="1955"/>
    <cellStyle name="SAPBEXHLevel0X_EU tab textová část SR 2016  (2)" xfId="337"/>
    <cellStyle name="SAPBEXHLevel1" xfId="338"/>
    <cellStyle name="SAPBEXHLevel1 2" xfId="339"/>
    <cellStyle name="SAPBEXHLevel1 2 2" xfId="496"/>
    <cellStyle name="SAPBEXHLevel1 2 2 2" xfId="1534"/>
    <cellStyle name="SAPBEXHLevel1 2 3" xfId="508"/>
    <cellStyle name="SAPBEXHLevel1 2 3 2" xfId="1546"/>
    <cellStyle name="SAPBEXHLevel1 2 4" xfId="742"/>
    <cellStyle name="SAPBEXHLevel1 2 4 2" xfId="1780"/>
    <cellStyle name="SAPBEXHLevel1 2 5" xfId="913"/>
    <cellStyle name="SAPBEXHLevel1 2 5 2" xfId="1951"/>
    <cellStyle name="SAPBEXHLevel1 2 6" xfId="887"/>
    <cellStyle name="SAPBEXHLevel1 2 6 2" xfId="1925"/>
    <cellStyle name="SAPBEXHLevel1 2 7" xfId="920"/>
    <cellStyle name="SAPBEXHLevel1 2 7 2" xfId="1958"/>
    <cellStyle name="SAPBEXHLevel1 3" xfId="462"/>
    <cellStyle name="SAPBEXHLevel1 3 2" xfId="1502"/>
    <cellStyle name="SAPBEXHLevel1 4" xfId="741"/>
    <cellStyle name="SAPBEXHLevel1 4 2" xfId="1779"/>
    <cellStyle name="SAPBEXHLevel1 5" xfId="767"/>
    <cellStyle name="SAPBEXHLevel1 5 2" xfId="1805"/>
    <cellStyle name="SAPBEXHLevel1 6" xfId="900"/>
    <cellStyle name="SAPBEXHLevel1 6 2" xfId="1938"/>
    <cellStyle name="SAPBEXHLevel1 7" xfId="838"/>
    <cellStyle name="SAPBEXHLevel1 7 2" xfId="1876"/>
    <cellStyle name="SAPBEXHLevel1 8" xfId="974"/>
    <cellStyle name="SAPBEXHLevel1 8 2" xfId="2012"/>
    <cellStyle name="SAPBEXHLevel1_EU tab textová část SR 2016  (2)" xfId="340"/>
    <cellStyle name="SAPBEXHLevel1X" xfId="341"/>
    <cellStyle name="SAPBEXHLevel1X 2" xfId="342"/>
    <cellStyle name="SAPBEXHLevel1X 2 2" xfId="780"/>
    <cellStyle name="SAPBEXHLevel1X 2 2 2" xfId="1818"/>
    <cellStyle name="SAPBEXHLevel1X 2 3" xfId="745"/>
    <cellStyle name="SAPBEXHLevel1X 2 3 2" xfId="1783"/>
    <cellStyle name="SAPBEXHLevel1X 2 4" xfId="833"/>
    <cellStyle name="SAPBEXHLevel1X 2 4 2" xfId="1871"/>
    <cellStyle name="SAPBEXHLevel1X 2 5" xfId="1149"/>
    <cellStyle name="SAPBEXHLevel1X 2 5 2" xfId="2187"/>
    <cellStyle name="SAPBEXHLevel1X 2 6" xfId="1194"/>
    <cellStyle name="SAPBEXHLevel1X 2 6 2" xfId="2232"/>
    <cellStyle name="SAPBEXHLevel1X 2 7" xfId="842"/>
    <cellStyle name="SAPBEXHLevel1X 2 7 2" xfId="1880"/>
    <cellStyle name="SAPBEXHLevel1X 3" xfId="784"/>
    <cellStyle name="SAPBEXHLevel1X 3 2" xfId="1822"/>
    <cellStyle name="SAPBEXHLevel1X 4" xfId="567"/>
    <cellStyle name="SAPBEXHLevel1X 4 2" xfId="1605"/>
    <cellStyle name="SAPBEXHLevel1X 5" xfId="819"/>
    <cellStyle name="SAPBEXHLevel1X 5 2" xfId="1857"/>
    <cellStyle name="SAPBEXHLevel1X 6" xfId="904"/>
    <cellStyle name="SAPBEXHLevel1X 6 2" xfId="1942"/>
    <cellStyle name="SAPBEXHLevel1X 7" xfId="1172"/>
    <cellStyle name="SAPBEXHLevel1X 7 2" xfId="2210"/>
    <cellStyle name="SAPBEXHLevel1X 8" xfId="1183"/>
    <cellStyle name="SAPBEXHLevel1X 8 2" xfId="2221"/>
    <cellStyle name="SAPBEXHLevel1X_EU tab textová část SR 2016  (2)" xfId="343"/>
    <cellStyle name="SAPBEXHLevel2" xfId="344"/>
    <cellStyle name="SAPBEXHLevel2 2" xfId="345"/>
    <cellStyle name="SAPBEXHLevel2 2 2" xfId="785"/>
    <cellStyle name="SAPBEXHLevel2 2 2 2" xfId="1823"/>
    <cellStyle name="SAPBEXHLevel2 2 3" xfId="770"/>
    <cellStyle name="SAPBEXHLevel2 2 3 2" xfId="1808"/>
    <cellStyle name="SAPBEXHLevel2 2 4" xfId="781"/>
    <cellStyle name="SAPBEXHLevel2 2 4 2" xfId="1819"/>
    <cellStyle name="SAPBEXHLevel2 2 5" xfId="1159"/>
    <cellStyle name="SAPBEXHLevel2 2 5 2" xfId="2197"/>
    <cellStyle name="SAPBEXHLevel2 2 6" xfId="933"/>
    <cellStyle name="SAPBEXHLevel2 2 6 2" xfId="1971"/>
    <cellStyle name="SAPBEXHLevel2 2 7" xfId="853"/>
    <cellStyle name="SAPBEXHLevel2 2 7 2" xfId="1891"/>
    <cellStyle name="SAPBEXHLevel2 3" xfId="766"/>
    <cellStyle name="SAPBEXHLevel2 3 2" xfId="1804"/>
    <cellStyle name="SAPBEXHLevel2 4" xfId="753"/>
    <cellStyle name="SAPBEXHLevel2 4 2" xfId="1791"/>
    <cellStyle name="SAPBEXHLevel2 5" xfId="831"/>
    <cellStyle name="SAPBEXHLevel2 5 2" xfId="1869"/>
    <cellStyle name="SAPBEXHLevel2 6" xfId="910"/>
    <cellStyle name="SAPBEXHLevel2 6 2" xfId="1948"/>
    <cellStyle name="SAPBEXHLevel2 7" xfId="973"/>
    <cellStyle name="SAPBEXHLevel2 7 2" xfId="2011"/>
    <cellStyle name="SAPBEXHLevel2 8" xfId="934"/>
    <cellStyle name="SAPBEXHLevel2 8 2" xfId="1972"/>
    <cellStyle name="SAPBEXHLevel2_EU tab textová část SR 2016  (2)" xfId="346"/>
    <cellStyle name="SAPBEXHLevel2X" xfId="347"/>
    <cellStyle name="SAPBEXHLevel2X 2" xfId="348"/>
    <cellStyle name="SAPBEXHLevel2X 2 2" xfId="792"/>
    <cellStyle name="SAPBEXHLevel2X 2 2 2" xfId="1830"/>
    <cellStyle name="SAPBEXHLevel2X 2 3" xfId="775"/>
    <cellStyle name="SAPBEXHLevel2X 2 3 2" xfId="1813"/>
    <cellStyle name="SAPBEXHLevel2X 2 4" xfId="786"/>
    <cellStyle name="SAPBEXHLevel2X 2 4 2" xfId="1824"/>
    <cellStyle name="SAPBEXHLevel2X 2 5" xfId="852"/>
    <cellStyle name="SAPBEXHLevel2X 2 5 2" xfId="1890"/>
    <cellStyle name="SAPBEXHLevel2X 2 6" xfId="1171"/>
    <cellStyle name="SAPBEXHLevel2X 2 6 2" xfId="2209"/>
    <cellStyle name="SAPBEXHLevel2X 2 7" xfId="1203"/>
    <cellStyle name="SAPBEXHLevel2X 2 7 2" xfId="2241"/>
    <cellStyle name="SAPBEXHLevel2X 3" xfId="550"/>
    <cellStyle name="SAPBEXHLevel2X 3 2" xfId="1588"/>
    <cellStyle name="SAPBEXHLevel2X 4" xfId="553"/>
    <cellStyle name="SAPBEXHLevel2X 4 2" xfId="1591"/>
    <cellStyle name="SAPBEXHLevel2X 5" xfId="575"/>
    <cellStyle name="SAPBEXHLevel2X 5 2" xfId="1613"/>
    <cellStyle name="SAPBEXHLevel2X 6" xfId="907"/>
    <cellStyle name="SAPBEXHLevel2X 6 2" xfId="1945"/>
    <cellStyle name="SAPBEXHLevel2X 7" xfId="1175"/>
    <cellStyle name="SAPBEXHLevel2X 7 2" xfId="2213"/>
    <cellStyle name="SAPBEXHLevel2X 8" xfId="1202"/>
    <cellStyle name="SAPBEXHLevel2X 8 2" xfId="2240"/>
    <cellStyle name="SAPBEXHLevel2X_EU tab textová část SR 2016  (2)" xfId="349"/>
    <cellStyle name="SAPBEXHLevel3" xfId="350"/>
    <cellStyle name="SAPBEXHLevel3 2" xfId="351"/>
    <cellStyle name="SAPBEXHLevel3 2 2" xfId="794"/>
    <cellStyle name="SAPBEXHLevel3 2 2 2" xfId="1832"/>
    <cellStyle name="SAPBEXHLevel3 2 3" xfId="569"/>
    <cellStyle name="SAPBEXHLevel3 2 3 2" xfId="1607"/>
    <cellStyle name="SAPBEXHLevel3 2 4" xfId="832"/>
    <cellStyle name="SAPBEXHLevel3 2 4 2" xfId="1870"/>
    <cellStyle name="SAPBEXHLevel3 2 5" xfId="864"/>
    <cellStyle name="SAPBEXHLevel3 2 5 2" xfId="1902"/>
    <cellStyle name="SAPBEXHLevel3 2 6" xfId="905"/>
    <cellStyle name="SAPBEXHLevel3 2 6 2" xfId="1943"/>
    <cellStyle name="SAPBEXHLevel3 2 7" xfId="1205"/>
    <cellStyle name="SAPBEXHLevel3 2 7 2" xfId="2243"/>
    <cellStyle name="SAPBEXHLevel3 3" xfId="501"/>
    <cellStyle name="SAPBEXHLevel3 3 2" xfId="1539"/>
    <cellStyle name="SAPBEXHLevel3 4" xfId="437"/>
    <cellStyle name="SAPBEXHLevel3 4 2" xfId="1478"/>
    <cellStyle name="SAPBEXHLevel3 5" xfId="491"/>
    <cellStyle name="SAPBEXHLevel3 5 2" xfId="1529"/>
    <cellStyle name="SAPBEXHLevel3 6" xfId="954"/>
    <cellStyle name="SAPBEXHLevel3 6 2" xfId="1992"/>
    <cellStyle name="SAPBEXHLevel3 7" xfId="1162"/>
    <cellStyle name="SAPBEXHLevel3 7 2" xfId="2200"/>
    <cellStyle name="SAPBEXHLevel3 8" xfId="1204"/>
    <cellStyle name="SAPBEXHLevel3 8 2" xfId="2242"/>
    <cellStyle name="SAPBEXHLevel3_EU tab textová část SR 2016  (2)" xfId="352"/>
    <cellStyle name="SAPBEXHLevel3X" xfId="353"/>
    <cellStyle name="SAPBEXHLevel3X 2" xfId="354"/>
    <cellStyle name="SAPBEXHLevel3X 2 2" xfId="548"/>
    <cellStyle name="SAPBEXHLevel3X 2 2 2" xfId="1586"/>
    <cellStyle name="SAPBEXHLevel3X 2 3" xfId="517"/>
    <cellStyle name="SAPBEXHLevel3X 2 3 2" xfId="1555"/>
    <cellStyle name="SAPBEXHLevel3X 2 4" xfId="818"/>
    <cellStyle name="SAPBEXHLevel3X 2 4 2" xfId="1856"/>
    <cellStyle name="SAPBEXHLevel3X 2 5" xfId="948"/>
    <cellStyle name="SAPBEXHLevel3X 2 5 2" xfId="1986"/>
    <cellStyle name="SAPBEXHLevel3X 2 6" xfId="923"/>
    <cellStyle name="SAPBEXHLevel3X 2 6 2" xfId="1961"/>
    <cellStyle name="SAPBEXHLevel3X 2 7" xfId="1207"/>
    <cellStyle name="SAPBEXHLevel3X 2 7 2" xfId="2245"/>
    <cellStyle name="SAPBEXHLevel3X 3" xfId="524"/>
    <cellStyle name="SAPBEXHLevel3X 3 2" xfId="1562"/>
    <cellStyle name="SAPBEXHLevel3X 4" xfId="558"/>
    <cellStyle name="SAPBEXHLevel3X 4 2" xfId="1596"/>
    <cellStyle name="SAPBEXHLevel3X 5" xfId="808"/>
    <cellStyle name="SAPBEXHLevel3X 5 2" xfId="1846"/>
    <cellStyle name="SAPBEXHLevel3X 6" xfId="951"/>
    <cellStyle name="SAPBEXHLevel3X 6 2" xfId="1989"/>
    <cellStyle name="SAPBEXHLevel3X 7" xfId="851"/>
    <cellStyle name="SAPBEXHLevel3X 7 2" xfId="1889"/>
    <cellStyle name="SAPBEXHLevel3X 8" xfId="1206"/>
    <cellStyle name="SAPBEXHLevel3X 8 2" xfId="2244"/>
    <cellStyle name="SAPBEXHLevel3X_EU tab textová část SR 2016  (2)" xfId="355"/>
    <cellStyle name="SAPBEXchaText" xfId="61"/>
    <cellStyle name="SAPBEXchaText 2" xfId="536"/>
    <cellStyle name="SAPBEXchaText 2 2" xfId="1574"/>
    <cellStyle name="SAPBEXchaText 3" xfId="570"/>
    <cellStyle name="SAPBEXchaText 3 2" xfId="1608"/>
    <cellStyle name="SAPBEXchaText 4" xfId="765"/>
    <cellStyle name="SAPBEXchaText 4 2" xfId="1803"/>
    <cellStyle name="SAPBEXchaText 5" xfId="955"/>
    <cellStyle name="SAPBEXchaText 5 2" xfId="1993"/>
    <cellStyle name="SAPBEXchaText 6" xfId="1165"/>
    <cellStyle name="SAPBEXchaText 6 2" xfId="2203"/>
    <cellStyle name="SAPBEXchaText 7" xfId="953"/>
    <cellStyle name="SAPBEXchaText 7 2" xfId="1991"/>
    <cellStyle name="SAPBEXchaText 8" xfId="1415"/>
    <cellStyle name="SAPBEXinputData" xfId="356"/>
    <cellStyle name="SAPBEXinputData 10" xfId="750"/>
    <cellStyle name="SAPBEXinputData 10 2" xfId="1788"/>
    <cellStyle name="SAPBEXinputData 11" xfId="791"/>
    <cellStyle name="SAPBEXinputData 11 2" xfId="1829"/>
    <cellStyle name="SAPBEXinputData 12" xfId="584"/>
    <cellStyle name="SAPBEXinputData 12 2" xfId="1622"/>
    <cellStyle name="SAPBEXinputData 13" xfId="825"/>
    <cellStyle name="SAPBEXinputData 13 2" xfId="1863"/>
    <cellStyle name="SAPBEXinputData 14" xfId="541"/>
    <cellStyle name="SAPBEXinputData 14 2" xfId="1579"/>
    <cellStyle name="SAPBEXinputData 15" xfId="821"/>
    <cellStyle name="SAPBEXinputData 15 2" xfId="1859"/>
    <cellStyle name="SAPBEXinputData 16" xfId="503"/>
    <cellStyle name="SAPBEXinputData 16 2" xfId="1541"/>
    <cellStyle name="SAPBEXinputData 17" xfId="889"/>
    <cellStyle name="SAPBEXinputData 17 2" xfId="1927"/>
    <cellStyle name="SAPBEXinputData 18" xfId="1146"/>
    <cellStyle name="SAPBEXinputData 18 2" xfId="2184"/>
    <cellStyle name="SAPBEXinputData 19" xfId="880"/>
    <cellStyle name="SAPBEXinputData 19 2" xfId="1918"/>
    <cellStyle name="SAPBEXinputData 2" xfId="357"/>
    <cellStyle name="SAPBEXinputData 2 10" xfId="816"/>
    <cellStyle name="SAPBEXinputData 2 10 2" xfId="1854"/>
    <cellStyle name="SAPBEXinputData 2 11" xfId="522"/>
    <cellStyle name="SAPBEXinputData 2 11 2" xfId="1560"/>
    <cellStyle name="SAPBEXinputData 2 12" xfId="826"/>
    <cellStyle name="SAPBEXinputData 2 12 2" xfId="1864"/>
    <cellStyle name="SAPBEXinputData 2 13" xfId="824"/>
    <cellStyle name="SAPBEXinputData 2 13 2" xfId="1862"/>
    <cellStyle name="SAPBEXinputData 2 14" xfId="748"/>
    <cellStyle name="SAPBEXinputData 2 14 2" xfId="1786"/>
    <cellStyle name="SAPBEXinputData 2 15" xfId="523"/>
    <cellStyle name="SAPBEXinputData 2 15 2" xfId="1561"/>
    <cellStyle name="SAPBEXinputData 2 16" xfId="888"/>
    <cellStyle name="SAPBEXinputData 2 16 2" xfId="1926"/>
    <cellStyle name="SAPBEXinputData 2 17" xfId="847"/>
    <cellStyle name="SAPBEXinputData 2 17 2" xfId="1885"/>
    <cellStyle name="SAPBEXinputData 2 18" xfId="839"/>
    <cellStyle name="SAPBEXinputData 2 18 2" xfId="1877"/>
    <cellStyle name="SAPBEXinputData 2 19" xfId="946"/>
    <cellStyle name="SAPBEXinputData 2 19 2" xfId="1984"/>
    <cellStyle name="SAPBEXinputData 2 2" xfId="566"/>
    <cellStyle name="SAPBEXinputData 2 2 2" xfId="1604"/>
    <cellStyle name="SAPBEXinputData 2 20" xfId="1157"/>
    <cellStyle name="SAPBEXinputData 2 20 2" xfId="2195"/>
    <cellStyle name="SAPBEXinputData 2 21" xfId="1188"/>
    <cellStyle name="SAPBEXinputData 2 21 2" xfId="2226"/>
    <cellStyle name="SAPBEXinputData 2 22" xfId="911"/>
    <cellStyle name="SAPBEXinputData 2 22 2" xfId="1949"/>
    <cellStyle name="SAPBEXinputData 2 23" xfId="1191"/>
    <cellStyle name="SAPBEXinputData 2 23 2" xfId="2229"/>
    <cellStyle name="SAPBEXinputData 2 24" xfId="1213"/>
    <cellStyle name="SAPBEXinputData 2 24 2" xfId="2251"/>
    <cellStyle name="SAPBEXinputData 2 25" xfId="1233"/>
    <cellStyle name="SAPBEXinputData 2 25 2" xfId="2271"/>
    <cellStyle name="SAPBEXinputData 2 26" xfId="1243"/>
    <cellStyle name="SAPBEXinputData 2 26 2" xfId="2281"/>
    <cellStyle name="SAPBEXinputData 2 3" xfId="489"/>
    <cellStyle name="SAPBEXinputData 2 4" xfId="762"/>
    <cellStyle name="SAPBEXinputData 2 4 2" xfId="1800"/>
    <cellStyle name="SAPBEXinputData 2 5" xfId="454"/>
    <cellStyle name="SAPBEXinputData 2 5 2" xfId="1494"/>
    <cellStyle name="SAPBEXinputData 2 6" xfId="777"/>
    <cellStyle name="SAPBEXinputData 2 6 2" xfId="1815"/>
    <cellStyle name="SAPBEXinputData 2 7" xfId="452"/>
    <cellStyle name="SAPBEXinputData 2 7 2" xfId="1492"/>
    <cellStyle name="SAPBEXinputData 2 8" xfId="585"/>
    <cellStyle name="SAPBEXinputData 2 8 2" xfId="1623"/>
    <cellStyle name="SAPBEXinputData 2 9" xfId="500"/>
    <cellStyle name="SAPBEXinputData 2 9 2" xfId="1538"/>
    <cellStyle name="SAPBEXinputData 20" xfId="1139"/>
    <cellStyle name="SAPBEXinputData 20 2" xfId="2177"/>
    <cellStyle name="SAPBEXinputData 21" xfId="1161"/>
    <cellStyle name="SAPBEXinputData 21 2" xfId="2199"/>
    <cellStyle name="SAPBEXinputData 22" xfId="925"/>
    <cellStyle name="SAPBEXinputData 22 2" xfId="1963"/>
    <cellStyle name="SAPBEXinputData 23" xfId="1208"/>
    <cellStyle name="SAPBEXinputData 23 2" xfId="2246"/>
    <cellStyle name="SAPBEXinputData 24" xfId="1142"/>
    <cellStyle name="SAPBEXinputData 24 2" xfId="2180"/>
    <cellStyle name="SAPBEXinputData 25" xfId="1147"/>
    <cellStyle name="SAPBEXinputData 25 2" xfId="2185"/>
    <cellStyle name="SAPBEXinputData 26" xfId="1234"/>
    <cellStyle name="SAPBEXinputData 26 2" xfId="2272"/>
    <cellStyle name="SAPBEXinputData 27" xfId="1215"/>
    <cellStyle name="SAPBEXinputData 27 2" xfId="2253"/>
    <cellStyle name="SAPBEXinputData 3" xfId="565"/>
    <cellStyle name="SAPBEXinputData 3 2" xfId="1603"/>
    <cellStyle name="SAPBEXinputData 4" xfId="490"/>
    <cellStyle name="SAPBEXinputData 5" xfId="768"/>
    <cellStyle name="SAPBEXinputData 5 2" xfId="1806"/>
    <cellStyle name="SAPBEXinputData 6" xfId="783"/>
    <cellStyle name="SAPBEXinputData 6 2" xfId="1821"/>
    <cellStyle name="SAPBEXinputData 7" xfId="499"/>
    <cellStyle name="SAPBEXinputData 7 2" xfId="1537"/>
    <cellStyle name="SAPBEXinputData 8" xfId="447"/>
    <cellStyle name="SAPBEXinputData 8 2" xfId="1487"/>
    <cellStyle name="SAPBEXinputData 9" xfId="551"/>
    <cellStyle name="SAPBEXinputData 9 2" xfId="1589"/>
    <cellStyle name="SAPBEXinputData_EU tab textová část SR 2016  (2)" xfId="358"/>
    <cellStyle name="SAPBEXItemHeader" xfId="359"/>
    <cellStyle name="SAPBEXItemHeader 2" xfId="787"/>
    <cellStyle name="SAPBEXItemHeader 2 2" xfId="1825"/>
    <cellStyle name="SAPBEXItemHeader 3" xfId="755"/>
    <cellStyle name="SAPBEXItemHeader 3 2" xfId="1793"/>
    <cellStyle name="SAPBEXItemHeader 4" xfId="811"/>
    <cellStyle name="SAPBEXItemHeader 4 2" xfId="1849"/>
    <cellStyle name="SAPBEXItemHeader 5" xfId="836"/>
    <cellStyle name="SAPBEXItemHeader 5 2" xfId="1874"/>
    <cellStyle name="SAPBEXItemHeader 6" xfId="1143"/>
    <cellStyle name="SAPBEXItemHeader 6 2" xfId="2181"/>
    <cellStyle name="SAPBEXItemHeader 7" xfId="938"/>
    <cellStyle name="SAPBEXItemHeader 7 2" xfId="1976"/>
    <cellStyle name="SAPBEXresData" xfId="360"/>
    <cellStyle name="SAPBEXresData 2" xfId="776"/>
    <cellStyle name="SAPBEXresData 2 2" xfId="1814"/>
    <cellStyle name="SAPBEXresData 3" xfId="793"/>
    <cellStyle name="SAPBEXresData 3 2" xfId="1831"/>
    <cellStyle name="SAPBEXresData 4" xfId="827"/>
    <cellStyle name="SAPBEXresData 4 2" xfId="1865"/>
    <cellStyle name="SAPBEXresData 5" xfId="892"/>
    <cellStyle name="SAPBEXresData 5 2" xfId="1930"/>
    <cellStyle name="SAPBEXresData 6" xfId="941"/>
    <cellStyle name="SAPBEXresData 6 2" xfId="1979"/>
    <cellStyle name="SAPBEXresData 7" xfId="1156"/>
    <cellStyle name="SAPBEXresData 7 2" xfId="2194"/>
    <cellStyle name="SAPBEXresDataEmph" xfId="361"/>
    <cellStyle name="SAPBEXresDataEmph 2" xfId="488"/>
    <cellStyle name="SAPBEXresDataEmph 2 2" xfId="1528"/>
    <cellStyle name="SAPBEXresDataEmph 3" xfId="510"/>
    <cellStyle name="SAPBEXresDataEmph 3 2" xfId="1548"/>
    <cellStyle name="SAPBEXresDataEmph 4" xfId="497"/>
    <cellStyle name="SAPBEXresDataEmph 4 2" xfId="1535"/>
    <cellStyle name="SAPBEXresDataEmph 5" xfId="1181"/>
    <cellStyle name="SAPBEXresDataEmph 5 2" xfId="2219"/>
    <cellStyle name="SAPBEXresDataEmph 6" xfId="1196"/>
    <cellStyle name="SAPBEXresDataEmph 6 2" xfId="2234"/>
    <cellStyle name="SAPBEXresDataEmph 7" xfId="1170"/>
    <cellStyle name="SAPBEXresDataEmph 7 2" xfId="2208"/>
    <cellStyle name="SAPBEXresItem" xfId="362"/>
    <cellStyle name="SAPBEXresItem 2" xfId="544"/>
    <cellStyle name="SAPBEXresItem 2 2" xfId="1582"/>
    <cellStyle name="SAPBEXresItem 3" xfId="769"/>
    <cellStyle name="SAPBEXresItem 3 2" xfId="1807"/>
    <cellStyle name="SAPBEXresItem 4" xfId="477"/>
    <cellStyle name="SAPBEXresItem 4 2" xfId="1517"/>
    <cellStyle name="SAPBEXresItem 5" xfId="872"/>
    <cellStyle name="SAPBEXresItem 5 2" xfId="1910"/>
    <cellStyle name="SAPBEXresItem 6" xfId="1152"/>
    <cellStyle name="SAPBEXresItem 6 2" xfId="2190"/>
    <cellStyle name="SAPBEXresItem 7" xfId="1167"/>
    <cellStyle name="SAPBEXresItem 7 2" xfId="2205"/>
    <cellStyle name="SAPBEXresItemX" xfId="363"/>
    <cellStyle name="SAPBEXresItemX 2" xfId="440"/>
    <cellStyle name="SAPBEXresItemX 2 2" xfId="1481"/>
    <cellStyle name="SAPBEXresItemX 3" xfId="771"/>
    <cellStyle name="SAPBEXresItemX 3 2" xfId="1809"/>
    <cellStyle name="SAPBEXresItemX 4" xfId="830"/>
    <cellStyle name="SAPBEXresItemX 4 2" xfId="1868"/>
    <cellStyle name="SAPBEXresItemX 5" xfId="958"/>
    <cellStyle name="SAPBEXresItemX 5 2" xfId="1996"/>
    <cellStyle name="SAPBEXresItemX 6" xfId="1193"/>
    <cellStyle name="SAPBEXresItemX 6 2" xfId="2231"/>
    <cellStyle name="SAPBEXresItemX 7" xfId="1190"/>
    <cellStyle name="SAPBEXresItemX 7 2" xfId="2228"/>
    <cellStyle name="SAPBEXstdData" xfId="62"/>
    <cellStyle name="SAPBEXstdData 2" xfId="465"/>
    <cellStyle name="SAPBEXstdData 2 2" xfId="1505"/>
    <cellStyle name="SAPBEXstdData 3" xfId="743"/>
    <cellStyle name="SAPBEXstdData 3 2" xfId="1781"/>
    <cellStyle name="SAPBEXstdData 4" xfId="468"/>
    <cellStyle name="SAPBEXstdData 4 2" xfId="1508"/>
    <cellStyle name="SAPBEXstdData 5" xfId="1178"/>
    <cellStyle name="SAPBEXstdData 5 2" xfId="2216"/>
    <cellStyle name="SAPBEXstdData 6" xfId="1180"/>
    <cellStyle name="SAPBEXstdData 6 2" xfId="2218"/>
    <cellStyle name="SAPBEXstdData 7" xfId="943"/>
    <cellStyle name="SAPBEXstdData 7 2" xfId="1981"/>
    <cellStyle name="SAPBEXstdData 8" xfId="1416"/>
    <cellStyle name="SAPBEXstdDataEmph" xfId="364"/>
    <cellStyle name="SAPBEXstdDataEmph 2" xfId="599"/>
    <cellStyle name="SAPBEXstdDataEmph 2 2" xfId="1637"/>
    <cellStyle name="SAPBEXstdDataEmph 3" xfId="514"/>
    <cellStyle name="SAPBEXstdDataEmph 3 2" xfId="1552"/>
    <cellStyle name="SAPBEXstdDataEmph 4" xfId="829"/>
    <cellStyle name="SAPBEXstdDataEmph 4 2" xfId="1867"/>
    <cellStyle name="SAPBEXstdDataEmph 5" xfId="861"/>
    <cellStyle name="SAPBEXstdDataEmph 5 2" xfId="1899"/>
    <cellStyle name="SAPBEXstdDataEmph 6" xfId="950"/>
    <cellStyle name="SAPBEXstdDataEmph 6 2" xfId="1988"/>
    <cellStyle name="SAPBEXstdDataEmph 7" xfId="1209"/>
    <cellStyle name="SAPBEXstdDataEmph 7 2" xfId="2247"/>
    <cellStyle name="SAPBEXstdItem" xfId="63"/>
    <cellStyle name="SAPBEXstdItem 2" xfId="789"/>
    <cellStyle name="SAPBEXstdItem 2 2" xfId="1827"/>
    <cellStyle name="SAPBEXstdItem 3" xfId="458"/>
    <cellStyle name="SAPBEXstdItem 3 2" xfId="1498"/>
    <cellStyle name="SAPBEXstdItem 4" xfId="528"/>
    <cellStyle name="SAPBEXstdItem 4 2" xfId="1566"/>
    <cellStyle name="SAPBEXstdItem 5" xfId="959"/>
    <cellStyle name="SAPBEXstdItem 5 2" xfId="1997"/>
    <cellStyle name="SAPBEXstdItem 6" xfId="896"/>
    <cellStyle name="SAPBEXstdItem 6 2" xfId="1934"/>
    <cellStyle name="SAPBEXstdItem 7" xfId="939"/>
    <cellStyle name="SAPBEXstdItem 7 2" xfId="1977"/>
    <cellStyle name="SAPBEXstdItem 8" xfId="1417"/>
    <cellStyle name="SAPBEXstdItemX" xfId="365"/>
    <cellStyle name="SAPBEXstdItemX 2" xfId="483"/>
    <cellStyle name="SAPBEXstdItemX 2 2" xfId="1523"/>
    <cellStyle name="SAPBEXstdItemX 3" xfId="495"/>
    <cellStyle name="SAPBEXstdItemX 3 2" xfId="1533"/>
    <cellStyle name="SAPBEXstdItemX 4" xfId="814"/>
    <cellStyle name="SAPBEXstdItemX 4 2" xfId="1852"/>
    <cellStyle name="SAPBEXstdItemX 5" xfId="940"/>
    <cellStyle name="SAPBEXstdItemX 5 2" xfId="1978"/>
    <cellStyle name="SAPBEXstdItemX 6" xfId="1186"/>
    <cellStyle name="SAPBEXstdItemX 6 2" xfId="2224"/>
    <cellStyle name="SAPBEXstdItemX 7" xfId="1210"/>
    <cellStyle name="SAPBEXstdItemX 7 2" xfId="2248"/>
    <cellStyle name="SAPBEXtitle" xfId="366"/>
    <cellStyle name="SAPBEXunassignedItem" xfId="367"/>
    <cellStyle name="SAPBEXunassignedItem 10" xfId="805"/>
    <cellStyle name="SAPBEXunassignedItem 10 2" xfId="1843"/>
    <cellStyle name="SAPBEXunassignedItem 11" xfId="812"/>
    <cellStyle name="SAPBEXunassignedItem 11 2" xfId="1850"/>
    <cellStyle name="SAPBEXunassignedItem 12" xfId="451"/>
    <cellStyle name="SAPBEXunassignedItem 12 2" xfId="1491"/>
    <cellStyle name="SAPBEXunassignedItem 13" xfId="526"/>
    <cellStyle name="SAPBEXunassignedItem 13 2" xfId="1564"/>
    <cellStyle name="SAPBEXunassignedItem 14" xfId="518"/>
    <cellStyle name="SAPBEXunassignedItem 14 2" xfId="1556"/>
    <cellStyle name="SAPBEXunassignedItem 15" xfId="800"/>
    <cellStyle name="SAPBEXunassignedItem 15 2" xfId="1838"/>
    <cellStyle name="SAPBEXunassignedItem 16" xfId="837"/>
    <cellStyle name="SAPBEXunassignedItem 16 2" xfId="1875"/>
    <cellStyle name="SAPBEXunassignedItem 17" xfId="952"/>
    <cellStyle name="SAPBEXunassignedItem 17 2" xfId="1990"/>
    <cellStyle name="SAPBEXunassignedItem 18" xfId="976"/>
    <cellStyle name="SAPBEXunassignedItem 18 2" xfId="2014"/>
    <cellStyle name="SAPBEXunassignedItem 19" xfId="977"/>
    <cellStyle name="SAPBEXunassignedItem 19 2" xfId="2015"/>
    <cellStyle name="SAPBEXunassignedItem 2" xfId="568"/>
    <cellStyle name="SAPBEXunassignedItem 2 2" xfId="1606"/>
    <cellStyle name="SAPBEXunassignedItem 20" xfId="914"/>
    <cellStyle name="SAPBEXunassignedItem 20 2" xfId="1952"/>
    <cellStyle name="SAPBEXunassignedItem 21" xfId="972"/>
    <cellStyle name="SAPBEXunassignedItem 21 2" xfId="2010"/>
    <cellStyle name="SAPBEXunassignedItem 22" xfId="1211"/>
    <cellStyle name="SAPBEXunassignedItem 22 2" xfId="2249"/>
    <cellStyle name="SAPBEXunassignedItem 23" xfId="1164"/>
    <cellStyle name="SAPBEXunassignedItem 23 2" xfId="2202"/>
    <cellStyle name="SAPBEXunassignedItem 24" xfId="926"/>
    <cellStyle name="SAPBEXunassignedItem 24 2" xfId="1964"/>
    <cellStyle name="SAPBEXunassignedItem 25" xfId="1214"/>
    <cellStyle name="SAPBEXunassignedItem 25 2" xfId="2252"/>
    <cellStyle name="SAPBEXunassignedItem 26" xfId="1235"/>
    <cellStyle name="SAPBEXunassignedItem 26 2" xfId="2273"/>
    <cellStyle name="SAPBEXunassignedItem 3" xfId="432"/>
    <cellStyle name="SAPBEXunassignedItem 4" xfId="433"/>
    <cellStyle name="SAPBEXunassignedItem 4 2" xfId="1474"/>
    <cellStyle name="SAPBEXunassignedItem 5" xfId="494"/>
    <cellStyle name="SAPBEXunassignedItem 5 2" xfId="1532"/>
    <cellStyle name="SAPBEXunassignedItem 6" xfId="798"/>
    <cellStyle name="SAPBEXunassignedItem 6 2" xfId="1836"/>
    <cellStyle name="SAPBEXunassignedItem 7" xfId="547"/>
    <cellStyle name="SAPBEXunassignedItem 7 2" xfId="1585"/>
    <cellStyle name="SAPBEXunassignedItem 8" xfId="431"/>
    <cellStyle name="SAPBEXunassignedItem 8 2" xfId="1473"/>
    <cellStyle name="SAPBEXunassignedItem 9" xfId="744"/>
    <cellStyle name="SAPBEXunassignedItem 9 2" xfId="1782"/>
    <cellStyle name="SAPBEXundefined" xfId="368"/>
    <cellStyle name="SAPBEXundefined 2" xfId="788"/>
    <cellStyle name="SAPBEXundefined 2 2" xfId="1826"/>
    <cellStyle name="SAPBEXundefined 3" xfId="538"/>
    <cellStyle name="SAPBEXundefined 3 2" xfId="1576"/>
    <cellStyle name="SAPBEXundefined 4" xfId="453"/>
    <cellStyle name="SAPBEXundefined 4 2" xfId="1493"/>
    <cellStyle name="SAPBEXundefined 5" xfId="856"/>
    <cellStyle name="SAPBEXundefined 5 2" xfId="1894"/>
    <cellStyle name="SAPBEXundefined 6" xfId="1150"/>
    <cellStyle name="SAPBEXundefined 6 2" xfId="2188"/>
    <cellStyle name="SAPBEXundefined 7" xfId="1212"/>
    <cellStyle name="SAPBEXundefined 7 2" xfId="2250"/>
    <cellStyle name="Sheet Title" xfId="369"/>
    <cellStyle name="Správně" xfId="64" builtinId="26" customBuiltin="1"/>
    <cellStyle name="Správně 2" xfId="83"/>
    <cellStyle name="Správně 3" xfId="370"/>
    <cellStyle name="Styl 1" xfId="371"/>
    <cellStyle name="Styl 1 2" xfId="372"/>
    <cellStyle name="Styl 1_EU tab textová část SR 2016  (2)" xfId="373"/>
    <cellStyle name="Styl 2" xfId="374"/>
    <cellStyle name="Styl 2 2" xfId="375"/>
    <cellStyle name="Styl 2_EU tab textová část SR 2016  (2)" xfId="376"/>
    <cellStyle name="Styl 3" xfId="377"/>
    <cellStyle name="Styl 3 2" xfId="378"/>
    <cellStyle name="Styl 3_EU tab textová část SR 2016  (2)" xfId="379"/>
    <cellStyle name="Špatně" xfId="30" builtinId="27" customBuiltin="1"/>
    <cellStyle name="Text upozornění" xfId="65" builtinId="11" customBuiltin="1"/>
    <cellStyle name="Text upozornění 2" xfId="91"/>
    <cellStyle name="Text upozornění 3" xfId="380"/>
    <cellStyle name="Title" xfId="381"/>
    <cellStyle name="Total" xfId="66"/>
    <cellStyle name="Total 2" xfId="414"/>
    <cellStyle name="Vstup" xfId="67" builtinId="20" customBuiltin="1"/>
    <cellStyle name="Vstup 10" xfId="1418"/>
    <cellStyle name="Vstup 2" xfId="86"/>
    <cellStyle name="Vstup 3" xfId="382"/>
    <cellStyle name="Vstup 3 2" xfId="806"/>
    <cellStyle name="Vstup 3 2 2" xfId="1844"/>
    <cellStyle name="Vstup 3 3" xfId="520"/>
    <cellStyle name="Vstup 3 3 2" xfId="1558"/>
    <cellStyle name="Vstup 3 4" xfId="583"/>
    <cellStyle name="Vstup 3 4 2" xfId="1621"/>
    <cellStyle name="Vstup 3 5" xfId="1179"/>
    <cellStyle name="Vstup 3 5 2" xfId="2217"/>
    <cellStyle name="Vstup 3 6" xfId="1153"/>
    <cellStyle name="Vstup 3 6 2" xfId="2191"/>
    <cellStyle name="Vstup 3 7" xfId="1195"/>
    <cellStyle name="Vstup 3 7 2" xfId="2233"/>
    <cellStyle name="Vstup 3 8" xfId="1452"/>
    <cellStyle name="Vstup 4" xfId="472"/>
    <cellStyle name="Vstup 4 2" xfId="1512"/>
    <cellStyle name="Vstup 5" xfId="779"/>
    <cellStyle name="Vstup 5 2" xfId="1817"/>
    <cellStyle name="Vstup 6" xfId="540"/>
    <cellStyle name="Vstup 6 2" xfId="1578"/>
    <cellStyle name="Vstup 7" xfId="922"/>
    <cellStyle name="Vstup 7 2" xfId="1960"/>
    <cellStyle name="Vstup 8" xfId="1184"/>
    <cellStyle name="Vstup 8 2" xfId="2222"/>
    <cellStyle name="Vstup 9" xfId="894"/>
    <cellStyle name="Vstup 9 2" xfId="1932"/>
    <cellStyle name="Výpočet" xfId="68" builtinId="22" customBuiltin="1"/>
    <cellStyle name="Výpočet 10" xfId="1419"/>
    <cellStyle name="Výpočet 2" xfId="88"/>
    <cellStyle name="Výpočet 3" xfId="383"/>
    <cellStyle name="Výpočet 3 2" xfId="804"/>
    <cellStyle name="Výpočet 3 2 2" xfId="1842"/>
    <cellStyle name="Výpočet 3 3" xfId="802"/>
    <cellStyle name="Výpočet 3 3 2" xfId="1840"/>
    <cellStyle name="Výpočet 3 4" xfId="759"/>
    <cellStyle name="Výpočet 3 4 2" xfId="1797"/>
    <cellStyle name="Výpočet 3 5" xfId="918"/>
    <cellStyle name="Výpočet 3 5 2" xfId="1956"/>
    <cellStyle name="Výpočet 3 6" xfId="963"/>
    <cellStyle name="Výpočet 3 6 2" xfId="2001"/>
    <cellStyle name="Výpočet 3 7" xfId="1140"/>
    <cellStyle name="Výpočet 3 7 2" xfId="2178"/>
    <cellStyle name="Výpočet 3 8" xfId="1453"/>
    <cellStyle name="Výpočet 4" xfId="790"/>
    <cellStyle name="Výpočet 4 2" xfId="1828"/>
    <cellStyle name="Výpočet 5" xfId="487"/>
    <cellStyle name="Výpočet 5 2" xfId="1527"/>
    <cellStyle name="Výpočet 6" xfId="484"/>
    <cellStyle name="Výpočet 6 2" xfId="1524"/>
    <cellStyle name="Výpočet 7" xfId="1166"/>
    <cellStyle name="Výpočet 7 2" xfId="2204"/>
    <cellStyle name="Výpočet 8" xfId="846"/>
    <cellStyle name="Výpočet 8 2" xfId="1884"/>
    <cellStyle name="Výpočet 9" xfId="956"/>
    <cellStyle name="Výpočet 9 2" xfId="1994"/>
    <cellStyle name="Výstup" xfId="69" builtinId="21" customBuiltin="1"/>
    <cellStyle name="Výstup 10" xfId="1420"/>
    <cellStyle name="Výstup 2" xfId="87"/>
    <cellStyle name="Výstup 3" xfId="384"/>
    <cellStyle name="Výstup 3 2" xfId="772"/>
    <cellStyle name="Výstup 3 2 2" xfId="1810"/>
    <cellStyle name="Výstup 3 3" xfId="810"/>
    <cellStyle name="Výstup 3 3 2" xfId="1848"/>
    <cellStyle name="Výstup 3 4" xfId="778"/>
    <cellStyle name="Výstup 3 4 2" xfId="1816"/>
    <cellStyle name="Výstup 3 5" xfId="915"/>
    <cellStyle name="Výstup 3 5 2" xfId="1953"/>
    <cellStyle name="Výstup 3 6" xfId="1141"/>
    <cellStyle name="Výstup 3 6 2" xfId="2179"/>
    <cellStyle name="Výstup 3 7" xfId="921"/>
    <cellStyle name="Výstup 3 7 2" xfId="1959"/>
    <cellStyle name="Výstup 3 8" xfId="1454"/>
    <cellStyle name="Výstup 4" xfId="797"/>
    <cellStyle name="Výstup 4 2" xfId="1835"/>
    <cellStyle name="Výstup 5" xfId="443"/>
    <cellStyle name="Výstup 5 2" xfId="1483"/>
    <cellStyle name="Výstup 6" xfId="828"/>
    <cellStyle name="Výstup 6 2" xfId="1866"/>
    <cellStyle name="Výstup 7" xfId="1136"/>
    <cellStyle name="Výstup 7 2" xfId="2174"/>
    <cellStyle name="Výstup 8" xfId="1189"/>
    <cellStyle name="Výstup 8 2" xfId="2227"/>
    <cellStyle name="Výstup 9" xfId="903"/>
    <cellStyle name="Výstup 9 2" xfId="1941"/>
    <cellStyle name="Vysvětlující text" xfId="70" builtinId="53" customBuiltin="1"/>
    <cellStyle name="Vysvětlující text 2" xfId="93"/>
    <cellStyle name="Vysvětlující text 3" xfId="385"/>
    <cellStyle name="Warning Text" xfId="386"/>
    <cellStyle name="Zvýraznění 1" xfId="71" builtinId="29" customBuiltin="1"/>
    <cellStyle name="Zvýraznění 1 2" xfId="95"/>
    <cellStyle name="Zvýraznění 1 3" xfId="387"/>
    <cellStyle name="Zvýraznění 2" xfId="72" builtinId="33" customBuiltin="1"/>
    <cellStyle name="Zvýraznění 2 2" xfId="99"/>
    <cellStyle name="Zvýraznění 2 3" xfId="388"/>
    <cellStyle name="Zvýraznění 3" xfId="73" builtinId="37" customBuiltin="1"/>
    <cellStyle name="Zvýraznění 3 2" xfId="103"/>
    <cellStyle name="Zvýraznění 3 3" xfId="389"/>
    <cellStyle name="Zvýraznění 4" xfId="74" builtinId="41" customBuiltin="1"/>
    <cellStyle name="Zvýraznění 4 2" xfId="107"/>
    <cellStyle name="Zvýraznění 4 3" xfId="390"/>
    <cellStyle name="Zvýraznění 5" xfId="75" builtinId="45" customBuiltin="1"/>
    <cellStyle name="Zvýraznění 5 2" xfId="111"/>
    <cellStyle name="Zvýraznění 5 3" xfId="391"/>
    <cellStyle name="Zvýraznění 6" xfId="76" builtinId="49" customBuiltin="1"/>
    <cellStyle name="Zvýraznění 6 2" xfId="115"/>
    <cellStyle name="Zvýraznění 6 3" xfId="392"/>
  </cellStyles>
  <dxfs count="5">
    <dxf>
      <fill>
        <patternFill>
          <bgColor indexed="14"/>
        </patternFill>
      </fill>
    </dxf>
    <dxf>
      <fill>
        <patternFill patternType="solid">
          <bgColor indexed="10"/>
        </patternFill>
      </fill>
    </dxf>
    <dxf>
      <fill>
        <patternFill patternType="solid">
          <bgColor indexed="10"/>
        </patternFill>
      </fill>
    </dxf>
    <dxf>
      <fill>
        <patternFill patternType="solid">
          <bgColor indexed="10"/>
        </patternFill>
      </fill>
    </dxf>
    <dxf>
      <fill>
        <patternFill patternType="solid">
          <bgColor indexed="1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8F85A"/>
      <color rgb="FF66FFFF"/>
      <color rgb="FFFF99CC"/>
      <color rgb="FFFF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1.xml"/><Relationship Id="rId39" Type="http://schemas.openxmlformats.org/officeDocument/2006/relationships/externalLink" Target="externalLinks/externalLink1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9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8.xml"/><Relationship Id="rId38" Type="http://schemas.openxmlformats.org/officeDocument/2006/relationships/externalLink" Target="externalLinks/externalLink1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4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7.xml"/><Relationship Id="rId37" Type="http://schemas.openxmlformats.org/officeDocument/2006/relationships/externalLink" Target="externalLinks/externalLink12.xml"/><Relationship Id="rId40" Type="http://schemas.openxmlformats.org/officeDocument/2006/relationships/externalLink" Target="externalLinks/externalLink1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3.xml"/><Relationship Id="rId36" Type="http://schemas.openxmlformats.org/officeDocument/2006/relationships/externalLink" Target="externalLinks/externalLink1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6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2.xml"/><Relationship Id="rId30" Type="http://schemas.openxmlformats.org/officeDocument/2006/relationships/externalLink" Target="externalLinks/externalLink5.xml"/><Relationship Id="rId35" Type="http://schemas.openxmlformats.org/officeDocument/2006/relationships/externalLink" Target="externalLinks/externalLink10.xml"/><Relationship Id="rId43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SZ&#218;%202000\I.%20&#269;tvrtlet&#237;\sestavy%2050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P:/SZ&#218;%202000/I.%20&#269;tvrtlet&#237;/sestavy%20504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nty\2006\Parlament\Schv&#225;len&#253;%20MF%2003%20SR-2006-p&#345;&#237;loha%204%20z&#225;kona(9.12)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:\WINDOWS\Plocha\Z%20U\ROK%2099\III.%20Q%201999\sestavy%2050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WINDOWS\Plocha\Z%20U\ROK%2099\III.%20Q%201999\sestavy%20504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G:/WINDOWS/Plocha/Z%20U/ROK%2099/III.%20Q%201999/sestavy%205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odd14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V:/Dokumenty/E_DATA/2001%20pr&#367;b&#283;h/Pril%204%20SR%2020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A:/WINDOWS/TEMP/odd14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nty\E_DATA\2001%20pr&#367;b&#283;h\Pril%204%20SR%20200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S:/Dokumenty/E_DATA/2001%20pr&#367;b&#283;h/Pril%204%20SR%2020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S:/Dokumenty/2006/Parlament/Schv&#225;len&#253;%20MF%2003%20SR-2006-p&#345;&#237;loha%204%20z&#225;kona(9.12)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rad\ns1\S:\DOCUME~1\bakesk\LOCALS~1\Temp\Pril.c.4-2003%20(6.9.2002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:\SZ&#218;%202000\I.%20&#269;tvrtlet&#237;\sestavy%205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  <sheetName val="možnosti výběr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"/>
    </sheetNames>
    <sheetDataSet>
      <sheetData sheetId="0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2-MF (2)"/>
      <sheetName val="313-MPSV-1"/>
      <sheetName val="313-MPSV-1 (2)"/>
      <sheetName val="313-MPSV-2"/>
      <sheetName val="314-MV-1"/>
      <sheetName val="314-MV-2"/>
      <sheetName val="314-MV-1 (2)"/>
      <sheetName val="315-MŽP"/>
      <sheetName val="317-MMR"/>
      <sheetName val="321-GA"/>
      <sheetName val="322-MPO"/>
      <sheetName val="322-MPO (2)"/>
      <sheetName val="327-MD"/>
      <sheetName val="328-ČTÚ"/>
      <sheetName val="329-MZe"/>
      <sheetName val="333-MŠMT"/>
      <sheetName val="334-MK-1"/>
      <sheetName val="334-MK-2"/>
      <sheetName val="335-MZd"/>
      <sheetName val="336-MSp"/>
      <sheetName val="338-MI"/>
      <sheetName val="343-ÚOOÚ"/>
      <sheetName val="344-ÚPV"/>
      <sheetName val="344-ÚPV (2)"/>
      <sheetName val="345-ČSÚ"/>
      <sheetName val="346-ČÚZK"/>
      <sheetName val="347-KCP"/>
      <sheetName val="348-ČBÚ"/>
      <sheetName val="349-ERÚ"/>
      <sheetName val="349-ERÚ (2)"/>
      <sheetName val="353-ÚOHS"/>
      <sheetName val="358-ÚS"/>
      <sheetName val="361-AV"/>
      <sheetName val="372-RRTV"/>
      <sheetName val="374-SSHR"/>
      <sheetName val="375-SÚJB"/>
      <sheetName val="381-NKÚ"/>
      <sheetName val="396-SD"/>
      <sheetName val="397-OSFA"/>
      <sheetName val="398-VPS"/>
      <sheetName val="Zkratk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"/>
    </sheetNames>
    <sheetDataSet>
      <sheetData sheetId="0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"/>
    </sheetNames>
    <sheetDataSet>
      <sheetData sheetId="0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áv.uk,.KPR"/>
      <sheetName val="301-KPR"/>
    </sheetNames>
    <sheetDataSet>
      <sheetData sheetId="0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  <sheetName val="možnosti výběr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áv.uk,.KPR"/>
      <sheetName val="301-KPR"/>
    </sheetNames>
    <sheetDataSet>
      <sheetData sheetId="0"/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  <sheetName val="možnosti výběr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  <sheetName val="možnosti výběr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2-MF (2)"/>
      <sheetName val="313-MPSV-1"/>
      <sheetName val="313-MPSV-1 (2)"/>
      <sheetName val="313-MPSV-2"/>
      <sheetName val="314-MV-1"/>
      <sheetName val="314-MV-2"/>
      <sheetName val="314-MV-1 (2)"/>
      <sheetName val="315-MŽP"/>
      <sheetName val="317-MMR"/>
      <sheetName val="321-GA"/>
      <sheetName val="322-MPO"/>
      <sheetName val="322-MPO (2)"/>
      <sheetName val="327-MD"/>
      <sheetName val="328-ČTÚ"/>
      <sheetName val="329-MZe"/>
      <sheetName val="333-MŠMT"/>
      <sheetName val="334-MK-1"/>
      <sheetName val="334-MK-2"/>
      <sheetName val="335-MZd"/>
      <sheetName val="336-MSp"/>
      <sheetName val="338-MI"/>
      <sheetName val="343-ÚOOÚ"/>
      <sheetName val="344-ÚPV"/>
      <sheetName val="344-ÚPV (2)"/>
      <sheetName val="345-ČSÚ"/>
      <sheetName val="346-ČÚZK"/>
      <sheetName val="347-KCP"/>
      <sheetName val="348-ČBÚ"/>
      <sheetName val="349-ERÚ"/>
      <sheetName val="349-ERÚ (2)"/>
      <sheetName val="353-ÚOHS"/>
      <sheetName val="358-ÚS"/>
      <sheetName val="361-AV"/>
      <sheetName val="372-RRTV"/>
      <sheetName val="374-SSHR"/>
      <sheetName val="375-SÚJB"/>
      <sheetName val="381-NKÚ"/>
      <sheetName val="396-SD"/>
      <sheetName val="397-OSFA"/>
      <sheetName val="398-VPS"/>
      <sheetName val="Zkratk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49-ERÚ"/>
      <sheetName val="353-ÚOHS"/>
      <sheetName val="358-ÚS"/>
      <sheetName val="361-AV"/>
      <sheetName val="372-RRTV"/>
      <sheetName val="374-SSHR"/>
      <sheetName val="375-SÚJB"/>
      <sheetName val="381-NKÚ"/>
      <sheetName val="396-SD"/>
      <sheetName val="397-OSFA"/>
      <sheetName val="398-VP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zoomScale="85" zoomScaleNormal="85" workbookViewId="0">
      <selection activeCell="H13" sqref="H13"/>
    </sheetView>
  </sheetViews>
  <sheetFormatPr defaultColWidth="9.140625" defaultRowHeight="12.75" x14ac:dyDescent="0.2"/>
  <cols>
    <col min="1" max="16384" width="9.140625" style="8"/>
  </cols>
  <sheetData>
    <row r="1" spans="1:9" ht="15.75" x14ac:dyDescent="0.2">
      <c r="A1" s="81" t="s">
        <v>21</v>
      </c>
      <c r="B1" s="24"/>
      <c r="C1" s="24"/>
      <c r="D1" s="24"/>
      <c r="E1" s="24"/>
      <c r="F1" s="24"/>
      <c r="G1" s="24"/>
      <c r="H1" s="24"/>
      <c r="I1" s="24"/>
    </row>
    <row r="2" spans="1:9" s="24" customFormat="1" ht="15.75" x14ac:dyDescent="0.25">
      <c r="A2" s="81" t="s">
        <v>564</v>
      </c>
      <c r="B2" s="26" t="s">
        <v>1042</v>
      </c>
    </row>
    <row r="3" spans="1:9" ht="15.75" x14ac:dyDescent="0.25">
      <c r="A3" s="26"/>
      <c r="B3" s="24"/>
      <c r="C3" s="24"/>
      <c r="D3" s="24"/>
      <c r="E3" s="24"/>
      <c r="F3" s="24"/>
      <c r="G3" s="24"/>
      <c r="H3" s="24"/>
      <c r="I3" s="24"/>
    </row>
    <row r="4" spans="1:9" ht="15.75" x14ac:dyDescent="0.25">
      <c r="A4" s="26"/>
      <c r="B4" s="24"/>
      <c r="C4" s="24"/>
      <c r="D4" s="24"/>
      <c r="E4" s="24"/>
      <c r="F4" s="24"/>
      <c r="G4" s="24"/>
      <c r="H4" s="24"/>
      <c r="I4" s="24"/>
    </row>
    <row r="5" spans="1:9" ht="15.75" x14ac:dyDescent="0.25">
      <c r="A5" s="26"/>
      <c r="B5" s="24"/>
      <c r="C5" s="24"/>
      <c r="D5" s="24"/>
      <c r="E5" s="24"/>
      <c r="F5" s="24"/>
      <c r="G5" s="24"/>
      <c r="H5" s="24"/>
      <c r="I5" s="24"/>
    </row>
    <row r="6" spans="1:9" ht="15.75" x14ac:dyDescent="0.25">
      <c r="A6" s="60"/>
    </row>
    <row r="7" spans="1:9" ht="15.75" x14ac:dyDescent="0.25">
      <c r="A7" s="60"/>
    </row>
    <row r="8" spans="1:9" ht="15.75" x14ac:dyDescent="0.25">
      <c r="A8" s="60"/>
    </row>
    <row r="9" spans="1:9" ht="15.75" x14ac:dyDescent="0.25">
      <c r="A9" s="60"/>
    </row>
    <row r="10" spans="1:9" ht="15.75" x14ac:dyDescent="0.25">
      <c r="A10" s="60"/>
    </row>
    <row r="11" spans="1:9" ht="15.75" x14ac:dyDescent="0.25">
      <c r="A11" s="60"/>
    </row>
    <row r="12" spans="1:9" ht="15.75" x14ac:dyDescent="0.25">
      <c r="A12" s="60"/>
    </row>
    <row r="13" spans="1:9" ht="15.75" x14ac:dyDescent="0.25">
      <c r="A13" s="60"/>
    </row>
    <row r="14" spans="1:9" ht="15.75" x14ac:dyDescent="0.25">
      <c r="A14" s="60"/>
    </row>
    <row r="15" spans="1:9" ht="15.75" x14ac:dyDescent="0.25">
      <c r="A15" s="60"/>
    </row>
    <row r="16" spans="1:9" ht="15.75" x14ac:dyDescent="0.25">
      <c r="A16" s="60"/>
    </row>
    <row r="17" spans="1:9" ht="27" x14ac:dyDescent="0.35">
      <c r="A17" s="988" t="s">
        <v>1041</v>
      </c>
      <c r="B17" s="988"/>
      <c r="C17" s="988"/>
      <c r="D17" s="988"/>
      <c r="E17" s="988"/>
      <c r="F17" s="988"/>
      <c r="G17" s="988"/>
      <c r="H17" s="988"/>
      <c r="I17" s="988"/>
    </row>
    <row r="18" spans="1:9" ht="15.75" x14ac:dyDescent="0.25">
      <c r="A18" s="60"/>
    </row>
    <row r="19" spans="1:9" ht="27.75" x14ac:dyDescent="0.4">
      <c r="A19" s="61"/>
    </row>
    <row r="20" spans="1:9" ht="27" x14ac:dyDescent="0.35">
      <c r="A20" s="987" t="s">
        <v>98</v>
      </c>
      <c r="B20" s="987"/>
      <c r="C20" s="987"/>
      <c r="D20" s="987"/>
      <c r="E20" s="987"/>
      <c r="F20" s="987"/>
      <c r="G20" s="987"/>
      <c r="H20" s="987"/>
      <c r="I20" s="987"/>
    </row>
    <row r="21" spans="1:9" ht="27" x14ac:dyDescent="0.35">
      <c r="A21" s="1"/>
    </row>
    <row r="22" spans="1:9" ht="27" x14ac:dyDescent="0.35">
      <c r="A22" s="987"/>
      <c r="B22" s="987"/>
      <c r="C22" s="987"/>
      <c r="D22" s="987"/>
      <c r="E22" s="987"/>
      <c r="F22" s="987"/>
      <c r="G22" s="987"/>
      <c r="H22" s="987"/>
      <c r="I22" s="987"/>
    </row>
  </sheetData>
  <mergeCells count="3">
    <mergeCell ref="A20:I20"/>
    <mergeCell ref="A22:I22"/>
    <mergeCell ref="A17:I17"/>
  </mergeCells>
  <phoneticPr fontId="5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5"/>
  <sheetViews>
    <sheetView showGridLines="0" zoomScale="85" zoomScaleNormal="85" zoomScaleSheetLayoutView="70" zoomScalePageLayoutView="70" workbookViewId="0">
      <selection activeCell="A2" sqref="A2:E4"/>
    </sheetView>
  </sheetViews>
  <sheetFormatPr defaultRowHeight="18.75" x14ac:dyDescent="0.3"/>
  <cols>
    <col min="1" max="1" width="68.140625" style="936" bestFit="1" customWidth="1"/>
    <col min="2" max="2" width="98" style="936" bestFit="1" customWidth="1"/>
    <col min="3" max="5" width="24.85546875" style="936" customWidth="1"/>
    <col min="6" max="6" width="11.7109375" style="936" bestFit="1" customWidth="1"/>
    <col min="7" max="16384" width="9.140625" style="936"/>
  </cols>
  <sheetData>
    <row r="1" spans="1:6" ht="19.5" customHeight="1" x14ac:dyDescent="0.3">
      <c r="A1" s="937"/>
      <c r="B1" s="937"/>
      <c r="C1" s="937"/>
      <c r="D1" s="937"/>
    </row>
    <row r="2" spans="1:6" ht="15" customHeight="1" x14ac:dyDescent="0.3">
      <c r="A2" s="1032" t="s">
        <v>743</v>
      </c>
      <c r="B2" s="1032"/>
      <c r="C2" s="1032"/>
      <c r="D2" s="1032"/>
      <c r="E2" s="1032"/>
      <c r="F2" s="845"/>
    </row>
    <row r="3" spans="1:6" ht="14.25" customHeight="1" x14ac:dyDescent="0.3">
      <c r="A3" s="1032"/>
      <c r="B3" s="1032"/>
      <c r="C3" s="1032"/>
      <c r="D3" s="1032"/>
      <c r="E3" s="1032"/>
      <c r="F3" s="845"/>
    </row>
    <row r="4" spans="1:6" ht="14.25" customHeight="1" x14ac:dyDescent="0.3">
      <c r="A4" s="1032"/>
      <c r="B4" s="1032"/>
      <c r="C4" s="1032"/>
      <c r="D4" s="1032"/>
      <c r="E4" s="1032"/>
      <c r="F4" s="845"/>
    </row>
    <row r="5" spans="1:6" x14ac:dyDescent="0.3">
      <c r="A5" s="1033" t="s">
        <v>46</v>
      </c>
      <c r="B5" s="1033"/>
      <c r="C5" s="1033"/>
      <c r="D5" s="1033"/>
      <c r="E5" s="1033"/>
    </row>
    <row r="6" spans="1:6" s="845" customFormat="1" ht="37.5" x14ac:dyDescent="0.3">
      <c r="A6" s="938" t="s">
        <v>85</v>
      </c>
      <c r="B6" s="938" t="s">
        <v>744</v>
      </c>
      <c r="C6" s="939" t="s">
        <v>745</v>
      </c>
      <c r="D6" s="939" t="s">
        <v>968</v>
      </c>
      <c r="E6" s="940" t="s">
        <v>583</v>
      </c>
    </row>
    <row r="7" spans="1:6" s="846" customFormat="1" ht="18" customHeight="1" x14ac:dyDescent="0.3">
      <c r="A7" s="941" t="s">
        <v>746</v>
      </c>
      <c r="B7" s="942" t="s">
        <v>747</v>
      </c>
      <c r="C7" s="943">
        <v>0</v>
      </c>
      <c r="D7" s="943">
        <v>776855</v>
      </c>
      <c r="E7" s="943">
        <v>776855</v>
      </c>
    </row>
    <row r="8" spans="1:6" s="845" customFormat="1" ht="18" customHeight="1" x14ac:dyDescent="0.3">
      <c r="A8" s="1016" t="s">
        <v>748</v>
      </c>
      <c r="B8" s="944" t="s">
        <v>749</v>
      </c>
      <c r="C8" s="945">
        <v>1676000</v>
      </c>
      <c r="D8" s="945">
        <v>0</v>
      </c>
      <c r="E8" s="945">
        <v>1676000</v>
      </c>
    </row>
    <row r="9" spans="1:6" s="845" customFormat="1" ht="18" customHeight="1" x14ac:dyDescent="0.3">
      <c r="A9" s="1017"/>
      <c r="B9" s="946" t="s">
        <v>750</v>
      </c>
      <c r="C9" s="947">
        <v>64224</v>
      </c>
      <c r="D9" s="947">
        <v>0</v>
      </c>
      <c r="E9" s="947">
        <v>64224</v>
      </c>
    </row>
    <row r="10" spans="1:6" s="845" customFormat="1" ht="18" customHeight="1" x14ac:dyDescent="0.3">
      <c r="A10" s="1017"/>
      <c r="B10" s="946" t="s">
        <v>751</v>
      </c>
      <c r="C10" s="947">
        <v>775684</v>
      </c>
      <c r="D10" s="947">
        <v>3036277</v>
      </c>
      <c r="E10" s="947">
        <v>3811961</v>
      </c>
    </row>
    <row r="11" spans="1:6" s="845" customFormat="1" ht="18" customHeight="1" x14ac:dyDescent="0.3">
      <c r="A11" s="1018"/>
      <c r="B11" s="946" t="s">
        <v>752</v>
      </c>
      <c r="C11" s="947">
        <v>208000</v>
      </c>
      <c r="D11" s="947">
        <v>3161600</v>
      </c>
      <c r="E11" s="947">
        <v>3369600</v>
      </c>
    </row>
    <row r="12" spans="1:6" s="846" customFormat="1" ht="18" customHeight="1" x14ac:dyDescent="0.3">
      <c r="A12" s="1012" t="s">
        <v>753</v>
      </c>
      <c r="B12" s="1013"/>
      <c r="C12" s="948">
        <v>2723908</v>
      </c>
      <c r="D12" s="948">
        <v>6197877</v>
      </c>
      <c r="E12" s="948">
        <v>8921785</v>
      </c>
    </row>
    <row r="13" spans="1:6" s="845" customFormat="1" ht="18" customHeight="1" x14ac:dyDescent="0.3">
      <c r="A13" s="1016" t="s">
        <v>754</v>
      </c>
      <c r="B13" s="944" t="s">
        <v>755</v>
      </c>
      <c r="C13" s="945">
        <v>140000</v>
      </c>
      <c r="D13" s="945">
        <v>0</v>
      </c>
      <c r="E13" s="945">
        <v>140000</v>
      </c>
    </row>
    <row r="14" spans="1:6" s="845" customFormat="1" ht="18" customHeight="1" x14ac:dyDescent="0.3">
      <c r="A14" s="1017"/>
      <c r="B14" s="946" t="s">
        <v>756</v>
      </c>
      <c r="C14" s="947">
        <v>2938000</v>
      </c>
      <c r="D14" s="947">
        <v>17062000</v>
      </c>
      <c r="E14" s="947">
        <v>20000000</v>
      </c>
    </row>
    <row r="15" spans="1:6" s="845" customFormat="1" ht="18" customHeight="1" x14ac:dyDescent="0.3">
      <c r="A15" s="1017"/>
      <c r="B15" s="946" t="s">
        <v>757</v>
      </c>
      <c r="C15" s="947">
        <v>0</v>
      </c>
      <c r="D15" s="947">
        <v>10285000</v>
      </c>
      <c r="E15" s="947">
        <v>10285000</v>
      </c>
    </row>
    <row r="16" spans="1:6" s="845" customFormat="1" ht="18" customHeight="1" x14ac:dyDescent="0.3">
      <c r="A16" s="1018"/>
      <c r="B16" s="946" t="s">
        <v>758</v>
      </c>
      <c r="C16" s="947">
        <v>0</v>
      </c>
      <c r="D16" s="947">
        <v>295445700</v>
      </c>
      <c r="E16" s="947">
        <v>295445700</v>
      </c>
    </row>
    <row r="17" spans="1:5" s="846" customFormat="1" ht="18" customHeight="1" x14ac:dyDescent="0.3">
      <c r="A17" s="1012" t="s">
        <v>753</v>
      </c>
      <c r="B17" s="1013"/>
      <c r="C17" s="948">
        <v>3078000</v>
      </c>
      <c r="D17" s="948">
        <v>322792700</v>
      </c>
      <c r="E17" s="948">
        <v>325870700</v>
      </c>
    </row>
    <row r="18" spans="1:5" s="845" customFormat="1" ht="18" customHeight="1" x14ac:dyDescent="0.3">
      <c r="A18" s="1016" t="s">
        <v>759</v>
      </c>
      <c r="B18" s="944" t="s">
        <v>760</v>
      </c>
      <c r="C18" s="945">
        <v>11781404</v>
      </c>
      <c r="D18" s="945">
        <v>20740856</v>
      </c>
      <c r="E18" s="945">
        <v>32522260</v>
      </c>
    </row>
    <row r="19" spans="1:5" s="845" customFormat="1" ht="18" customHeight="1" x14ac:dyDescent="0.3">
      <c r="A19" s="1017"/>
      <c r="B19" s="946" t="s">
        <v>761</v>
      </c>
      <c r="C19" s="947">
        <v>3000000</v>
      </c>
      <c r="D19" s="947">
        <v>10000000</v>
      </c>
      <c r="E19" s="947">
        <v>13000000</v>
      </c>
    </row>
    <row r="20" spans="1:5" s="845" customFormat="1" ht="18" customHeight="1" x14ac:dyDescent="0.3">
      <c r="A20" s="1018"/>
      <c r="B20" s="946" t="s">
        <v>762</v>
      </c>
      <c r="C20" s="947">
        <v>70000000</v>
      </c>
      <c r="D20" s="947">
        <v>680000000</v>
      </c>
      <c r="E20" s="947">
        <v>750000000</v>
      </c>
    </row>
    <row r="21" spans="1:5" s="846" customFormat="1" ht="18" customHeight="1" x14ac:dyDescent="0.3">
      <c r="A21" s="1027" t="s">
        <v>753</v>
      </c>
      <c r="B21" s="1028"/>
      <c r="C21" s="949">
        <v>84781404</v>
      </c>
      <c r="D21" s="949">
        <v>710740856</v>
      </c>
      <c r="E21" s="949">
        <v>795522260</v>
      </c>
    </row>
    <row r="22" spans="1:5" s="845" customFormat="1" ht="18" customHeight="1" x14ac:dyDescent="0.3">
      <c r="A22" s="950" t="s">
        <v>763</v>
      </c>
      <c r="B22" s="951" t="s">
        <v>751</v>
      </c>
      <c r="C22" s="952">
        <v>57375</v>
      </c>
      <c r="D22" s="952">
        <v>325125</v>
      </c>
      <c r="E22" s="952">
        <v>382500</v>
      </c>
    </row>
    <row r="23" spans="1:5" s="845" customFormat="1" ht="18" customHeight="1" x14ac:dyDescent="0.3">
      <c r="A23" s="1016" t="s">
        <v>765</v>
      </c>
      <c r="B23" s="953" t="s">
        <v>766</v>
      </c>
      <c r="C23" s="945">
        <v>20691245</v>
      </c>
      <c r="D23" s="945">
        <v>93056603</v>
      </c>
      <c r="E23" s="945">
        <v>113747848</v>
      </c>
    </row>
    <row r="24" spans="1:5" s="845" customFormat="1" ht="18" customHeight="1" x14ac:dyDescent="0.3">
      <c r="A24" s="1017"/>
      <c r="B24" s="954" t="s">
        <v>767</v>
      </c>
      <c r="C24" s="947">
        <v>6350647</v>
      </c>
      <c r="D24" s="947">
        <v>29957440</v>
      </c>
      <c r="E24" s="947">
        <v>36308087</v>
      </c>
    </row>
    <row r="25" spans="1:5" s="845" customFormat="1" ht="18" customHeight="1" x14ac:dyDescent="0.3">
      <c r="A25" s="1017"/>
      <c r="B25" s="954" t="s">
        <v>768</v>
      </c>
      <c r="C25" s="947">
        <v>1014972</v>
      </c>
      <c r="D25" s="947">
        <v>5751783</v>
      </c>
      <c r="E25" s="947">
        <v>6766755</v>
      </c>
    </row>
    <row r="26" spans="1:5" s="845" customFormat="1" ht="18" customHeight="1" x14ac:dyDescent="0.3">
      <c r="A26" s="1017"/>
      <c r="B26" s="954" t="s">
        <v>755</v>
      </c>
      <c r="C26" s="947">
        <v>0</v>
      </c>
      <c r="D26" s="947">
        <v>905235</v>
      </c>
      <c r="E26" s="947">
        <v>905235</v>
      </c>
    </row>
    <row r="27" spans="1:5" s="845" customFormat="1" ht="18" customHeight="1" x14ac:dyDescent="0.3">
      <c r="A27" s="1018"/>
      <c r="B27" s="954" t="s">
        <v>769</v>
      </c>
      <c r="C27" s="947">
        <v>0</v>
      </c>
      <c r="D27" s="947">
        <v>681427</v>
      </c>
      <c r="E27" s="947">
        <v>681427</v>
      </c>
    </row>
    <row r="28" spans="1:5" s="846" customFormat="1" ht="18" customHeight="1" x14ac:dyDescent="0.3">
      <c r="A28" s="1012" t="s">
        <v>764</v>
      </c>
      <c r="B28" s="1013"/>
      <c r="C28" s="948">
        <v>28056864</v>
      </c>
      <c r="D28" s="948">
        <v>130352488</v>
      </c>
      <c r="E28" s="948">
        <v>158409352</v>
      </c>
    </row>
    <row r="29" spans="1:5" s="845" customFormat="1" ht="18" customHeight="1" x14ac:dyDescent="0.3">
      <c r="A29" s="1016" t="s">
        <v>770</v>
      </c>
      <c r="B29" s="944" t="s">
        <v>751</v>
      </c>
      <c r="C29" s="945">
        <f>727593889-6921889</f>
        <v>720672000</v>
      </c>
      <c r="D29" s="945">
        <f>4158923116-31373711</f>
        <v>4127549405</v>
      </c>
      <c r="E29" s="945">
        <f>C29+D29</f>
        <v>4848221405</v>
      </c>
    </row>
    <row r="30" spans="1:5" s="845" customFormat="1" ht="18" customHeight="1" x14ac:dyDescent="0.3">
      <c r="A30" s="1017"/>
      <c r="B30" s="946" t="s">
        <v>771</v>
      </c>
      <c r="C30" s="947">
        <v>495000</v>
      </c>
      <c r="D30" s="947">
        <v>2805000</v>
      </c>
      <c r="E30" s="947">
        <v>3300000</v>
      </c>
    </row>
    <row r="31" spans="1:5" s="845" customFormat="1" ht="18" customHeight="1" x14ac:dyDescent="0.3">
      <c r="A31" s="1017"/>
      <c r="B31" s="946" t="s">
        <v>772</v>
      </c>
      <c r="C31" s="947">
        <v>15175058</v>
      </c>
      <c r="D31" s="947">
        <v>26551492</v>
      </c>
      <c r="E31" s="947">
        <v>41726550</v>
      </c>
    </row>
    <row r="32" spans="1:5" s="845" customFormat="1" ht="18" customHeight="1" x14ac:dyDescent="0.3">
      <c r="A32" s="1017"/>
      <c r="B32" s="946" t="s">
        <v>773</v>
      </c>
      <c r="C32" s="947">
        <v>520000</v>
      </c>
      <c r="D32" s="947">
        <v>0</v>
      </c>
      <c r="E32" s="947">
        <v>520000</v>
      </c>
    </row>
    <row r="33" spans="1:5" s="845" customFormat="1" ht="18" customHeight="1" x14ac:dyDescent="0.3">
      <c r="A33" s="1017"/>
      <c r="B33" s="946" t="s">
        <v>774</v>
      </c>
      <c r="C33" s="947">
        <v>14467626</v>
      </c>
      <c r="D33" s="947">
        <v>59193507</v>
      </c>
      <c r="E33" s="947">
        <v>73661133</v>
      </c>
    </row>
    <row r="34" spans="1:5" s="845" customFormat="1" ht="18" customHeight="1" x14ac:dyDescent="0.3">
      <c r="A34" s="1017"/>
      <c r="B34" s="946" t="s">
        <v>775</v>
      </c>
      <c r="C34" s="947">
        <v>7145000</v>
      </c>
      <c r="D34" s="947">
        <v>4120000</v>
      </c>
      <c r="E34" s="947">
        <v>11265000</v>
      </c>
    </row>
    <row r="35" spans="1:5" s="845" customFormat="1" ht="18" customHeight="1" x14ac:dyDescent="0.3">
      <c r="A35" s="1017"/>
      <c r="B35" s="946" t="s">
        <v>758</v>
      </c>
      <c r="C35" s="947">
        <v>0</v>
      </c>
      <c r="D35" s="947">
        <v>310435000</v>
      </c>
      <c r="E35" s="947">
        <v>310435000</v>
      </c>
    </row>
    <row r="36" spans="1:5" s="845" customFormat="1" ht="18" customHeight="1" x14ac:dyDescent="0.3">
      <c r="A36" s="1017"/>
      <c r="B36" s="946" t="s">
        <v>776</v>
      </c>
      <c r="C36" s="947">
        <v>0</v>
      </c>
      <c r="D36" s="947">
        <v>111700000</v>
      </c>
      <c r="E36" s="947">
        <v>111700000</v>
      </c>
    </row>
    <row r="37" spans="1:5" s="845" customFormat="1" ht="18" customHeight="1" x14ac:dyDescent="0.3">
      <c r="A37" s="1017"/>
      <c r="B37" s="946" t="s">
        <v>777</v>
      </c>
      <c r="C37" s="947">
        <v>0</v>
      </c>
      <c r="D37" s="947">
        <v>1719000000</v>
      </c>
      <c r="E37" s="947">
        <v>1719000000</v>
      </c>
    </row>
    <row r="38" spans="1:5" s="845" customFormat="1" ht="18" customHeight="1" x14ac:dyDescent="0.3">
      <c r="A38" s="1017"/>
      <c r="B38" s="946" t="s">
        <v>778</v>
      </c>
      <c r="C38" s="947">
        <v>500000</v>
      </c>
      <c r="D38" s="947">
        <v>0</v>
      </c>
      <c r="E38" s="947">
        <v>500000</v>
      </c>
    </row>
    <row r="39" spans="1:5" s="845" customFormat="1" ht="18" customHeight="1" x14ac:dyDescent="0.3">
      <c r="A39" s="1018"/>
      <c r="B39" s="946" t="s">
        <v>779</v>
      </c>
      <c r="C39" s="947">
        <v>1050000</v>
      </c>
      <c r="D39" s="947">
        <v>450000</v>
      </c>
      <c r="E39" s="947">
        <v>1500000</v>
      </c>
    </row>
    <row r="40" spans="1:5" s="846" customFormat="1" ht="18" customHeight="1" x14ac:dyDescent="0.3">
      <c r="A40" s="1025" t="s">
        <v>753</v>
      </c>
      <c r="B40" s="1026"/>
      <c r="C40" s="955">
        <f>SUM(C29:C39)</f>
        <v>760024684</v>
      </c>
      <c r="D40" s="955">
        <f t="shared" ref="D40" si="0">SUM(D29:D39)</f>
        <v>6361804404</v>
      </c>
      <c r="E40" s="955">
        <f>SUM(E29:E39)</f>
        <v>7121829088</v>
      </c>
    </row>
    <row r="41" spans="1:5" s="845" customFormat="1" ht="18" customHeight="1" x14ac:dyDescent="0.3">
      <c r="A41" s="1016" t="s">
        <v>780</v>
      </c>
      <c r="B41" s="944" t="s">
        <v>781</v>
      </c>
      <c r="C41" s="945">
        <v>257405</v>
      </c>
      <c r="D41" s="945">
        <v>2515695</v>
      </c>
      <c r="E41" s="945">
        <v>2773100</v>
      </c>
    </row>
    <row r="42" spans="1:5" s="845" customFormat="1" ht="18" customHeight="1" x14ac:dyDescent="0.3">
      <c r="A42" s="1017"/>
      <c r="B42" s="946" t="s">
        <v>782</v>
      </c>
      <c r="C42" s="947">
        <v>3468</v>
      </c>
      <c r="D42" s="947">
        <v>19651</v>
      </c>
      <c r="E42" s="947">
        <v>23119</v>
      </c>
    </row>
    <row r="43" spans="1:5" s="845" customFormat="1" ht="18" customHeight="1" x14ac:dyDescent="0.3">
      <c r="A43" s="1017"/>
      <c r="B43" s="946" t="s">
        <v>751</v>
      </c>
      <c r="C43" s="947">
        <v>34827610</v>
      </c>
      <c r="D43" s="947">
        <v>167929942</v>
      </c>
      <c r="E43" s="947">
        <v>202757552</v>
      </c>
    </row>
    <row r="44" spans="1:5" s="845" customFormat="1" ht="18" customHeight="1" x14ac:dyDescent="0.3">
      <c r="A44" s="1017"/>
      <c r="B44" s="946" t="s">
        <v>747</v>
      </c>
      <c r="C44" s="947">
        <v>32324330</v>
      </c>
      <c r="D44" s="947">
        <v>177711957</v>
      </c>
      <c r="E44" s="947">
        <v>210036287</v>
      </c>
    </row>
    <row r="45" spans="1:5" s="845" customFormat="1" ht="18" customHeight="1" x14ac:dyDescent="0.3">
      <c r="A45" s="1017"/>
      <c r="B45" s="946" t="s">
        <v>760</v>
      </c>
      <c r="C45" s="947">
        <v>21993691</v>
      </c>
      <c r="D45" s="947">
        <v>199214334</v>
      </c>
      <c r="E45" s="947">
        <v>221208025</v>
      </c>
    </row>
    <row r="46" spans="1:5" s="845" customFormat="1" ht="18" customHeight="1" x14ac:dyDescent="0.3">
      <c r="A46" s="1017"/>
      <c r="B46" s="946" t="s">
        <v>783</v>
      </c>
      <c r="C46" s="947">
        <v>9955809</v>
      </c>
      <c r="D46" s="947">
        <v>518807863</v>
      </c>
      <c r="E46" s="947">
        <v>528763672</v>
      </c>
    </row>
    <row r="47" spans="1:5" s="845" customFormat="1" ht="18" customHeight="1" x14ac:dyDescent="0.3">
      <c r="A47" s="1017"/>
      <c r="B47" s="946" t="s">
        <v>784</v>
      </c>
      <c r="C47" s="947">
        <v>315059688</v>
      </c>
      <c r="D47" s="947">
        <v>1785321223</v>
      </c>
      <c r="E47" s="947">
        <v>2100380911</v>
      </c>
    </row>
    <row r="48" spans="1:5" s="845" customFormat="1" ht="18" customHeight="1" x14ac:dyDescent="0.3">
      <c r="A48" s="1017"/>
      <c r="B48" s="946" t="s">
        <v>785</v>
      </c>
      <c r="C48" s="947">
        <v>707938</v>
      </c>
      <c r="D48" s="947">
        <v>4120514</v>
      </c>
      <c r="E48" s="947">
        <v>4828452</v>
      </c>
    </row>
    <row r="49" spans="1:5" s="845" customFormat="1" ht="18" customHeight="1" x14ac:dyDescent="0.3">
      <c r="A49" s="1017"/>
      <c r="B49" s="946" t="s">
        <v>786</v>
      </c>
      <c r="C49" s="947">
        <v>95317</v>
      </c>
      <c r="D49" s="947">
        <v>296806</v>
      </c>
      <c r="E49" s="947">
        <v>392123</v>
      </c>
    </row>
    <row r="50" spans="1:5" s="845" customFormat="1" ht="18" customHeight="1" x14ac:dyDescent="0.3">
      <c r="A50" s="1017"/>
      <c r="B50" s="946" t="s">
        <v>755</v>
      </c>
      <c r="C50" s="947">
        <v>17729083</v>
      </c>
      <c r="D50" s="947">
        <v>285277055</v>
      </c>
      <c r="E50" s="947">
        <v>303006138</v>
      </c>
    </row>
    <row r="51" spans="1:5" s="845" customFormat="1" ht="18" customHeight="1" x14ac:dyDescent="0.3">
      <c r="A51" s="1017"/>
      <c r="B51" s="946" t="s">
        <v>769</v>
      </c>
      <c r="C51" s="947">
        <v>37039466</v>
      </c>
      <c r="D51" s="947">
        <v>167393259</v>
      </c>
      <c r="E51" s="947">
        <v>204432725</v>
      </c>
    </row>
    <row r="52" spans="1:5" s="845" customFormat="1" ht="18" customHeight="1" x14ac:dyDescent="0.3">
      <c r="A52" s="1017"/>
      <c r="B52" s="946" t="s">
        <v>787</v>
      </c>
      <c r="C52" s="947">
        <v>46810</v>
      </c>
      <c r="D52" s="947">
        <v>835197</v>
      </c>
      <c r="E52" s="947">
        <v>882007</v>
      </c>
    </row>
    <row r="53" spans="1:5" s="845" customFormat="1" ht="18" customHeight="1" x14ac:dyDescent="0.3">
      <c r="A53" s="1017"/>
      <c r="B53" s="946" t="s">
        <v>788</v>
      </c>
      <c r="C53" s="947">
        <v>122945</v>
      </c>
      <c r="D53" s="947">
        <v>696687</v>
      </c>
      <c r="E53" s="947">
        <v>819632</v>
      </c>
    </row>
    <row r="54" spans="1:5" s="845" customFormat="1" ht="18" customHeight="1" x14ac:dyDescent="0.3">
      <c r="A54" s="1017"/>
      <c r="B54" s="946" t="s">
        <v>757</v>
      </c>
      <c r="C54" s="947">
        <v>0</v>
      </c>
      <c r="D54" s="947">
        <v>90644400</v>
      </c>
      <c r="E54" s="947">
        <v>90644400</v>
      </c>
    </row>
    <row r="55" spans="1:5" s="845" customFormat="1" ht="18" customHeight="1" x14ac:dyDescent="0.3">
      <c r="A55" s="1018"/>
      <c r="B55" s="946" t="s">
        <v>758</v>
      </c>
      <c r="C55" s="947">
        <v>0</v>
      </c>
      <c r="D55" s="947">
        <v>2049287948</v>
      </c>
      <c r="E55" s="947">
        <v>2049287948</v>
      </c>
    </row>
    <row r="56" spans="1:5" s="846" customFormat="1" ht="18" customHeight="1" x14ac:dyDescent="0.3">
      <c r="A56" s="1012" t="s">
        <v>764</v>
      </c>
      <c r="B56" s="1013"/>
      <c r="C56" s="948">
        <v>470163560</v>
      </c>
      <c r="D56" s="948">
        <v>5450072531</v>
      </c>
      <c r="E56" s="948">
        <v>5920236091</v>
      </c>
    </row>
    <row r="57" spans="1:5" s="845" customFormat="1" ht="18" customHeight="1" x14ac:dyDescent="0.3">
      <c r="A57" s="1016" t="s">
        <v>789</v>
      </c>
      <c r="B57" s="944" t="s">
        <v>790</v>
      </c>
      <c r="C57" s="945">
        <v>60000000</v>
      </c>
      <c r="D57" s="945">
        <v>180000000</v>
      </c>
      <c r="E57" s="945">
        <v>240000000</v>
      </c>
    </row>
    <row r="58" spans="1:5" s="845" customFormat="1" ht="18" customHeight="1" x14ac:dyDescent="0.3">
      <c r="A58" s="1017"/>
      <c r="B58" s="946" t="s">
        <v>751</v>
      </c>
      <c r="C58" s="947">
        <v>3150475</v>
      </c>
      <c r="D58" s="947">
        <v>13312267</v>
      </c>
      <c r="E58" s="947">
        <v>16462742</v>
      </c>
    </row>
    <row r="59" spans="1:5" s="845" customFormat="1" ht="18" customHeight="1" x14ac:dyDescent="0.3">
      <c r="A59" s="1017"/>
      <c r="B59" s="946" t="s">
        <v>747</v>
      </c>
      <c r="C59" s="947">
        <v>0</v>
      </c>
      <c r="D59" s="947">
        <v>1000000000</v>
      </c>
      <c r="E59" s="947">
        <v>1000000000</v>
      </c>
    </row>
    <row r="60" spans="1:5" s="845" customFormat="1" ht="18" customHeight="1" x14ac:dyDescent="0.3">
      <c r="A60" s="1017"/>
      <c r="B60" s="946" t="s">
        <v>760</v>
      </c>
      <c r="C60" s="947">
        <v>20000000</v>
      </c>
      <c r="D60" s="947">
        <v>6000000000</v>
      </c>
      <c r="E60" s="947">
        <v>6020000000</v>
      </c>
    </row>
    <row r="61" spans="1:5" s="845" customFormat="1" ht="18" customHeight="1" x14ac:dyDescent="0.3">
      <c r="A61" s="1017"/>
      <c r="B61" s="946" t="s">
        <v>771</v>
      </c>
      <c r="C61" s="947">
        <v>450000</v>
      </c>
      <c r="D61" s="947">
        <v>2000000</v>
      </c>
      <c r="E61" s="947">
        <v>2450000</v>
      </c>
    </row>
    <row r="62" spans="1:5" s="845" customFormat="1" ht="18" customHeight="1" x14ac:dyDescent="0.3">
      <c r="A62" s="1017"/>
      <c r="B62" s="946" t="s">
        <v>785</v>
      </c>
      <c r="C62" s="947">
        <v>1500000</v>
      </c>
      <c r="D62" s="947">
        <v>0</v>
      </c>
      <c r="E62" s="947">
        <v>1500000</v>
      </c>
    </row>
    <row r="63" spans="1:5" s="845" customFormat="1" ht="18" customHeight="1" x14ac:dyDescent="0.3">
      <c r="A63" s="1017"/>
      <c r="B63" s="946" t="s">
        <v>791</v>
      </c>
      <c r="C63" s="947">
        <v>100000</v>
      </c>
      <c r="D63" s="947">
        <v>0</v>
      </c>
      <c r="E63" s="947">
        <v>100000</v>
      </c>
    </row>
    <row r="64" spans="1:5" s="845" customFormat="1" ht="18" customHeight="1" x14ac:dyDescent="0.3">
      <c r="A64" s="1017"/>
      <c r="B64" s="946" t="s">
        <v>792</v>
      </c>
      <c r="C64" s="947">
        <v>4000000</v>
      </c>
      <c r="D64" s="947">
        <v>2000000</v>
      </c>
      <c r="E64" s="947">
        <v>6000000</v>
      </c>
    </row>
    <row r="65" spans="1:5" s="845" customFormat="1" ht="18" customHeight="1" x14ac:dyDescent="0.3">
      <c r="A65" s="1017"/>
      <c r="B65" s="946" t="s">
        <v>793</v>
      </c>
      <c r="C65" s="947">
        <v>7000000</v>
      </c>
      <c r="D65" s="947">
        <v>3500000</v>
      </c>
      <c r="E65" s="947">
        <v>10500000</v>
      </c>
    </row>
    <row r="66" spans="1:5" s="845" customFormat="1" ht="18" customHeight="1" x14ac:dyDescent="0.3">
      <c r="A66" s="1017"/>
      <c r="B66" s="946" t="s">
        <v>794</v>
      </c>
      <c r="C66" s="947">
        <v>1400000</v>
      </c>
      <c r="D66" s="947">
        <v>1500000</v>
      </c>
      <c r="E66" s="947">
        <v>2900000</v>
      </c>
    </row>
    <row r="67" spans="1:5" s="845" customFormat="1" ht="18" customHeight="1" x14ac:dyDescent="0.3">
      <c r="A67" s="1017"/>
      <c r="B67" s="946" t="s">
        <v>795</v>
      </c>
      <c r="C67" s="947">
        <v>1300000</v>
      </c>
      <c r="D67" s="947">
        <v>0</v>
      </c>
      <c r="E67" s="947">
        <v>1300000</v>
      </c>
    </row>
    <row r="68" spans="1:5" s="845" customFormat="1" ht="18" customHeight="1" x14ac:dyDescent="0.3">
      <c r="A68" s="1017"/>
      <c r="B68" s="946" t="s">
        <v>796</v>
      </c>
      <c r="C68" s="947">
        <v>600000</v>
      </c>
      <c r="D68" s="947">
        <v>0</v>
      </c>
      <c r="E68" s="947">
        <v>600000</v>
      </c>
    </row>
    <row r="69" spans="1:5" s="845" customFormat="1" ht="18" customHeight="1" x14ac:dyDescent="0.3">
      <c r="A69" s="1017"/>
      <c r="B69" s="946" t="s">
        <v>797</v>
      </c>
      <c r="C69" s="947">
        <v>10000000</v>
      </c>
      <c r="D69" s="947">
        <v>1100000000</v>
      </c>
      <c r="E69" s="947">
        <v>1110000000</v>
      </c>
    </row>
    <row r="70" spans="1:5" s="845" customFormat="1" ht="18" customHeight="1" x14ac:dyDescent="0.3">
      <c r="A70" s="1017"/>
      <c r="B70" s="946" t="s">
        <v>798</v>
      </c>
      <c r="C70" s="947">
        <v>8000000</v>
      </c>
      <c r="D70" s="947">
        <v>100000000</v>
      </c>
      <c r="E70" s="947">
        <v>108000000</v>
      </c>
    </row>
    <row r="71" spans="1:5" s="845" customFormat="1" ht="18" customHeight="1" x14ac:dyDescent="0.3">
      <c r="A71" s="1017"/>
      <c r="B71" s="946" t="s">
        <v>775</v>
      </c>
      <c r="C71" s="947">
        <v>2000000</v>
      </c>
      <c r="D71" s="947">
        <v>900000000</v>
      </c>
      <c r="E71" s="947">
        <v>902000000</v>
      </c>
    </row>
    <row r="72" spans="1:5" s="845" customFormat="1" ht="18" customHeight="1" x14ac:dyDescent="0.3">
      <c r="A72" s="1017"/>
      <c r="B72" s="946" t="s">
        <v>757</v>
      </c>
      <c r="C72" s="947">
        <v>0</v>
      </c>
      <c r="D72" s="947">
        <v>12100000</v>
      </c>
      <c r="E72" s="947">
        <v>12100000</v>
      </c>
    </row>
    <row r="73" spans="1:5" s="845" customFormat="1" ht="18" customHeight="1" x14ac:dyDescent="0.3">
      <c r="A73" s="1017"/>
      <c r="B73" s="946" t="s">
        <v>776</v>
      </c>
      <c r="C73" s="947">
        <v>0</v>
      </c>
      <c r="D73" s="947">
        <v>2981000000</v>
      </c>
      <c r="E73" s="947">
        <v>2981000000</v>
      </c>
    </row>
    <row r="74" spans="1:5" s="845" customFormat="1" ht="18" customHeight="1" x14ac:dyDescent="0.3">
      <c r="A74" s="1017"/>
      <c r="B74" s="946" t="s">
        <v>799</v>
      </c>
      <c r="C74" s="947">
        <v>0</v>
      </c>
      <c r="D74" s="947">
        <v>84000000</v>
      </c>
      <c r="E74" s="947">
        <v>84000000</v>
      </c>
    </row>
    <row r="75" spans="1:5" s="845" customFormat="1" ht="18" customHeight="1" x14ac:dyDescent="0.3">
      <c r="A75" s="1017"/>
      <c r="B75" s="946" t="s">
        <v>800</v>
      </c>
      <c r="C75" s="947">
        <v>0</v>
      </c>
      <c r="D75" s="947">
        <v>5200000000</v>
      </c>
      <c r="E75" s="947">
        <v>5200000000</v>
      </c>
    </row>
    <row r="76" spans="1:5" s="845" customFormat="1" ht="18" customHeight="1" x14ac:dyDescent="0.3">
      <c r="A76" s="1017"/>
      <c r="B76" s="946" t="s">
        <v>1031</v>
      </c>
      <c r="C76" s="947">
        <v>0</v>
      </c>
      <c r="D76" s="947">
        <v>100000000</v>
      </c>
      <c r="E76" s="947">
        <v>100000000</v>
      </c>
    </row>
    <row r="77" spans="1:5" s="845" customFormat="1" ht="18" customHeight="1" x14ac:dyDescent="0.3">
      <c r="A77" s="1018"/>
      <c r="B77" s="946" t="s">
        <v>801</v>
      </c>
      <c r="C77" s="947">
        <v>0</v>
      </c>
      <c r="D77" s="947">
        <v>983000000</v>
      </c>
      <c r="E77" s="947">
        <v>983000000</v>
      </c>
    </row>
    <row r="78" spans="1:5" s="846" customFormat="1" ht="18" customHeight="1" x14ac:dyDescent="0.3">
      <c r="A78" s="1025" t="s">
        <v>764</v>
      </c>
      <c r="B78" s="1031"/>
      <c r="C78" s="956">
        <v>119500475</v>
      </c>
      <c r="D78" s="956">
        <v>18662412267</v>
      </c>
      <c r="E78" s="957">
        <v>18781912742</v>
      </c>
    </row>
    <row r="79" spans="1:5" s="845" customFormat="1" ht="18" customHeight="1" x14ac:dyDescent="0.3">
      <c r="A79" s="1009" t="s">
        <v>802</v>
      </c>
      <c r="B79" s="946" t="s">
        <v>782</v>
      </c>
      <c r="C79" s="947">
        <v>1253373</v>
      </c>
      <c r="D79" s="947">
        <v>5274611</v>
      </c>
      <c r="E79" s="947">
        <v>6527984</v>
      </c>
    </row>
    <row r="80" spans="1:5" s="845" customFormat="1" ht="18" customHeight="1" x14ac:dyDescent="0.3">
      <c r="A80" s="1010"/>
      <c r="B80" s="946" t="s">
        <v>751</v>
      </c>
      <c r="C80" s="947">
        <v>8708012</v>
      </c>
      <c r="D80" s="947">
        <v>30711000</v>
      </c>
      <c r="E80" s="947">
        <v>39419012</v>
      </c>
    </row>
    <row r="81" spans="1:5" s="845" customFormat="1" ht="18" customHeight="1" x14ac:dyDescent="0.3">
      <c r="A81" s="1010"/>
      <c r="B81" s="946" t="s">
        <v>783</v>
      </c>
      <c r="C81" s="947">
        <v>311752488</v>
      </c>
      <c r="D81" s="947">
        <v>23000000000</v>
      </c>
      <c r="E81" s="947">
        <v>23311752488</v>
      </c>
    </row>
    <row r="82" spans="1:5" s="845" customFormat="1" ht="18" customHeight="1" x14ac:dyDescent="0.3">
      <c r="A82" s="1010"/>
      <c r="B82" s="946" t="s">
        <v>803</v>
      </c>
      <c r="C82" s="947">
        <v>0</v>
      </c>
      <c r="D82" s="947">
        <v>900000000</v>
      </c>
      <c r="E82" s="947">
        <v>900000000</v>
      </c>
    </row>
    <row r="83" spans="1:5" s="845" customFormat="1" ht="18" customHeight="1" x14ac:dyDescent="0.3">
      <c r="A83" s="1010"/>
      <c r="B83" s="946" t="s">
        <v>804</v>
      </c>
      <c r="C83" s="947">
        <v>123539317</v>
      </c>
      <c r="D83" s="947">
        <v>500000000</v>
      </c>
      <c r="E83" s="947">
        <v>623539317</v>
      </c>
    </row>
    <row r="84" spans="1:5" s="845" customFormat="1" ht="18" customHeight="1" x14ac:dyDescent="0.3">
      <c r="A84" s="1010"/>
      <c r="B84" s="946" t="s">
        <v>805</v>
      </c>
      <c r="C84" s="947">
        <v>50000000</v>
      </c>
      <c r="D84" s="947">
        <v>1983334</v>
      </c>
      <c r="E84" s="947">
        <v>51983334</v>
      </c>
    </row>
    <row r="85" spans="1:5" s="845" customFormat="1" ht="18" customHeight="1" x14ac:dyDescent="0.3">
      <c r="A85" s="1010"/>
      <c r="B85" s="946" t="s">
        <v>774</v>
      </c>
      <c r="C85" s="947">
        <v>480000</v>
      </c>
      <c r="D85" s="947">
        <v>2027837</v>
      </c>
      <c r="E85" s="947">
        <v>2507837</v>
      </c>
    </row>
    <row r="86" spans="1:5" s="845" customFormat="1" ht="18" customHeight="1" x14ac:dyDescent="0.3">
      <c r="A86" s="1010"/>
      <c r="B86" s="946" t="s">
        <v>806</v>
      </c>
      <c r="C86" s="947">
        <v>0</v>
      </c>
      <c r="D86" s="947">
        <v>2000000</v>
      </c>
      <c r="E86" s="947">
        <v>2000000</v>
      </c>
    </row>
    <row r="87" spans="1:5" s="845" customFormat="1" ht="18" customHeight="1" x14ac:dyDescent="0.3">
      <c r="A87" s="1010"/>
      <c r="B87" s="946" t="s">
        <v>807</v>
      </c>
      <c r="C87" s="947">
        <v>2200000</v>
      </c>
      <c r="D87" s="947">
        <v>0</v>
      </c>
      <c r="E87" s="947">
        <v>2200000</v>
      </c>
    </row>
    <row r="88" spans="1:5" s="845" customFormat="1" ht="18" customHeight="1" x14ac:dyDescent="0.3">
      <c r="A88" s="1010"/>
      <c r="B88" s="946" t="s">
        <v>808</v>
      </c>
      <c r="C88" s="947">
        <v>1100000</v>
      </c>
      <c r="D88" s="947">
        <v>0</v>
      </c>
      <c r="E88" s="947">
        <v>1100000</v>
      </c>
    </row>
    <row r="89" spans="1:5" s="845" customFormat="1" ht="18" customHeight="1" x14ac:dyDescent="0.3">
      <c r="A89" s="1010"/>
      <c r="B89" s="946" t="s">
        <v>809</v>
      </c>
      <c r="C89" s="947">
        <v>3244039</v>
      </c>
      <c r="D89" s="947">
        <v>0</v>
      </c>
      <c r="E89" s="947">
        <v>3244039</v>
      </c>
    </row>
    <row r="90" spans="1:5" s="845" customFormat="1" ht="18" customHeight="1" x14ac:dyDescent="0.3">
      <c r="A90" s="1010"/>
      <c r="B90" s="946" t="s">
        <v>1032</v>
      </c>
      <c r="C90" s="947">
        <v>0</v>
      </c>
      <c r="D90" s="947">
        <v>47000000</v>
      </c>
      <c r="E90" s="947">
        <v>47000000</v>
      </c>
    </row>
    <row r="91" spans="1:5" s="845" customFormat="1" ht="18" customHeight="1" x14ac:dyDescent="0.3">
      <c r="A91" s="1010"/>
      <c r="B91" s="946" t="s">
        <v>810</v>
      </c>
      <c r="C91" s="947">
        <v>0</v>
      </c>
      <c r="D91" s="947">
        <v>994500000</v>
      </c>
      <c r="E91" s="947">
        <v>994500000</v>
      </c>
    </row>
    <row r="92" spans="1:5" s="845" customFormat="1" ht="18" customHeight="1" x14ac:dyDescent="0.3">
      <c r="A92" s="1011"/>
      <c r="B92" s="946" t="s">
        <v>811</v>
      </c>
      <c r="C92" s="947">
        <v>0</v>
      </c>
      <c r="D92" s="947">
        <v>800000000</v>
      </c>
      <c r="E92" s="947">
        <v>800000000</v>
      </c>
    </row>
    <row r="93" spans="1:5" s="845" customFormat="1" ht="18" customHeight="1" x14ac:dyDescent="0.3">
      <c r="A93" s="1012" t="s">
        <v>753</v>
      </c>
      <c r="B93" s="1013"/>
      <c r="C93" s="948">
        <v>502277229</v>
      </c>
      <c r="D93" s="948">
        <v>26283496782</v>
      </c>
      <c r="E93" s="948">
        <v>26785774011</v>
      </c>
    </row>
    <row r="94" spans="1:5" s="845" customFormat="1" ht="18" customHeight="1" x14ac:dyDescent="0.3">
      <c r="A94" s="1009" t="s">
        <v>812</v>
      </c>
      <c r="B94" s="944" t="s">
        <v>813</v>
      </c>
      <c r="C94" s="945">
        <v>53142123</v>
      </c>
      <c r="D94" s="945">
        <v>20081106465</v>
      </c>
      <c r="E94" s="945">
        <v>20134248588</v>
      </c>
    </row>
    <row r="95" spans="1:5" s="845" customFormat="1" ht="18" customHeight="1" x14ac:dyDescent="0.3">
      <c r="A95" s="1010"/>
      <c r="B95" s="958" t="s">
        <v>814</v>
      </c>
      <c r="C95" s="959">
        <v>0</v>
      </c>
      <c r="D95" s="959">
        <v>4000000000</v>
      </c>
      <c r="E95" s="959">
        <v>4000000000</v>
      </c>
    </row>
    <row r="96" spans="1:5" s="845" customFormat="1" ht="18" customHeight="1" x14ac:dyDescent="0.3">
      <c r="A96" s="1010"/>
      <c r="B96" s="946" t="s">
        <v>782</v>
      </c>
      <c r="C96" s="947">
        <v>2138351</v>
      </c>
      <c r="D96" s="947">
        <v>5033919</v>
      </c>
      <c r="E96" s="947">
        <v>7172270</v>
      </c>
    </row>
    <row r="97" spans="1:5" s="845" customFormat="1" ht="18" customHeight="1" x14ac:dyDescent="0.3">
      <c r="A97" s="1010"/>
      <c r="B97" s="946" t="s">
        <v>751</v>
      </c>
      <c r="C97" s="947">
        <v>746641</v>
      </c>
      <c r="D97" s="947">
        <v>1730160</v>
      </c>
      <c r="E97" s="947">
        <v>2476801</v>
      </c>
    </row>
    <row r="98" spans="1:5" s="845" customFormat="1" ht="18" customHeight="1" x14ac:dyDescent="0.3">
      <c r="A98" s="1010"/>
      <c r="B98" s="946" t="s">
        <v>796</v>
      </c>
      <c r="C98" s="947">
        <v>300000</v>
      </c>
      <c r="D98" s="947">
        <v>1700000</v>
      </c>
      <c r="E98" s="947">
        <v>2000000</v>
      </c>
    </row>
    <row r="99" spans="1:5" s="845" customFormat="1" ht="18" customHeight="1" x14ac:dyDescent="0.3">
      <c r="A99" s="1010"/>
      <c r="B99" s="946" t="s">
        <v>815</v>
      </c>
      <c r="C99" s="947">
        <v>30000</v>
      </c>
      <c r="D99" s="947">
        <v>170000</v>
      </c>
      <c r="E99" s="947">
        <v>200000</v>
      </c>
    </row>
    <row r="100" spans="1:5" s="845" customFormat="1" ht="18" customHeight="1" x14ac:dyDescent="0.3">
      <c r="A100" s="1010"/>
      <c r="B100" s="946" t="s">
        <v>816</v>
      </c>
      <c r="C100" s="947">
        <v>19000000</v>
      </c>
      <c r="D100" s="947">
        <v>0</v>
      </c>
      <c r="E100" s="947">
        <v>19000000</v>
      </c>
    </row>
    <row r="101" spans="1:5" s="845" customFormat="1" ht="18" customHeight="1" x14ac:dyDescent="0.3">
      <c r="A101" s="1010"/>
      <c r="B101" s="946" t="s">
        <v>817</v>
      </c>
      <c r="C101" s="947">
        <v>4864800</v>
      </c>
      <c r="D101" s="947">
        <v>511351200</v>
      </c>
      <c r="E101" s="947">
        <v>516216000</v>
      </c>
    </row>
    <row r="102" spans="1:5" s="845" customFormat="1" ht="18" customHeight="1" x14ac:dyDescent="0.3">
      <c r="A102" s="1010"/>
      <c r="B102" s="958" t="s">
        <v>814</v>
      </c>
      <c r="C102" s="959">
        <v>0</v>
      </c>
      <c r="D102" s="959">
        <v>500000000</v>
      </c>
      <c r="E102" s="959">
        <v>500000000</v>
      </c>
    </row>
    <row r="103" spans="1:5" s="845" customFormat="1" ht="18" customHeight="1" x14ac:dyDescent="0.3">
      <c r="A103" s="1011"/>
      <c r="B103" s="946" t="s">
        <v>818</v>
      </c>
      <c r="C103" s="947">
        <v>0</v>
      </c>
      <c r="D103" s="947">
        <v>7110880000</v>
      </c>
      <c r="E103" s="947">
        <v>7110880000</v>
      </c>
    </row>
    <row r="104" spans="1:5" s="845" customFormat="1" ht="18" customHeight="1" x14ac:dyDescent="0.3">
      <c r="A104" s="1012" t="s">
        <v>753</v>
      </c>
      <c r="B104" s="1013"/>
      <c r="C104" s="948">
        <v>80221915</v>
      </c>
      <c r="D104" s="948">
        <v>27711971744</v>
      </c>
      <c r="E104" s="948">
        <v>27792193659</v>
      </c>
    </row>
    <row r="105" spans="1:5" s="845" customFormat="1" ht="18" customHeight="1" x14ac:dyDescent="0.35">
      <c r="A105" s="1019" t="s">
        <v>819</v>
      </c>
      <c r="B105" s="1020"/>
      <c r="C105" s="960">
        <v>0</v>
      </c>
      <c r="D105" s="960">
        <v>4500000000</v>
      </c>
      <c r="E105" s="960">
        <v>4500000000</v>
      </c>
    </row>
    <row r="106" spans="1:5" s="845" customFormat="1" ht="18" customHeight="1" x14ac:dyDescent="0.3">
      <c r="A106" s="1009" t="s">
        <v>820</v>
      </c>
      <c r="B106" s="944" t="s">
        <v>813</v>
      </c>
      <c r="C106" s="945">
        <v>0</v>
      </c>
      <c r="D106" s="945">
        <v>198364082</v>
      </c>
      <c r="E106" s="945">
        <v>198364082</v>
      </c>
    </row>
    <row r="107" spans="1:5" s="845" customFormat="1" ht="18" customHeight="1" x14ac:dyDescent="0.3">
      <c r="A107" s="1010"/>
      <c r="B107" s="946" t="s">
        <v>751</v>
      </c>
      <c r="C107" s="947">
        <v>1440901</v>
      </c>
      <c r="D107" s="947">
        <v>6087305</v>
      </c>
      <c r="E107" s="947">
        <v>7528206</v>
      </c>
    </row>
    <row r="108" spans="1:5" s="845" customFormat="1" ht="18" customHeight="1" x14ac:dyDescent="0.3">
      <c r="A108" s="1010"/>
      <c r="B108" s="946" t="s">
        <v>821</v>
      </c>
      <c r="C108" s="947">
        <v>0</v>
      </c>
      <c r="D108" s="947">
        <v>7180727000</v>
      </c>
      <c r="E108" s="947">
        <v>7180727000</v>
      </c>
    </row>
    <row r="109" spans="1:5" s="845" customFormat="1" ht="18" customHeight="1" x14ac:dyDescent="0.3">
      <c r="A109" s="1010"/>
      <c r="B109" s="946" t="s">
        <v>822</v>
      </c>
      <c r="C109" s="947">
        <v>11215968</v>
      </c>
      <c r="D109" s="947">
        <v>9473517385</v>
      </c>
      <c r="E109" s="947">
        <v>9484733353</v>
      </c>
    </row>
    <row r="110" spans="1:5" s="845" customFormat="1" ht="18" customHeight="1" x14ac:dyDescent="0.3">
      <c r="A110" s="1010"/>
      <c r="B110" s="946" t="s">
        <v>823</v>
      </c>
      <c r="C110" s="947">
        <v>457998</v>
      </c>
      <c r="D110" s="947">
        <v>4452463021</v>
      </c>
      <c r="E110" s="947">
        <v>4452921019</v>
      </c>
    </row>
    <row r="111" spans="1:5" s="845" customFormat="1" ht="18" customHeight="1" x14ac:dyDescent="0.3">
      <c r="A111" s="1010"/>
      <c r="B111" s="946" t="s">
        <v>824</v>
      </c>
      <c r="C111" s="947">
        <v>0</v>
      </c>
      <c r="D111" s="947">
        <v>893053000</v>
      </c>
      <c r="E111" s="947">
        <v>893053000</v>
      </c>
    </row>
    <row r="112" spans="1:5" s="845" customFormat="1" ht="18" customHeight="1" x14ac:dyDescent="0.3">
      <c r="A112" s="1010"/>
      <c r="B112" s="946" t="s">
        <v>825</v>
      </c>
      <c r="C112" s="947">
        <v>0</v>
      </c>
      <c r="D112" s="947">
        <v>14873609000</v>
      </c>
      <c r="E112" s="947">
        <v>14873609000</v>
      </c>
    </row>
    <row r="113" spans="1:5" s="845" customFormat="1" ht="18" customHeight="1" x14ac:dyDescent="0.3">
      <c r="A113" s="1010"/>
      <c r="B113" s="946" t="s">
        <v>826</v>
      </c>
      <c r="C113" s="947">
        <v>0</v>
      </c>
      <c r="D113" s="947">
        <v>523120</v>
      </c>
      <c r="E113" s="947">
        <v>523120</v>
      </c>
    </row>
    <row r="114" spans="1:5" s="845" customFormat="1" ht="18" customHeight="1" x14ac:dyDescent="0.3">
      <c r="A114" s="1010"/>
      <c r="B114" s="946" t="s">
        <v>827</v>
      </c>
      <c r="C114" s="947">
        <v>100000</v>
      </c>
      <c r="D114" s="947">
        <v>1504845000</v>
      </c>
      <c r="E114" s="947">
        <v>1504945000</v>
      </c>
    </row>
    <row r="115" spans="1:5" s="845" customFormat="1" ht="18" customHeight="1" x14ac:dyDescent="0.3">
      <c r="A115" s="1010"/>
      <c r="B115" s="946" t="s">
        <v>828</v>
      </c>
      <c r="C115" s="947">
        <v>0</v>
      </c>
      <c r="D115" s="947">
        <v>9430113000</v>
      </c>
      <c r="E115" s="947">
        <v>9430113000</v>
      </c>
    </row>
    <row r="116" spans="1:5" s="845" customFormat="1" ht="18" customHeight="1" x14ac:dyDescent="0.3">
      <c r="A116" s="1010"/>
      <c r="B116" s="946" t="s">
        <v>799</v>
      </c>
      <c r="C116" s="947">
        <v>0</v>
      </c>
      <c r="D116" s="947">
        <v>516500000</v>
      </c>
      <c r="E116" s="947">
        <v>516500000</v>
      </c>
    </row>
    <row r="117" spans="1:5" s="845" customFormat="1" ht="18" customHeight="1" x14ac:dyDescent="0.3">
      <c r="A117" s="1011"/>
      <c r="B117" s="946" t="s">
        <v>829</v>
      </c>
      <c r="C117" s="947">
        <v>500000</v>
      </c>
      <c r="D117" s="947">
        <v>2000000</v>
      </c>
      <c r="E117" s="947">
        <v>2500000</v>
      </c>
    </row>
    <row r="118" spans="1:5" s="845" customFormat="1" ht="18" customHeight="1" x14ac:dyDescent="0.3">
      <c r="A118" s="1012" t="s">
        <v>753</v>
      </c>
      <c r="B118" s="1013"/>
      <c r="C118" s="948">
        <v>13714867</v>
      </c>
      <c r="D118" s="948">
        <v>48531801913</v>
      </c>
      <c r="E118" s="948">
        <v>48545516780</v>
      </c>
    </row>
    <row r="119" spans="1:5" s="845" customFormat="1" ht="18" customHeight="1" x14ac:dyDescent="0.3">
      <c r="A119" s="1009" t="s">
        <v>830</v>
      </c>
      <c r="B119" s="944" t="s">
        <v>831</v>
      </c>
      <c r="C119" s="945">
        <v>37000000</v>
      </c>
      <c r="D119" s="945">
        <v>113000000</v>
      </c>
      <c r="E119" s="945">
        <v>150000000</v>
      </c>
    </row>
    <row r="120" spans="1:5" s="845" customFormat="1" ht="18" customHeight="1" x14ac:dyDescent="0.3">
      <c r="A120" s="1010"/>
      <c r="B120" s="946" t="s">
        <v>786</v>
      </c>
      <c r="C120" s="947">
        <v>0</v>
      </c>
      <c r="D120" s="947">
        <v>12277601</v>
      </c>
      <c r="E120" s="947">
        <v>12277601</v>
      </c>
    </row>
    <row r="121" spans="1:5" s="845" customFormat="1" ht="18" customHeight="1" x14ac:dyDescent="0.3">
      <c r="A121" s="1010"/>
      <c r="B121" s="946" t="s">
        <v>786</v>
      </c>
      <c r="C121" s="947">
        <v>2052257</v>
      </c>
      <c r="D121" s="947">
        <v>6156766</v>
      </c>
      <c r="E121" s="947">
        <v>8209023</v>
      </c>
    </row>
    <row r="122" spans="1:5" s="845" customFormat="1" ht="18" customHeight="1" x14ac:dyDescent="0.3">
      <c r="A122" s="1010"/>
      <c r="B122" s="946" t="s">
        <v>787</v>
      </c>
      <c r="C122" s="947">
        <v>0</v>
      </c>
      <c r="D122" s="947">
        <v>365000</v>
      </c>
      <c r="E122" s="947">
        <v>365000</v>
      </c>
    </row>
    <row r="123" spans="1:5" s="845" customFormat="1" ht="18" customHeight="1" x14ac:dyDescent="0.3">
      <c r="A123" s="1010"/>
      <c r="B123" s="946" t="s">
        <v>832</v>
      </c>
      <c r="C123" s="947">
        <v>4532516000</v>
      </c>
      <c r="D123" s="947">
        <v>8980450703</v>
      </c>
      <c r="E123" s="947">
        <v>13512966703</v>
      </c>
    </row>
    <row r="124" spans="1:5" s="845" customFormat="1" ht="18" customHeight="1" x14ac:dyDescent="0.3">
      <c r="A124" s="1010"/>
      <c r="B124" s="946" t="s">
        <v>833</v>
      </c>
      <c r="C124" s="947">
        <v>3000000</v>
      </c>
      <c r="D124" s="947">
        <v>7000000</v>
      </c>
      <c r="E124" s="947">
        <v>10000000</v>
      </c>
    </row>
    <row r="125" spans="1:5" s="845" customFormat="1" ht="18" customHeight="1" x14ac:dyDescent="0.3">
      <c r="A125" s="1010"/>
      <c r="B125" s="946" t="s">
        <v>834</v>
      </c>
      <c r="C125" s="947">
        <v>563784000</v>
      </c>
      <c r="D125" s="947">
        <v>22050793000</v>
      </c>
      <c r="E125" s="947">
        <v>22614577000</v>
      </c>
    </row>
    <row r="126" spans="1:5" s="845" customFormat="1" ht="18" customHeight="1" x14ac:dyDescent="0.3">
      <c r="A126" s="1010"/>
      <c r="B126" s="946" t="s">
        <v>835</v>
      </c>
      <c r="C126" s="947">
        <v>140139000</v>
      </c>
      <c r="D126" s="947">
        <v>122307342</v>
      </c>
      <c r="E126" s="947">
        <v>262446342</v>
      </c>
    </row>
    <row r="127" spans="1:5" s="845" customFormat="1" ht="18" customHeight="1" x14ac:dyDescent="0.3">
      <c r="A127" s="1010"/>
      <c r="B127" s="946" t="s">
        <v>836</v>
      </c>
      <c r="C127" s="947">
        <v>32500000</v>
      </c>
      <c r="D127" s="947">
        <v>32500000</v>
      </c>
      <c r="E127" s="947">
        <v>65000000</v>
      </c>
    </row>
    <row r="128" spans="1:5" s="845" customFormat="1" ht="18" customHeight="1" x14ac:dyDescent="0.3">
      <c r="A128" s="1010"/>
      <c r="B128" s="946" t="s">
        <v>837</v>
      </c>
      <c r="C128" s="947">
        <v>0</v>
      </c>
      <c r="D128" s="947">
        <v>50000000</v>
      </c>
      <c r="E128" s="947">
        <v>50000000</v>
      </c>
    </row>
    <row r="129" spans="1:5" s="845" customFormat="1" ht="18" customHeight="1" x14ac:dyDescent="0.3">
      <c r="A129" s="1010"/>
      <c r="B129" s="946" t="s">
        <v>838</v>
      </c>
      <c r="C129" s="947">
        <v>0</v>
      </c>
      <c r="D129" s="947">
        <v>5398000000</v>
      </c>
      <c r="E129" s="947">
        <v>5398000000</v>
      </c>
    </row>
    <row r="130" spans="1:5" s="845" customFormat="1" ht="18" customHeight="1" x14ac:dyDescent="0.3">
      <c r="A130" s="1025" t="s">
        <v>753</v>
      </c>
      <c r="B130" s="1026"/>
      <c r="C130" s="955">
        <v>5310991257</v>
      </c>
      <c r="D130" s="955">
        <v>36772850412</v>
      </c>
      <c r="E130" s="955">
        <v>42083841669</v>
      </c>
    </row>
    <row r="131" spans="1:5" s="845" customFormat="1" ht="18" customHeight="1" x14ac:dyDescent="0.3">
      <c r="A131" s="1016" t="s">
        <v>839</v>
      </c>
      <c r="B131" s="944" t="s">
        <v>840</v>
      </c>
      <c r="C131" s="945">
        <v>1500000</v>
      </c>
      <c r="D131" s="945">
        <v>500000</v>
      </c>
      <c r="E131" s="945">
        <v>2000000</v>
      </c>
    </row>
    <row r="132" spans="1:5" s="845" customFormat="1" ht="18" customHeight="1" x14ac:dyDescent="0.3">
      <c r="A132" s="1017"/>
      <c r="B132" s="958" t="s">
        <v>814</v>
      </c>
      <c r="C132" s="959">
        <v>1500000</v>
      </c>
      <c r="D132" s="959">
        <v>500000</v>
      </c>
      <c r="E132" s="959">
        <v>2000000</v>
      </c>
    </row>
    <row r="133" spans="1:5" s="845" customFormat="1" ht="18" customHeight="1" x14ac:dyDescent="0.3">
      <c r="A133" s="1017"/>
      <c r="B133" s="946" t="s">
        <v>782</v>
      </c>
      <c r="C133" s="947">
        <v>1150976389</v>
      </c>
      <c r="D133" s="947">
        <v>3796693949</v>
      </c>
      <c r="E133" s="947">
        <v>4947670338</v>
      </c>
    </row>
    <row r="134" spans="1:5" s="845" customFormat="1" ht="18" customHeight="1" x14ac:dyDescent="0.3">
      <c r="A134" s="1017"/>
      <c r="B134" s="958" t="s">
        <v>814</v>
      </c>
      <c r="C134" s="959">
        <v>551744338</v>
      </c>
      <c r="D134" s="959">
        <v>1300000000</v>
      </c>
      <c r="E134" s="959">
        <v>1851744338</v>
      </c>
    </row>
    <row r="135" spans="1:5" s="845" customFormat="1" ht="18" customHeight="1" x14ac:dyDescent="0.3">
      <c r="A135" s="1017"/>
      <c r="B135" s="946" t="s">
        <v>751</v>
      </c>
      <c r="C135" s="947">
        <v>12249992</v>
      </c>
      <c r="D135" s="947">
        <f>58379661+3246860</f>
        <v>61626521</v>
      </c>
      <c r="E135" s="947">
        <f>C135+D135</f>
        <v>73876513</v>
      </c>
    </row>
    <row r="136" spans="1:5" s="845" customFormat="1" ht="18" customHeight="1" x14ac:dyDescent="0.3">
      <c r="A136" s="1017"/>
      <c r="B136" s="946" t="s">
        <v>760</v>
      </c>
      <c r="C136" s="947">
        <v>1500000</v>
      </c>
      <c r="D136" s="947">
        <v>15000000</v>
      </c>
      <c r="E136" s="947">
        <v>16500000</v>
      </c>
    </row>
    <row r="137" spans="1:5" s="845" customFormat="1" ht="18" customHeight="1" x14ac:dyDescent="0.3">
      <c r="A137" s="1017"/>
      <c r="B137" s="946" t="s">
        <v>787</v>
      </c>
      <c r="C137" s="947">
        <v>25500000</v>
      </c>
      <c r="D137" s="947">
        <v>9000000</v>
      </c>
      <c r="E137" s="947">
        <v>34500000</v>
      </c>
    </row>
    <row r="138" spans="1:5" s="845" customFormat="1" ht="18" customHeight="1" x14ac:dyDescent="0.3">
      <c r="A138" s="1017"/>
      <c r="B138" s="958" t="s">
        <v>814</v>
      </c>
      <c r="C138" s="959">
        <v>25500000</v>
      </c>
      <c r="D138" s="959">
        <v>9000000</v>
      </c>
      <c r="E138" s="959">
        <v>34500000</v>
      </c>
    </row>
    <row r="139" spans="1:5" s="845" customFormat="1" ht="18" customHeight="1" x14ac:dyDescent="0.3">
      <c r="A139" s="1017"/>
      <c r="B139" s="946" t="s">
        <v>841</v>
      </c>
      <c r="C139" s="947">
        <v>850000</v>
      </c>
      <c r="D139" s="947">
        <v>0</v>
      </c>
      <c r="E139" s="947">
        <v>850000</v>
      </c>
    </row>
    <row r="140" spans="1:5" s="845" customFormat="1" ht="18" customHeight="1" x14ac:dyDescent="0.3">
      <c r="A140" s="1017"/>
      <c r="B140" s="946" t="s">
        <v>761</v>
      </c>
      <c r="C140" s="947">
        <f>1800867570-100000000</f>
        <v>1700867570</v>
      </c>
      <c r="D140" s="947">
        <v>4200000000</v>
      </c>
      <c r="E140" s="947">
        <f>C140+D140</f>
        <v>5900867570</v>
      </c>
    </row>
    <row r="141" spans="1:5" s="845" customFormat="1" ht="18" customHeight="1" x14ac:dyDescent="0.3">
      <c r="A141" s="1017"/>
      <c r="B141" s="958" t="s">
        <v>814</v>
      </c>
      <c r="C141" s="959">
        <v>723645229</v>
      </c>
      <c r="D141" s="959">
        <v>1700000000</v>
      </c>
      <c r="E141" s="959">
        <v>2423645229</v>
      </c>
    </row>
    <row r="142" spans="1:5" s="845" customFormat="1" ht="18" customHeight="1" x14ac:dyDescent="0.3">
      <c r="A142" s="1017"/>
      <c r="B142" s="946" t="s">
        <v>842</v>
      </c>
      <c r="C142" s="947">
        <v>0</v>
      </c>
      <c r="D142" s="947">
        <v>1423000000</v>
      </c>
      <c r="E142" s="947">
        <v>1423000000</v>
      </c>
    </row>
    <row r="143" spans="1:5" s="845" customFormat="1" ht="18" customHeight="1" x14ac:dyDescent="0.3">
      <c r="A143" s="1017"/>
      <c r="B143" s="946" t="s">
        <v>843</v>
      </c>
      <c r="C143" s="947">
        <v>0</v>
      </c>
      <c r="D143" s="947">
        <v>2300000000</v>
      </c>
      <c r="E143" s="947">
        <v>2300000000</v>
      </c>
    </row>
    <row r="144" spans="1:5" s="845" customFormat="1" ht="18" customHeight="1" x14ac:dyDescent="0.3">
      <c r="A144" s="1017"/>
      <c r="B144" s="946" t="s">
        <v>1033</v>
      </c>
      <c r="C144" s="947">
        <v>0</v>
      </c>
      <c r="D144" s="947">
        <v>1000000000</v>
      </c>
      <c r="E144" s="947">
        <v>1000000000</v>
      </c>
    </row>
    <row r="145" spans="1:5" s="845" customFormat="1" ht="18" customHeight="1" x14ac:dyDescent="0.3">
      <c r="A145" s="1018"/>
      <c r="B145" s="958" t="s">
        <v>814</v>
      </c>
      <c r="C145" s="959">
        <v>0</v>
      </c>
      <c r="D145" s="959">
        <v>1000000000</v>
      </c>
      <c r="E145" s="959">
        <v>1000000000</v>
      </c>
    </row>
    <row r="146" spans="1:5" s="845" customFormat="1" ht="18" customHeight="1" x14ac:dyDescent="0.3">
      <c r="A146" s="1027" t="s">
        <v>753</v>
      </c>
      <c r="B146" s="1028"/>
      <c r="C146" s="961">
        <f>2993443951-100000000</f>
        <v>2893443951</v>
      </c>
      <c r="D146" s="962">
        <v>12805820470</v>
      </c>
      <c r="E146" s="962">
        <f>C146+D146</f>
        <v>15699264421</v>
      </c>
    </row>
    <row r="147" spans="1:5" s="845" customFormat="1" ht="18" customHeight="1" x14ac:dyDescent="0.35">
      <c r="A147" s="1029" t="s">
        <v>819</v>
      </c>
      <c r="B147" s="1030"/>
      <c r="C147" s="963">
        <v>1302389567</v>
      </c>
      <c r="D147" s="963">
        <v>4009500000</v>
      </c>
      <c r="E147" s="963">
        <v>5311889567</v>
      </c>
    </row>
    <row r="148" spans="1:5" s="845" customFormat="1" ht="18" customHeight="1" x14ac:dyDescent="0.3">
      <c r="A148" s="1016" t="s">
        <v>844</v>
      </c>
      <c r="B148" s="944" t="s">
        <v>751</v>
      </c>
      <c r="C148" s="945">
        <v>3019801</v>
      </c>
      <c r="D148" s="945">
        <v>11599985</v>
      </c>
      <c r="E148" s="945">
        <v>14619786</v>
      </c>
    </row>
    <row r="149" spans="1:5" s="845" customFormat="1" ht="18" customHeight="1" x14ac:dyDescent="0.3">
      <c r="A149" s="1017"/>
      <c r="B149" s="946" t="s">
        <v>760</v>
      </c>
      <c r="C149" s="947">
        <v>0</v>
      </c>
      <c r="D149" s="947">
        <v>3670437</v>
      </c>
      <c r="E149" s="947">
        <v>3670437</v>
      </c>
    </row>
    <row r="150" spans="1:5" s="845" customFormat="1" ht="18" customHeight="1" x14ac:dyDescent="0.3">
      <c r="A150" s="1017"/>
      <c r="B150" s="946" t="s">
        <v>783</v>
      </c>
      <c r="C150" s="947">
        <v>10676754</v>
      </c>
      <c r="D150" s="947">
        <v>761634282</v>
      </c>
      <c r="E150" s="947">
        <v>772311036</v>
      </c>
    </row>
    <row r="151" spans="1:5" s="845" customFormat="1" ht="18" customHeight="1" x14ac:dyDescent="0.3">
      <c r="A151" s="1018"/>
      <c r="B151" s="946" t="s">
        <v>845</v>
      </c>
      <c r="C151" s="947">
        <v>0</v>
      </c>
      <c r="D151" s="947">
        <v>490000000</v>
      </c>
      <c r="E151" s="947">
        <v>490000000</v>
      </c>
    </row>
    <row r="152" spans="1:5" s="846" customFormat="1" ht="18" customHeight="1" x14ac:dyDescent="0.3">
      <c r="A152" s="1025" t="s">
        <v>764</v>
      </c>
      <c r="B152" s="1026"/>
      <c r="C152" s="964">
        <v>13696555</v>
      </c>
      <c r="D152" s="964">
        <v>1266904704</v>
      </c>
      <c r="E152" s="964">
        <v>1280601259</v>
      </c>
    </row>
    <row r="153" spans="1:5" s="845" customFormat="1" ht="18" customHeight="1" x14ac:dyDescent="0.3">
      <c r="A153" s="1017" t="s">
        <v>846</v>
      </c>
      <c r="B153" s="946" t="s">
        <v>782</v>
      </c>
      <c r="C153" s="947">
        <v>39000000</v>
      </c>
      <c r="D153" s="947">
        <v>100000000</v>
      </c>
      <c r="E153" s="947">
        <v>139000000</v>
      </c>
    </row>
    <row r="154" spans="1:5" s="845" customFormat="1" ht="18" customHeight="1" x14ac:dyDescent="0.3">
      <c r="A154" s="1017"/>
      <c r="B154" s="946" t="s">
        <v>751</v>
      </c>
      <c r="C154" s="947">
        <v>74923640</v>
      </c>
      <c r="D154" s="947">
        <v>155999176</v>
      </c>
      <c r="E154" s="947">
        <v>230922816</v>
      </c>
    </row>
    <row r="155" spans="1:5" s="845" customFormat="1" ht="18" customHeight="1" x14ac:dyDescent="0.3">
      <c r="A155" s="1017"/>
      <c r="B155" s="946" t="s">
        <v>783</v>
      </c>
      <c r="C155" s="947">
        <v>218880400</v>
      </c>
      <c r="D155" s="947">
        <v>370000000</v>
      </c>
      <c r="E155" s="947">
        <v>588880400</v>
      </c>
    </row>
    <row r="156" spans="1:5" s="845" customFormat="1" ht="18" customHeight="1" x14ac:dyDescent="0.3">
      <c r="A156" s="1017"/>
      <c r="B156" s="946" t="s">
        <v>784</v>
      </c>
      <c r="C156" s="947">
        <v>285119600</v>
      </c>
      <c r="D156" s="947">
        <v>5256448184</v>
      </c>
      <c r="E156" s="947">
        <v>5541567784</v>
      </c>
    </row>
    <row r="157" spans="1:5" s="845" customFormat="1" ht="18" customHeight="1" x14ac:dyDescent="0.3">
      <c r="A157" s="1017"/>
      <c r="B157" s="946" t="s">
        <v>787</v>
      </c>
      <c r="C157" s="947">
        <v>0</v>
      </c>
      <c r="D157" s="947">
        <v>1335200</v>
      </c>
      <c r="E157" s="947">
        <v>1335200</v>
      </c>
    </row>
    <row r="158" spans="1:5" s="845" customFormat="1" ht="18" customHeight="1" x14ac:dyDescent="0.3">
      <c r="A158" s="1017"/>
      <c r="B158" s="946" t="s">
        <v>847</v>
      </c>
      <c r="C158" s="947">
        <v>847760</v>
      </c>
      <c r="D158" s="947">
        <v>2522040</v>
      </c>
      <c r="E158" s="947">
        <v>3369800</v>
      </c>
    </row>
    <row r="159" spans="1:5" s="845" customFormat="1" ht="18" customHeight="1" x14ac:dyDescent="0.3">
      <c r="A159" s="1017"/>
      <c r="B159" s="946" t="s">
        <v>757</v>
      </c>
      <c r="C159" s="947">
        <v>0</v>
      </c>
      <c r="D159" s="947">
        <v>121450000</v>
      </c>
      <c r="E159" s="947">
        <v>121450000</v>
      </c>
    </row>
    <row r="160" spans="1:5" s="845" customFormat="1" ht="18" customHeight="1" x14ac:dyDescent="0.3">
      <c r="A160" s="1017"/>
      <c r="B160" s="946" t="s">
        <v>758</v>
      </c>
      <c r="C160" s="947">
        <v>0</v>
      </c>
      <c r="D160" s="947">
        <v>142780000</v>
      </c>
      <c r="E160" s="947">
        <v>142780000</v>
      </c>
    </row>
    <row r="161" spans="1:5" s="845" customFormat="1" ht="18" customHeight="1" x14ac:dyDescent="0.3">
      <c r="A161" s="1017"/>
      <c r="B161" s="946" t="s">
        <v>848</v>
      </c>
      <c r="C161" s="947">
        <v>0</v>
      </c>
      <c r="D161" s="947">
        <v>294800000</v>
      </c>
      <c r="E161" s="947">
        <v>294800000</v>
      </c>
    </row>
    <row r="162" spans="1:5" s="845" customFormat="1" ht="18" customHeight="1" x14ac:dyDescent="0.3">
      <c r="A162" s="1017"/>
      <c r="B162" s="946" t="s">
        <v>1034</v>
      </c>
      <c r="C162" s="947">
        <v>0</v>
      </c>
      <c r="D162" s="947">
        <v>415600000</v>
      </c>
      <c r="E162" s="947">
        <v>415600000</v>
      </c>
    </row>
    <row r="163" spans="1:5" s="845" customFormat="1" ht="18" customHeight="1" x14ac:dyDescent="0.3">
      <c r="A163" s="1018"/>
      <c r="B163" s="946" t="s">
        <v>849</v>
      </c>
      <c r="C163" s="947">
        <v>663200</v>
      </c>
      <c r="D163" s="947">
        <v>994800</v>
      </c>
      <c r="E163" s="947">
        <v>1658000</v>
      </c>
    </row>
    <row r="164" spans="1:5" s="845" customFormat="1" ht="18" customHeight="1" x14ac:dyDescent="0.3">
      <c r="A164" s="1027" t="s">
        <v>764</v>
      </c>
      <c r="B164" s="1028"/>
      <c r="C164" s="949">
        <v>619434600</v>
      </c>
      <c r="D164" s="949">
        <v>6861929400</v>
      </c>
      <c r="E164" s="949">
        <v>7481364000</v>
      </c>
    </row>
    <row r="165" spans="1:5" s="845" customFormat="1" ht="18" customHeight="1" x14ac:dyDescent="0.3">
      <c r="A165" s="1016" t="s">
        <v>850</v>
      </c>
      <c r="B165" s="944" t="s">
        <v>760</v>
      </c>
      <c r="C165" s="945">
        <v>41400</v>
      </c>
      <c r="D165" s="945">
        <v>72438400</v>
      </c>
      <c r="E165" s="945">
        <v>72479800</v>
      </c>
    </row>
    <row r="166" spans="1:5" s="845" customFormat="1" ht="18" customHeight="1" x14ac:dyDescent="0.3">
      <c r="A166" s="1017"/>
      <c r="B166" s="946" t="s">
        <v>794</v>
      </c>
      <c r="C166" s="947">
        <v>146087</v>
      </c>
      <c r="D166" s="947">
        <v>827838</v>
      </c>
      <c r="E166" s="947">
        <v>973925</v>
      </c>
    </row>
    <row r="167" spans="1:5" s="845" customFormat="1" ht="18" customHeight="1" x14ac:dyDescent="0.3">
      <c r="A167" s="1017"/>
      <c r="B167" s="946" t="s">
        <v>757</v>
      </c>
      <c r="C167" s="947">
        <v>0</v>
      </c>
      <c r="D167" s="947">
        <v>88000000</v>
      </c>
      <c r="E167" s="947">
        <v>88000000</v>
      </c>
    </row>
    <row r="168" spans="1:5" s="845" customFormat="1" ht="18" customHeight="1" x14ac:dyDescent="0.3">
      <c r="A168" s="1018"/>
      <c r="B168" s="946" t="s">
        <v>758</v>
      </c>
      <c r="C168" s="947">
        <v>0</v>
      </c>
      <c r="D168" s="947">
        <v>63500000</v>
      </c>
      <c r="E168" s="947">
        <v>63500000</v>
      </c>
    </row>
    <row r="169" spans="1:5" s="846" customFormat="1" ht="18" customHeight="1" x14ac:dyDescent="0.3">
      <c r="A169" s="1025" t="s">
        <v>764</v>
      </c>
      <c r="B169" s="1026"/>
      <c r="C169" s="955">
        <v>187487</v>
      </c>
      <c r="D169" s="955">
        <v>224766238</v>
      </c>
      <c r="E169" s="955">
        <v>224953725</v>
      </c>
    </row>
    <row r="170" spans="1:5" s="845" customFormat="1" ht="18" customHeight="1" x14ac:dyDescent="0.3">
      <c r="A170" s="938" t="s">
        <v>851</v>
      </c>
      <c r="B170" s="942" t="s">
        <v>852</v>
      </c>
      <c r="C170" s="943">
        <v>630000</v>
      </c>
      <c r="D170" s="943">
        <v>5670000</v>
      </c>
      <c r="E170" s="943">
        <v>6300000</v>
      </c>
    </row>
    <row r="171" spans="1:5" s="845" customFormat="1" ht="18" customHeight="1" x14ac:dyDescent="0.3">
      <c r="A171" s="1009" t="s">
        <v>853</v>
      </c>
      <c r="B171" s="944" t="s">
        <v>751</v>
      </c>
      <c r="C171" s="945">
        <v>311401</v>
      </c>
      <c r="D171" s="945">
        <v>913372</v>
      </c>
      <c r="E171" s="945">
        <v>1224773</v>
      </c>
    </row>
    <row r="172" spans="1:5" s="845" customFormat="1" ht="18" customHeight="1" x14ac:dyDescent="0.3">
      <c r="A172" s="1010"/>
      <c r="B172" s="946" t="s">
        <v>854</v>
      </c>
      <c r="C172" s="947">
        <v>3784134</v>
      </c>
      <c r="D172" s="947">
        <v>3728034</v>
      </c>
      <c r="E172" s="947">
        <v>7512168</v>
      </c>
    </row>
    <row r="173" spans="1:5" s="845" customFormat="1" ht="18" customHeight="1" x14ac:dyDescent="0.3">
      <c r="A173" s="1010"/>
      <c r="B173" s="946" t="s">
        <v>855</v>
      </c>
      <c r="C173" s="947">
        <v>4765763</v>
      </c>
      <c r="D173" s="947">
        <v>13756174</v>
      </c>
      <c r="E173" s="947">
        <v>18521937</v>
      </c>
    </row>
    <row r="174" spans="1:5" s="845" customFormat="1" ht="18" customHeight="1" x14ac:dyDescent="0.3">
      <c r="A174" s="1010"/>
      <c r="B174" s="946" t="s">
        <v>757</v>
      </c>
      <c r="C174" s="947">
        <v>0</v>
      </c>
      <c r="D174" s="947">
        <v>30250000</v>
      </c>
      <c r="E174" s="947">
        <v>30250000</v>
      </c>
    </row>
    <row r="175" spans="1:5" s="845" customFormat="1" ht="18" customHeight="1" x14ac:dyDescent="0.3">
      <c r="A175" s="1011"/>
      <c r="B175" s="946" t="s">
        <v>758</v>
      </c>
      <c r="C175" s="947">
        <v>0</v>
      </c>
      <c r="D175" s="947">
        <v>51020000</v>
      </c>
      <c r="E175" s="947">
        <v>51020000</v>
      </c>
    </row>
    <row r="176" spans="1:5" s="846" customFormat="1" ht="18" customHeight="1" x14ac:dyDescent="0.3">
      <c r="A176" s="1012" t="s">
        <v>753</v>
      </c>
      <c r="B176" s="1013"/>
      <c r="C176" s="948">
        <v>8861298</v>
      </c>
      <c r="D176" s="948">
        <v>99667580</v>
      </c>
      <c r="E176" s="948">
        <v>108528878</v>
      </c>
    </row>
    <row r="177" spans="1:6" s="846" customFormat="1" ht="18" customHeight="1" x14ac:dyDescent="0.3">
      <c r="A177" s="965" t="s">
        <v>856</v>
      </c>
      <c r="B177" s="942" t="s">
        <v>783</v>
      </c>
      <c r="C177" s="943">
        <v>15266321</v>
      </c>
      <c r="D177" s="943">
        <v>64872297</v>
      </c>
      <c r="E177" s="943">
        <v>80138618</v>
      </c>
    </row>
    <row r="178" spans="1:6" s="846" customFormat="1" ht="18" customHeight="1" x14ac:dyDescent="0.3">
      <c r="A178" s="938" t="s">
        <v>857</v>
      </c>
      <c r="B178" s="966" t="s">
        <v>787</v>
      </c>
      <c r="C178" s="952">
        <v>430352</v>
      </c>
      <c r="D178" s="952">
        <v>0</v>
      </c>
      <c r="E178" s="952">
        <v>430352</v>
      </c>
    </row>
    <row r="179" spans="1:6" s="845" customFormat="1" ht="18" customHeight="1" x14ac:dyDescent="0.35">
      <c r="A179" s="1014" t="s">
        <v>819</v>
      </c>
      <c r="B179" s="1015"/>
      <c r="C179" s="967">
        <v>430352</v>
      </c>
      <c r="D179" s="967">
        <v>0</v>
      </c>
      <c r="E179" s="967">
        <v>430352</v>
      </c>
    </row>
    <row r="180" spans="1:6" s="845" customFormat="1" ht="18" customHeight="1" x14ac:dyDescent="0.3">
      <c r="A180" s="1016" t="s">
        <v>858</v>
      </c>
      <c r="B180" s="944" t="s">
        <v>782</v>
      </c>
      <c r="C180" s="945">
        <v>1433699</v>
      </c>
      <c r="D180" s="945">
        <v>3800691</v>
      </c>
      <c r="E180" s="945">
        <v>5234390</v>
      </c>
    </row>
    <row r="181" spans="1:6" s="845" customFormat="1" ht="18" customHeight="1" x14ac:dyDescent="0.3">
      <c r="A181" s="1017"/>
      <c r="B181" s="946" t="s">
        <v>751</v>
      </c>
      <c r="C181" s="947">
        <v>2153388</v>
      </c>
      <c r="D181" s="947">
        <v>9099095</v>
      </c>
      <c r="E181" s="947">
        <v>11252483</v>
      </c>
    </row>
    <row r="182" spans="1:6" s="845" customFormat="1" ht="18" customHeight="1" x14ac:dyDescent="0.3">
      <c r="A182" s="1017"/>
      <c r="B182" s="946" t="s">
        <v>771</v>
      </c>
      <c r="C182" s="947">
        <v>108165</v>
      </c>
      <c r="D182" s="947">
        <v>612933</v>
      </c>
      <c r="E182" s="947">
        <v>721098</v>
      </c>
    </row>
    <row r="183" spans="1:6" s="845" customFormat="1" ht="18" customHeight="1" x14ac:dyDescent="0.3">
      <c r="A183" s="1017"/>
      <c r="B183" s="946" t="s">
        <v>787</v>
      </c>
      <c r="C183" s="947">
        <v>0</v>
      </c>
      <c r="D183" s="947">
        <v>6959932</v>
      </c>
      <c r="E183" s="947">
        <v>6959932</v>
      </c>
    </row>
    <row r="184" spans="1:6" s="845" customFormat="1" ht="18" customHeight="1" x14ac:dyDescent="0.3">
      <c r="A184" s="1017"/>
      <c r="B184" s="946" t="s">
        <v>859</v>
      </c>
      <c r="C184" s="947">
        <v>0</v>
      </c>
      <c r="D184" s="947">
        <v>90000000</v>
      </c>
      <c r="E184" s="947">
        <v>90000000</v>
      </c>
    </row>
    <row r="185" spans="1:6" s="845" customFormat="1" ht="18" customHeight="1" x14ac:dyDescent="0.3">
      <c r="A185" s="1018"/>
      <c r="B185" s="946" t="s">
        <v>1035</v>
      </c>
      <c r="C185" s="947">
        <v>0</v>
      </c>
      <c r="D185" s="947">
        <v>548000000</v>
      </c>
      <c r="E185" s="947">
        <v>548000000</v>
      </c>
    </row>
    <row r="186" spans="1:6" s="846" customFormat="1" ht="18" customHeight="1" x14ac:dyDescent="0.3">
      <c r="A186" s="1012" t="s">
        <v>764</v>
      </c>
      <c r="B186" s="1013"/>
      <c r="C186" s="948">
        <v>3695252</v>
      </c>
      <c r="D186" s="948">
        <v>658472651</v>
      </c>
      <c r="E186" s="948">
        <v>662167903</v>
      </c>
    </row>
    <row r="187" spans="1:6" s="847" customFormat="1" ht="18" customHeight="1" x14ac:dyDescent="0.35">
      <c r="A187" s="1019" t="s">
        <v>860</v>
      </c>
      <c r="B187" s="1020"/>
      <c r="C187" s="968">
        <v>3695252</v>
      </c>
      <c r="D187" s="968">
        <v>658472651</v>
      </c>
      <c r="E187" s="968">
        <v>662167903</v>
      </c>
    </row>
    <row r="188" spans="1:6" s="845" customFormat="1" ht="18" customHeight="1" x14ac:dyDescent="0.3">
      <c r="A188" s="1021" t="s">
        <v>861</v>
      </c>
      <c r="B188" s="1022"/>
      <c r="C188" s="948">
        <f>C192+C199</f>
        <v>10931237354</v>
      </c>
      <c r="D188" s="948">
        <f t="shared" ref="D188:E188" si="1">D192+D199</f>
        <v>192933699294</v>
      </c>
      <c r="E188" s="948">
        <f t="shared" si="1"/>
        <v>203864936648</v>
      </c>
      <c r="F188" s="848"/>
    </row>
    <row r="189" spans="1:6" s="845" customFormat="1" ht="18" customHeight="1" x14ac:dyDescent="0.3">
      <c r="A189" s="969" t="s">
        <v>862</v>
      </c>
      <c r="B189" s="970"/>
      <c r="C189" s="971">
        <v>6750689282</v>
      </c>
      <c r="D189" s="971">
        <v>66781498136</v>
      </c>
      <c r="E189" s="972">
        <f>C189+D189</f>
        <v>73532187418</v>
      </c>
    </row>
    <row r="190" spans="1:6" s="845" customFormat="1" ht="18" customHeight="1" x14ac:dyDescent="0.3">
      <c r="A190" s="973" t="s">
        <v>863</v>
      </c>
      <c r="B190" s="974"/>
      <c r="C190" s="971">
        <v>4180548072</v>
      </c>
      <c r="D190" s="971">
        <v>126152201158</v>
      </c>
      <c r="E190" s="972">
        <f>C190+D190</f>
        <v>130332749230</v>
      </c>
    </row>
    <row r="191" spans="1:6" s="845" customFormat="1" ht="18" customHeight="1" x14ac:dyDescent="0.35">
      <c r="A191" s="1023" t="s">
        <v>864</v>
      </c>
      <c r="B191" s="1024"/>
      <c r="C191" s="975">
        <v>1306515171</v>
      </c>
      <c r="D191" s="975">
        <v>9167972651</v>
      </c>
      <c r="E191" s="976">
        <v>10474487822</v>
      </c>
    </row>
    <row r="192" spans="1:6" s="845" customFormat="1" ht="18" customHeight="1" x14ac:dyDescent="0.3">
      <c r="A192" s="1007" t="s">
        <v>865</v>
      </c>
      <c r="B192" s="1008"/>
      <c r="C192" s="977">
        <f>8367117900-6921889</f>
        <v>8360196011</v>
      </c>
      <c r="D192" s="977">
        <f>100546941090-31373711</f>
        <v>100515567379</v>
      </c>
      <c r="E192" s="978">
        <f>C192+D192</f>
        <v>108875763390</v>
      </c>
    </row>
    <row r="193" spans="1:5" s="845" customFormat="1" ht="18" customHeight="1" x14ac:dyDescent="0.35">
      <c r="A193" s="999" t="s">
        <v>866</v>
      </c>
      <c r="B193" s="1000"/>
      <c r="C193" s="979">
        <f>8231152585+140000-6921889</f>
        <v>8224370696</v>
      </c>
      <c r="D193" s="979">
        <f>95818702306-31373711</f>
        <v>95787328595</v>
      </c>
      <c r="E193" s="980">
        <f>C193+D193</f>
        <v>104011699291</v>
      </c>
    </row>
    <row r="194" spans="1:5" s="845" customFormat="1" ht="18" customHeight="1" x14ac:dyDescent="0.3">
      <c r="A194" s="997" t="s">
        <v>867</v>
      </c>
      <c r="B194" s="998"/>
      <c r="C194" s="971">
        <f>3643868036-6921889</f>
        <v>3636946147</v>
      </c>
      <c r="D194" s="971">
        <f>86383994627-31373711</f>
        <v>86352620916</v>
      </c>
      <c r="E194" s="972">
        <f>C194+D194</f>
        <v>89989567063</v>
      </c>
    </row>
    <row r="195" spans="1:5" s="845" customFormat="1" ht="18" customHeight="1" x14ac:dyDescent="0.3">
      <c r="A195" s="997" t="s">
        <v>868</v>
      </c>
      <c r="B195" s="998"/>
      <c r="C195" s="971">
        <v>4532516000</v>
      </c>
      <c r="D195" s="971">
        <v>8980450703</v>
      </c>
      <c r="E195" s="972">
        <v>13512966703</v>
      </c>
    </row>
    <row r="196" spans="1:5" s="845" customFormat="1" ht="18" customHeight="1" x14ac:dyDescent="0.3">
      <c r="A196" s="997" t="s">
        <v>869</v>
      </c>
      <c r="B196" s="998"/>
      <c r="C196" s="971">
        <f>54768549+140000</f>
        <v>54908549</v>
      </c>
      <c r="D196" s="971">
        <v>454256976</v>
      </c>
      <c r="E196" s="972">
        <f>509025525+140000</f>
        <v>509165525</v>
      </c>
    </row>
    <row r="197" spans="1:5" s="845" customFormat="1" ht="18" customHeight="1" x14ac:dyDescent="0.35">
      <c r="A197" s="999" t="s">
        <v>870</v>
      </c>
      <c r="B197" s="1000"/>
      <c r="C197" s="979">
        <f>135965315-140000</f>
        <v>135825315</v>
      </c>
      <c r="D197" s="979">
        <v>4728238784</v>
      </c>
      <c r="E197" s="980">
        <f>4864204099-140000</f>
        <v>4864064099</v>
      </c>
    </row>
    <row r="198" spans="1:5" s="845" customFormat="1" ht="18" customHeight="1" x14ac:dyDescent="0.3">
      <c r="A198" s="1005" t="s">
        <v>871</v>
      </c>
      <c r="B198" s="1006"/>
      <c r="C198" s="971">
        <v>457998</v>
      </c>
      <c r="D198" s="971">
        <v>4452463021</v>
      </c>
      <c r="E198" s="972">
        <v>4452921019</v>
      </c>
    </row>
    <row r="199" spans="1:5" s="845" customFormat="1" ht="18" customHeight="1" x14ac:dyDescent="0.3">
      <c r="A199" s="1007" t="s">
        <v>872</v>
      </c>
      <c r="B199" s="1008"/>
      <c r="C199" s="977">
        <f>2671041343-100000000</f>
        <v>2571041343</v>
      </c>
      <c r="D199" s="977">
        <v>92418131915</v>
      </c>
      <c r="E199" s="978">
        <f>C199+D199</f>
        <v>94989173258</v>
      </c>
    </row>
    <row r="200" spans="1:5" s="845" customFormat="1" ht="18" customHeight="1" x14ac:dyDescent="0.35">
      <c r="A200" s="999" t="s">
        <v>866</v>
      </c>
      <c r="B200" s="1000"/>
      <c r="C200" s="979">
        <f>2663254380-100000000</f>
        <v>2563254380</v>
      </c>
      <c r="D200" s="979">
        <v>45540110173</v>
      </c>
      <c r="E200" s="980">
        <f>C200+D200</f>
        <v>48103364553</v>
      </c>
    </row>
    <row r="201" spans="1:5" s="845" customFormat="1" ht="18" customHeight="1" x14ac:dyDescent="0.3">
      <c r="A201" s="997" t="s">
        <v>873</v>
      </c>
      <c r="B201" s="998"/>
      <c r="C201" s="971">
        <f>1926831380-100000000</f>
        <v>1826831380</v>
      </c>
      <c r="D201" s="971">
        <v>23334509831</v>
      </c>
      <c r="E201" s="972">
        <f>C201+D201</f>
        <v>25161341211</v>
      </c>
    </row>
    <row r="202" spans="1:5" s="845" customFormat="1" ht="18" customHeight="1" x14ac:dyDescent="0.3">
      <c r="A202" s="997" t="s">
        <v>874</v>
      </c>
      <c r="B202" s="998"/>
      <c r="C202" s="971">
        <v>736423000</v>
      </c>
      <c r="D202" s="971">
        <v>22205600342</v>
      </c>
      <c r="E202" s="972">
        <v>22942023342</v>
      </c>
    </row>
    <row r="203" spans="1:5" s="845" customFormat="1" ht="18" customHeight="1" x14ac:dyDescent="0.35">
      <c r="A203" s="999" t="s">
        <v>870</v>
      </c>
      <c r="B203" s="1000"/>
      <c r="C203" s="979">
        <v>7786963</v>
      </c>
      <c r="D203" s="979">
        <v>46878021742</v>
      </c>
      <c r="E203" s="980">
        <v>46885808705</v>
      </c>
    </row>
    <row r="204" spans="1:5" s="845" customFormat="1" ht="18" customHeight="1" x14ac:dyDescent="0.3">
      <c r="A204" s="1001" t="s">
        <v>875</v>
      </c>
      <c r="B204" s="1002"/>
      <c r="C204" s="981">
        <v>0</v>
      </c>
      <c r="D204" s="982">
        <v>45302291048</v>
      </c>
      <c r="E204" s="983">
        <v>45302291048</v>
      </c>
    </row>
    <row r="205" spans="1:5" s="845" customFormat="1" ht="18" customHeight="1" x14ac:dyDescent="0.3">
      <c r="A205" s="1003" t="s">
        <v>876</v>
      </c>
      <c r="B205" s="1004"/>
      <c r="C205" s="984">
        <v>100000</v>
      </c>
      <c r="D205" s="985">
        <v>1504845000</v>
      </c>
      <c r="E205" s="986">
        <v>1504945000</v>
      </c>
    </row>
  </sheetData>
  <mergeCells count="56">
    <mergeCell ref="A28:B28"/>
    <mergeCell ref="A2:E4"/>
    <mergeCell ref="A5:E5"/>
    <mergeCell ref="A8:A11"/>
    <mergeCell ref="A12:B12"/>
    <mergeCell ref="A13:A16"/>
    <mergeCell ref="A17:B17"/>
    <mergeCell ref="A18:A20"/>
    <mergeCell ref="A21:B21"/>
    <mergeCell ref="A23:A27"/>
    <mergeCell ref="A106:A117"/>
    <mergeCell ref="A29:A39"/>
    <mergeCell ref="A40:B40"/>
    <mergeCell ref="A41:A55"/>
    <mergeCell ref="A56:B56"/>
    <mergeCell ref="A57:A77"/>
    <mergeCell ref="A78:B78"/>
    <mergeCell ref="A79:A92"/>
    <mergeCell ref="A93:B93"/>
    <mergeCell ref="A94:A103"/>
    <mergeCell ref="A104:B104"/>
    <mergeCell ref="A105:B105"/>
    <mergeCell ref="A169:B169"/>
    <mergeCell ref="A118:B118"/>
    <mergeCell ref="A119:A129"/>
    <mergeCell ref="A130:B130"/>
    <mergeCell ref="A131:A145"/>
    <mergeCell ref="A146:B146"/>
    <mergeCell ref="A147:B147"/>
    <mergeCell ref="A148:A151"/>
    <mergeCell ref="A152:B152"/>
    <mergeCell ref="A153:A163"/>
    <mergeCell ref="A164:B164"/>
    <mergeCell ref="A165:A168"/>
    <mergeCell ref="A195:B195"/>
    <mergeCell ref="A171:A175"/>
    <mergeCell ref="A176:B176"/>
    <mergeCell ref="A179:B179"/>
    <mergeCell ref="A180:A185"/>
    <mergeCell ref="A186:B186"/>
    <mergeCell ref="A187:B187"/>
    <mergeCell ref="A188:B188"/>
    <mergeCell ref="A191:B191"/>
    <mergeCell ref="A192:B192"/>
    <mergeCell ref="A193:B193"/>
    <mergeCell ref="A194:B194"/>
    <mergeCell ref="A202:B202"/>
    <mergeCell ref="A203:B203"/>
    <mergeCell ref="A204:B204"/>
    <mergeCell ref="A205:B205"/>
    <mergeCell ref="A196:B196"/>
    <mergeCell ref="A197:B197"/>
    <mergeCell ref="A198:B198"/>
    <mergeCell ref="A199:B199"/>
    <mergeCell ref="A200:B200"/>
    <mergeCell ref="A201:B201"/>
  </mergeCells>
  <pageMargins left="0.25" right="0.25" top="0.75" bottom="0.75" header="0.3" footer="0.3"/>
  <pageSetup paperSize="9" scale="60" fitToHeight="0" orientation="landscape" r:id="rId1"/>
  <headerFooter>
    <oddHeader xml:space="preserve">&amp;L&amp;"Times New Roman,Obyčejné"&amp;12STÁTNÍ ROZPOČET 2022&amp;R&amp;"Times New Roman,Obyčejné"&amp;12Tabulka č. 7
strana &amp;P
</oddHeader>
  </headerFooter>
  <rowBreaks count="5" manualBreakCount="5">
    <brk id="40" max="4" man="1"/>
    <brk id="78" max="16383" man="1"/>
    <brk id="105" max="16383" man="1"/>
    <brk id="130" max="16383" man="1"/>
    <brk id="16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showGridLines="0" zoomScale="85" zoomScaleNormal="85" workbookViewId="0">
      <selection activeCell="A3" sqref="A3:E3"/>
    </sheetView>
  </sheetViews>
  <sheetFormatPr defaultRowHeight="15" x14ac:dyDescent="0.25"/>
  <cols>
    <col min="1" max="1" width="65.85546875" style="612" customWidth="1"/>
    <col min="2" max="2" width="38.140625" style="612" customWidth="1"/>
    <col min="3" max="5" width="20.7109375" style="612" customWidth="1"/>
    <col min="6" max="16384" width="9.140625" style="612"/>
  </cols>
  <sheetData>
    <row r="1" spans="1:5" s="610" customFormat="1" x14ac:dyDescent="0.25">
      <c r="A1" s="835" t="s">
        <v>742</v>
      </c>
      <c r="B1" s="836"/>
      <c r="C1" s="836"/>
      <c r="D1" s="837"/>
      <c r="E1" s="837" t="s">
        <v>107</v>
      </c>
    </row>
    <row r="2" spans="1:5" s="610" customFormat="1" x14ac:dyDescent="0.25"/>
    <row r="3" spans="1:5" s="610" customFormat="1" ht="37.5" customHeight="1" x14ac:dyDescent="0.25">
      <c r="A3" s="1042" t="s">
        <v>877</v>
      </c>
      <c r="B3" s="1042"/>
      <c r="C3" s="1042"/>
      <c r="D3" s="1042"/>
      <c r="E3" s="1042"/>
    </row>
    <row r="4" spans="1:5" ht="19.5" customHeight="1" x14ac:dyDescent="0.3">
      <c r="A4" s="611"/>
      <c r="B4" s="611"/>
      <c r="C4" s="611"/>
      <c r="D4" s="611"/>
    </row>
    <row r="5" spans="1:5" x14ac:dyDescent="0.25">
      <c r="A5" s="1043" t="s">
        <v>46</v>
      </c>
      <c r="B5" s="1043"/>
      <c r="C5" s="1043"/>
      <c r="D5" s="1043"/>
      <c r="E5" s="1043"/>
    </row>
    <row r="6" spans="1:5" ht="22.5" customHeight="1" x14ac:dyDescent="0.25">
      <c r="A6" s="1044" t="s">
        <v>85</v>
      </c>
      <c r="B6" s="1044" t="s">
        <v>744</v>
      </c>
      <c r="C6" s="1044" t="s">
        <v>745</v>
      </c>
      <c r="D6" s="1044" t="s">
        <v>878</v>
      </c>
      <c r="E6" s="1047" t="s">
        <v>879</v>
      </c>
    </row>
    <row r="7" spans="1:5" x14ac:dyDescent="0.25">
      <c r="A7" s="1045"/>
      <c r="B7" s="1046"/>
      <c r="C7" s="1046"/>
      <c r="D7" s="1046"/>
      <c r="E7" s="1048"/>
    </row>
    <row r="8" spans="1:5" ht="18" customHeight="1" x14ac:dyDescent="0.3">
      <c r="A8" s="613" t="s">
        <v>748</v>
      </c>
      <c r="B8" s="614" t="s">
        <v>880</v>
      </c>
      <c r="C8" s="615">
        <v>724123</v>
      </c>
      <c r="D8" s="616">
        <v>4103365</v>
      </c>
      <c r="E8" s="616">
        <v>4827488</v>
      </c>
    </row>
    <row r="9" spans="1:5" ht="18" customHeight="1" x14ac:dyDescent="0.3">
      <c r="A9" s="617" t="s">
        <v>763</v>
      </c>
      <c r="B9" s="618" t="s">
        <v>880</v>
      </c>
      <c r="C9" s="619">
        <v>1323240</v>
      </c>
      <c r="D9" s="620">
        <v>7498360</v>
      </c>
      <c r="E9" s="620">
        <v>8821600</v>
      </c>
    </row>
    <row r="10" spans="1:5" ht="18" customHeight="1" x14ac:dyDescent="0.3">
      <c r="A10" s="617" t="s">
        <v>765</v>
      </c>
      <c r="B10" s="618" t="s">
        <v>880</v>
      </c>
      <c r="C10" s="619">
        <v>34857248</v>
      </c>
      <c r="D10" s="620">
        <v>13993857</v>
      </c>
      <c r="E10" s="620">
        <v>48851105</v>
      </c>
    </row>
    <row r="11" spans="1:5" ht="18" customHeight="1" x14ac:dyDescent="0.3">
      <c r="A11" s="617" t="s">
        <v>780</v>
      </c>
      <c r="B11" s="618" t="s">
        <v>880</v>
      </c>
      <c r="C11" s="619">
        <v>8913950</v>
      </c>
      <c r="D11" s="620">
        <v>22911687</v>
      </c>
      <c r="E11" s="620">
        <v>31825637</v>
      </c>
    </row>
    <row r="12" spans="1:5" ht="18" customHeight="1" x14ac:dyDescent="0.3">
      <c r="A12" s="617" t="s">
        <v>802</v>
      </c>
      <c r="B12" s="618" t="s">
        <v>880</v>
      </c>
      <c r="C12" s="619">
        <v>1963284</v>
      </c>
      <c r="D12" s="620">
        <v>11125276</v>
      </c>
      <c r="E12" s="620">
        <v>13088560</v>
      </c>
    </row>
    <row r="13" spans="1:5" ht="18" customHeight="1" x14ac:dyDescent="0.3">
      <c r="A13" s="617" t="s">
        <v>839</v>
      </c>
      <c r="B13" s="618" t="s">
        <v>880</v>
      </c>
      <c r="C13" s="619">
        <v>2823489</v>
      </c>
      <c r="D13" s="620">
        <v>15999766</v>
      </c>
      <c r="E13" s="620">
        <v>18823255</v>
      </c>
    </row>
    <row r="14" spans="1:5" ht="18" customHeight="1" x14ac:dyDescent="0.3">
      <c r="A14" s="617" t="s">
        <v>844</v>
      </c>
      <c r="B14" s="618" t="s">
        <v>880</v>
      </c>
      <c r="C14" s="619">
        <v>10100000</v>
      </c>
      <c r="D14" s="620">
        <v>40550000</v>
      </c>
      <c r="E14" s="620">
        <v>50650000</v>
      </c>
    </row>
    <row r="15" spans="1:5" ht="18" customHeight="1" x14ac:dyDescent="0.3">
      <c r="A15" s="617" t="s">
        <v>846</v>
      </c>
      <c r="B15" s="618" t="s">
        <v>880</v>
      </c>
      <c r="C15" s="619">
        <v>1565400</v>
      </c>
      <c r="D15" s="620">
        <v>8870600</v>
      </c>
      <c r="E15" s="620">
        <v>10436000</v>
      </c>
    </row>
    <row r="16" spans="1:5" ht="18" customHeight="1" x14ac:dyDescent="0.3">
      <c r="A16" s="617" t="s">
        <v>850</v>
      </c>
      <c r="B16" s="618" t="s">
        <v>880</v>
      </c>
      <c r="C16" s="619">
        <v>6450450</v>
      </c>
      <c r="D16" s="620">
        <v>23461873</v>
      </c>
      <c r="E16" s="620">
        <v>29912323</v>
      </c>
    </row>
    <row r="17" spans="1:5" ht="18" customHeight="1" x14ac:dyDescent="0.3">
      <c r="A17" s="1034" t="s">
        <v>858</v>
      </c>
      <c r="B17" s="618" t="s">
        <v>880</v>
      </c>
      <c r="C17" s="619">
        <v>1564846</v>
      </c>
      <c r="D17" s="620">
        <v>9499963</v>
      </c>
      <c r="E17" s="620">
        <v>11064809</v>
      </c>
    </row>
    <row r="18" spans="1:5" ht="18" customHeight="1" x14ac:dyDescent="0.3">
      <c r="A18" s="1035"/>
      <c r="B18" s="621" t="s">
        <v>814</v>
      </c>
      <c r="C18" s="622">
        <v>1564846</v>
      </c>
      <c r="D18" s="623">
        <v>9499963</v>
      </c>
      <c r="E18" s="623">
        <v>11064809</v>
      </c>
    </row>
    <row r="19" spans="1:5" ht="18" customHeight="1" x14ac:dyDescent="0.3">
      <c r="A19" s="1036" t="s">
        <v>881</v>
      </c>
      <c r="B19" s="1037"/>
      <c r="C19" s="624">
        <v>70286030</v>
      </c>
      <c r="D19" s="624">
        <v>158014747</v>
      </c>
      <c r="E19" s="624">
        <v>228300777</v>
      </c>
    </row>
    <row r="20" spans="1:5" ht="18" customHeight="1" x14ac:dyDescent="0.3">
      <c r="A20" s="1038" t="s">
        <v>862</v>
      </c>
      <c r="B20" s="1039"/>
      <c r="C20" s="625">
        <v>61293963</v>
      </c>
      <c r="D20" s="625">
        <v>128862680</v>
      </c>
      <c r="E20" s="625">
        <v>190156643</v>
      </c>
    </row>
    <row r="21" spans="1:5" ht="18" customHeight="1" x14ac:dyDescent="0.3">
      <c r="A21" s="1038" t="s">
        <v>863</v>
      </c>
      <c r="B21" s="1039"/>
      <c r="C21" s="625">
        <v>8992067</v>
      </c>
      <c r="D21" s="625">
        <v>29152067</v>
      </c>
      <c r="E21" s="625">
        <v>38144134</v>
      </c>
    </row>
    <row r="22" spans="1:5" ht="18" customHeight="1" x14ac:dyDescent="0.35">
      <c r="A22" s="1040" t="s">
        <v>882</v>
      </c>
      <c r="B22" s="1041"/>
      <c r="C22" s="626">
        <v>1564846</v>
      </c>
      <c r="D22" s="626">
        <v>9499963</v>
      </c>
      <c r="E22" s="626">
        <v>11064809</v>
      </c>
    </row>
  </sheetData>
  <mergeCells count="12">
    <mergeCell ref="A3:E3"/>
    <mergeCell ref="A5:E5"/>
    <mergeCell ref="A6:A7"/>
    <mergeCell ref="B6:B7"/>
    <mergeCell ref="C6:C7"/>
    <mergeCell ref="D6:D7"/>
    <mergeCell ref="E6:E7"/>
    <mergeCell ref="A17:A18"/>
    <mergeCell ref="A19:B19"/>
    <mergeCell ref="A20:B20"/>
    <mergeCell ref="A21:B21"/>
    <mergeCell ref="A22:B22"/>
  </mergeCells>
  <pageMargins left="1" right="1" top="1" bottom="1" header="0.5" footer="0.5"/>
  <pageSetup paperSize="9" scale="7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99"/>
  <sheetViews>
    <sheetView zoomScale="85" zoomScaleNormal="85" zoomScaleSheetLayoutView="85" workbookViewId="0">
      <selection activeCell="B3" sqref="B3:I3"/>
    </sheetView>
  </sheetViews>
  <sheetFormatPr defaultColWidth="9.140625" defaultRowHeight="12.75" x14ac:dyDescent="0.2"/>
  <cols>
    <col min="1" max="1" width="1.85546875" style="659" customWidth="1"/>
    <col min="2" max="2" width="49" style="692" customWidth="1"/>
    <col min="3" max="6" width="19.5703125" style="692" customWidth="1"/>
    <col min="7" max="7" width="21" style="659" customWidth="1"/>
    <col min="8" max="8" width="21.28515625" style="659" bestFit="1" customWidth="1"/>
    <col min="9" max="9" width="14.5703125" style="659" customWidth="1"/>
    <col min="10" max="10" width="9.140625" style="659"/>
    <col min="11" max="11" width="12.42578125" style="659" customWidth="1"/>
    <col min="12" max="16384" width="9.140625" style="659"/>
  </cols>
  <sheetData>
    <row r="1" spans="2:9" ht="15" x14ac:dyDescent="0.2">
      <c r="B1" s="657"/>
      <c r="C1" s="657"/>
      <c r="D1" s="657"/>
      <c r="E1" s="657"/>
      <c r="F1" s="657"/>
      <c r="G1" s="658"/>
      <c r="H1" s="658"/>
      <c r="I1" s="891"/>
    </row>
    <row r="2" spans="2:9" ht="15" x14ac:dyDescent="0.2">
      <c r="B2" s="661"/>
      <c r="C2" s="661"/>
      <c r="D2" s="661"/>
      <c r="E2" s="662"/>
      <c r="F2" s="662"/>
      <c r="G2" s="658"/>
      <c r="H2" s="658"/>
      <c r="I2" s="658"/>
    </row>
    <row r="3" spans="2:9" ht="16.5" customHeight="1" x14ac:dyDescent="0.2">
      <c r="B3" s="1049" t="s">
        <v>886</v>
      </c>
      <c r="C3" s="1049"/>
      <c r="D3" s="1049"/>
      <c r="E3" s="1049"/>
      <c r="F3" s="1049"/>
      <c r="G3" s="1049"/>
      <c r="H3" s="1049"/>
      <c r="I3" s="1049"/>
    </row>
    <row r="4" spans="2:9" ht="15.75" x14ac:dyDescent="0.2">
      <c r="B4" s="703"/>
      <c r="C4" s="703"/>
      <c r="D4" s="703"/>
      <c r="E4" s="663"/>
      <c r="F4" s="663"/>
      <c r="G4" s="694"/>
    </row>
    <row r="5" spans="2:9" ht="13.5" thickBot="1" x14ac:dyDescent="0.25">
      <c r="B5" s="665"/>
      <c r="C5" s="665"/>
      <c r="D5" s="665"/>
      <c r="E5" s="666"/>
      <c r="F5" s="666"/>
      <c r="H5" s="664" t="s">
        <v>46</v>
      </c>
      <c r="I5" s="664"/>
    </row>
    <row r="6" spans="2:9" ht="14.25" customHeight="1" x14ac:dyDescent="0.2">
      <c r="B6" s="1052" t="s">
        <v>887</v>
      </c>
      <c r="C6" s="1052" t="s">
        <v>960</v>
      </c>
      <c r="D6" s="1052" t="s">
        <v>965</v>
      </c>
      <c r="E6" s="1050" t="s">
        <v>966</v>
      </c>
      <c r="F6" s="1050" t="s">
        <v>967</v>
      </c>
      <c r="G6" s="1050" t="s">
        <v>964</v>
      </c>
      <c r="H6" s="1050" t="s">
        <v>888</v>
      </c>
      <c r="I6" s="1050" t="s">
        <v>963</v>
      </c>
    </row>
    <row r="7" spans="2:9" ht="49.5" customHeight="1" thickBot="1" x14ac:dyDescent="0.25">
      <c r="B7" s="1053"/>
      <c r="C7" s="1053"/>
      <c r="D7" s="1053"/>
      <c r="E7" s="1051"/>
      <c r="F7" s="1051"/>
      <c r="G7" s="1051"/>
      <c r="H7" s="1051"/>
      <c r="I7" s="1051"/>
    </row>
    <row r="8" spans="2:9" s="660" customFormat="1" ht="15.75" thickBot="1" x14ac:dyDescent="0.25">
      <c r="B8" s="709"/>
      <c r="C8" s="710"/>
      <c r="D8" s="710"/>
      <c r="E8" s="711"/>
      <c r="F8" s="711"/>
      <c r="G8" s="712"/>
      <c r="H8" s="712"/>
      <c r="I8" s="712"/>
    </row>
    <row r="9" spans="2:9" s="660" customFormat="1" ht="15" x14ac:dyDescent="0.2">
      <c r="B9" s="667"/>
      <c r="C9" s="667"/>
      <c r="D9" s="668"/>
      <c r="E9" s="668"/>
      <c r="F9" s="668"/>
      <c r="G9" s="669"/>
      <c r="H9" s="669"/>
      <c r="I9" s="713"/>
    </row>
    <row r="10" spans="2:9" ht="15.75" x14ac:dyDescent="0.2">
      <c r="B10" s="671" t="s">
        <v>889</v>
      </c>
      <c r="C10" s="672">
        <v>4039970449</v>
      </c>
      <c r="D10" s="672">
        <v>4008539856</v>
      </c>
      <c r="E10" s="672">
        <v>4536727703</v>
      </c>
      <c r="F10" s="672">
        <v>100151038248</v>
      </c>
      <c r="G10" s="672">
        <v>16454058449</v>
      </c>
      <c r="H10" s="672">
        <v>5800000000</v>
      </c>
      <c r="I10" s="714">
        <f>IF(G10=0," ",IF(G10&gt;0,ROUND(H10/G10*100,1)))</f>
        <v>35.200000000000003</v>
      </c>
    </row>
    <row r="11" spans="2:9" ht="15.75" x14ac:dyDescent="0.2">
      <c r="B11" s="673"/>
      <c r="C11" s="682"/>
      <c r="D11" s="682"/>
      <c r="E11" s="682"/>
      <c r="F11" s="682"/>
      <c r="G11" s="682"/>
      <c r="H11" s="682"/>
      <c r="I11" s="717" t="str">
        <f t="shared" ref="I11:I58" si="0">IF(G11=0," ",IF(G11&gt;0,ROUND(H11/G11*100,1)))</f>
        <v xml:space="preserve"> </v>
      </c>
    </row>
    <row r="12" spans="2:9" ht="70.5" customHeight="1" x14ac:dyDescent="0.2">
      <c r="B12" s="724" t="s">
        <v>890</v>
      </c>
      <c r="C12" s="725">
        <v>101254895</v>
      </c>
      <c r="D12" s="725">
        <v>75628998</v>
      </c>
      <c r="E12" s="725">
        <v>113505205</v>
      </c>
      <c r="F12" s="725">
        <v>140000000</v>
      </c>
      <c r="G12" s="725">
        <v>140000000</v>
      </c>
      <c r="H12" s="725">
        <v>140000000</v>
      </c>
      <c r="I12" s="726">
        <f t="shared" si="0"/>
        <v>100</v>
      </c>
    </row>
    <row r="13" spans="2:9" ht="55.5" customHeight="1" x14ac:dyDescent="0.2">
      <c r="B13" s="724" t="s">
        <v>891</v>
      </c>
      <c r="C13" s="725">
        <v>51327420</v>
      </c>
      <c r="D13" s="725">
        <v>33216789</v>
      </c>
      <c r="E13" s="725">
        <v>55234423</v>
      </c>
      <c r="F13" s="725">
        <v>59999999</v>
      </c>
      <c r="G13" s="725">
        <v>60000000</v>
      </c>
      <c r="H13" s="725">
        <v>60000000</v>
      </c>
      <c r="I13" s="726">
        <f t="shared" si="0"/>
        <v>100</v>
      </c>
    </row>
    <row r="14" spans="2:9" ht="22.5" customHeight="1" x14ac:dyDescent="0.2">
      <c r="B14" s="724" t="s">
        <v>892</v>
      </c>
      <c r="C14" s="727">
        <v>3947173366</v>
      </c>
      <c r="D14" s="727">
        <v>3915961909</v>
      </c>
      <c r="E14" s="727">
        <v>3978173872</v>
      </c>
      <c r="F14" s="727">
        <v>4117995116</v>
      </c>
      <c r="G14" s="727">
        <v>4200000000</v>
      </c>
      <c r="H14" s="727">
        <v>4300000000</v>
      </c>
      <c r="I14" s="728">
        <f t="shared" si="0"/>
        <v>102.4</v>
      </c>
    </row>
    <row r="15" spans="2:9" ht="36" customHeight="1" x14ac:dyDescent="0.2">
      <c r="B15" s="686" t="s">
        <v>893</v>
      </c>
      <c r="C15" s="683">
        <v>5308906026</v>
      </c>
      <c r="D15" s="683">
        <v>5548989765</v>
      </c>
      <c r="E15" s="683">
        <v>951192462.87</v>
      </c>
      <c r="F15" s="683">
        <v>6161103101</v>
      </c>
      <c r="G15" s="683">
        <v>579357000</v>
      </c>
      <c r="H15" s="683">
        <v>561210000</v>
      </c>
      <c r="I15" s="729">
        <f t="shared" si="0"/>
        <v>96.9</v>
      </c>
    </row>
    <row r="16" spans="2:9" ht="30" x14ac:dyDescent="0.2">
      <c r="B16" s="675" t="s">
        <v>894</v>
      </c>
      <c r="C16" s="676">
        <v>31371708</v>
      </c>
      <c r="D16" s="676">
        <v>0</v>
      </c>
      <c r="E16" s="676">
        <v>73200974.75</v>
      </c>
      <c r="F16" s="676">
        <v>0</v>
      </c>
      <c r="G16" s="676">
        <v>0</v>
      </c>
      <c r="H16" s="676">
        <v>0</v>
      </c>
      <c r="I16" s="716" t="str">
        <f t="shared" si="0"/>
        <v xml:space="preserve"> </v>
      </c>
    </row>
    <row r="17" spans="2:9" s="677" customFormat="1" ht="30" x14ac:dyDescent="0.2">
      <c r="B17" s="675" t="s">
        <v>895</v>
      </c>
      <c r="C17" s="676">
        <v>2800000000</v>
      </c>
      <c r="D17" s="676">
        <v>4330300000</v>
      </c>
      <c r="E17" s="676">
        <v>0</v>
      </c>
      <c r="F17" s="676">
        <v>0</v>
      </c>
      <c r="G17" s="676">
        <v>0</v>
      </c>
      <c r="H17" s="676">
        <v>0</v>
      </c>
      <c r="I17" s="716" t="str">
        <f t="shared" si="0"/>
        <v xml:space="preserve"> </v>
      </c>
    </row>
    <row r="18" spans="2:9" ht="15" x14ac:dyDescent="0.2">
      <c r="B18" s="675" t="s">
        <v>896</v>
      </c>
      <c r="C18" s="676">
        <v>19602500</v>
      </c>
      <c r="D18" s="676">
        <v>17225100</v>
      </c>
      <c r="E18" s="676">
        <v>19280100</v>
      </c>
      <c r="F18" s="676">
        <v>19532400</v>
      </c>
      <c r="G18" s="676">
        <v>17357000</v>
      </c>
      <c r="H18" s="676">
        <v>14210000</v>
      </c>
      <c r="I18" s="716">
        <f t="shared" si="0"/>
        <v>81.900000000000006</v>
      </c>
    </row>
    <row r="19" spans="2:9" ht="15" x14ac:dyDescent="0.2">
      <c r="B19" s="675" t="s">
        <v>897</v>
      </c>
      <c r="C19" s="676">
        <v>642046004</v>
      </c>
      <c r="D19" s="676">
        <v>414015089</v>
      </c>
      <c r="E19" s="676">
        <v>316122710.22000003</v>
      </c>
      <c r="F19" s="676">
        <v>312702172</v>
      </c>
      <c r="G19" s="676">
        <v>0</v>
      </c>
      <c r="H19" s="676">
        <v>0</v>
      </c>
      <c r="I19" s="716" t="str">
        <f t="shared" si="0"/>
        <v xml:space="preserve"> </v>
      </c>
    </row>
    <row r="20" spans="2:9" ht="30" x14ac:dyDescent="0.2">
      <c r="B20" s="675" t="s">
        <v>898</v>
      </c>
      <c r="C20" s="676">
        <v>280000000</v>
      </c>
      <c r="D20" s="676">
        <v>0</v>
      </c>
      <c r="E20" s="676">
        <v>0</v>
      </c>
      <c r="F20" s="676">
        <v>0</v>
      </c>
      <c r="G20" s="676">
        <v>0</v>
      </c>
      <c r="H20" s="676">
        <v>0</v>
      </c>
      <c r="I20" s="716" t="str">
        <f t="shared" si="0"/>
        <v xml:space="preserve"> </v>
      </c>
    </row>
    <row r="21" spans="2:9" ht="15" x14ac:dyDescent="0.2">
      <c r="B21" s="675" t="s">
        <v>899</v>
      </c>
      <c r="C21" s="676">
        <v>1535885814</v>
      </c>
      <c r="D21" s="676">
        <v>787449576</v>
      </c>
      <c r="E21" s="676">
        <v>542588677.89999998</v>
      </c>
      <c r="F21" s="676">
        <v>328868529</v>
      </c>
      <c r="G21" s="676">
        <v>312000000</v>
      </c>
      <c r="H21" s="676">
        <v>297000000</v>
      </c>
      <c r="I21" s="716">
        <f t="shared" si="0"/>
        <v>95.2</v>
      </c>
    </row>
    <row r="22" spans="2:9" ht="17.25" customHeight="1" x14ac:dyDescent="0.2">
      <c r="B22" s="678" t="s">
        <v>900</v>
      </c>
      <c r="C22" s="676">
        <v>0</v>
      </c>
      <c r="D22" s="676">
        <v>0</v>
      </c>
      <c r="E22" s="676">
        <v>0</v>
      </c>
      <c r="F22" s="676">
        <v>0</v>
      </c>
      <c r="G22" s="676">
        <v>250000000</v>
      </c>
      <c r="H22" s="676">
        <v>250000000</v>
      </c>
      <c r="I22" s="716">
        <f t="shared" si="0"/>
        <v>100</v>
      </c>
    </row>
    <row r="23" spans="2:9" ht="30" x14ac:dyDescent="0.2">
      <c r="B23" s="678" t="s">
        <v>901</v>
      </c>
      <c r="C23" s="676">
        <v>0</v>
      </c>
      <c r="D23" s="676">
        <v>0</v>
      </c>
      <c r="E23" s="676">
        <v>0</v>
      </c>
      <c r="F23" s="676">
        <v>0</v>
      </c>
      <c r="G23" s="676">
        <v>0</v>
      </c>
      <c r="H23" s="676">
        <v>0</v>
      </c>
      <c r="I23" s="716" t="str">
        <f t="shared" si="0"/>
        <v xml:space="preserve"> </v>
      </c>
    </row>
    <row r="24" spans="2:9" ht="15" x14ac:dyDescent="0.2">
      <c r="B24" s="678" t="s">
        <v>961</v>
      </c>
      <c r="C24" s="676">
        <v>0</v>
      </c>
      <c r="D24" s="676">
        <v>0</v>
      </c>
      <c r="E24" s="676">
        <v>0</v>
      </c>
      <c r="F24" s="676">
        <v>1500000000</v>
      </c>
      <c r="G24" s="676">
        <v>0</v>
      </c>
      <c r="H24" s="676">
        <v>0</v>
      </c>
      <c r="I24" s="716" t="str">
        <f t="shared" si="0"/>
        <v xml:space="preserve"> </v>
      </c>
    </row>
    <row r="25" spans="2:9" ht="15" x14ac:dyDescent="0.2">
      <c r="B25" s="678" t="s">
        <v>962</v>
      </c>
      <c r="C25" s="676">
        <v>0</v>
      </c>
      <c r="D25" s="676">
        <v>0</v>
      </c>
      <c r="E25" s="676">
        <v>0</v>
      </c>
      <c r="F25" s="676">
        <v>4000000000</v>
      </c>
      <c r="G25" s="676">
        <v>0</v>
      </c>
      <c r="H25" s="676">
        <v>0</v>
      </c>
      <c r="I25" s="716" t="str">
        <f t="shared" si="0"/>
        <v xml:space="preserve"> </v>
      </c>
    </row>
    <row r="26" spans="2:9" ht="28.5" x14ac:dyDescent="0.2">
      <c r="B26" s="883" t="s">
        <v>902</v>
      </c>
      <c r="C26" s="880">
        <v>8311722740</v>
      </c>
      <c r="D26" s="880">
        <v>7992421677</v>
      </c>
      <c r="E26" s="880">
        <v>8221364269.8900003</v>
      </c>
      <c r="F26" s="880">
        <v>8201720306</v>
      </c>
      <c r="G26" s="880">
        <v>9731840000</v>
      </c>
      <c r="H26" s="880">
        <v>9057330000</v>
      </c>
      <c r="I26" s="881">
        <f t="shared" si="0"/>
        <v>93.1</v>
      </c>
    </row>
    <row r="27" spans="2:9" ht="15" x14ac:dyDescent="0.2">
      <c r="B27" s="675" t="s">
        <v>903</v>
      </c>
      <c r="C27" s="676">
        <v>6877518548</v>
      </c>
      <c r="D27" s="676">
        <v>6994877655</v>
      </c>
      <c r="E27" s="676">
        <v>7199615279.8900003</v>
      </c>
      <c r="F27" s="676">
        <v>7360366803</v>
      </c>
      <c r="G27" s="676">
        <v>7600000000</v>
      </c>
      <c r="H27" s="676">
        <v>7600000000</v>
      </c>
      <c r="I27" s="716">
        <f t="shared" si="0"/>
        <v>100</v>
      </c>
    </row>
    <row r="28" spans="2:9" ht="30" x14ac:dyDescent="0.2">
      <c r="B28" s="678" t="s">
        <v>904</v>
      </c>
      <c r="C28" s="676">
        <v>72500</v>
      </c>
      <c r="D28" s="676">
        <v>49375</v>
      </c>
      <c r="E28" s="676">
        <v>20625</v>
      </c>
      <c r="F28" s="676">
        <v>41250</v>
      </c>
      <c r="G28" s="676">
        <v>100000</v>
      </c>
      <c r="H28" s="676">
        <v>100000</v>
      </c>
      <c r="I28" s="716">
        <f t="shared" si="0"/>
        <v>100</v>
      </c>
    </row>
    <row r="29" spans="2:9" ht="60" x14ac:dyDescent="0.2">
      <c r="B29" s="675" t="s">
        <v>905</v>
      </c>
      <c r="C29" s="676">
        <v>401054920</v>
      </c>
      <c r="D29" s="676">
        <v>415000000</v>
      </c>
      <c r="E29" s="676">
        <v>376072505</v>
      </c>
      <c r="F29" s="676">
        <v>253750554</v>
      </c>
      <c r="G29" s="676">
        <v>850000000</v>
      </c>
      <c r="H29" s="676">
        <v>850000000</v>
      </c>
      <c r="I29" s="716">
        <f t="shared" si="0"/>
        <v>100</v>
      </c>
    </row>
    <row r="30" spans="2:9" ht="45" x14ac:dyDescent="0.2">
      <c r="B30" s="675" t="s">
        <v>906</v>
      </c>
      <c r="C30" s="676">
        <v>461731</v>
      </c>
      <c r="D30" s="676">
        <v>411313</v>
      </c>
      <c r="E30" s="676">
        <v>279309</v>
      </c>
      <c r="F30" s="676">
        <v>1837949</v>
      </c>
      <c r="G30" s="676">
        <v>2500000</v>
      </c>
      <c r="H30" s="676">
        <v>0</v>
      </c>
      <c r="I30" s="716"/>
    </row>
    <row r="31" spans="2:9" ht="15" x14ac:dyDescent="0.2">
      <c r="B31" s="675" t="s">
        <v>907</v>
      </c>
      <c r="C31" s="676">
        <v>6300000</v>
      </c>
      <c r="D31" s="676">
        <v>6300000</v>
      </c>
      <c r="E31" s="676">
        <v>6300000</v>
      </c>
      <c r="F31" s="676">
        <v>6300000</v>
      </c>
      <c r="G31" s="676">
        <v>6300000</v>
      </c>
      <c r="H31" s="676">
        <v>5000000</v>
      </c>
      <c r="I31" s="716">
        <f t="shared" si="0"/>
        <v>79.400000000000006</v>
      </c>
    </row>
    <row r="32" spans="2:9" ht="15" x14ac:dyDescent="0.2">
      <c r="B32" s="675" t="s">
        <v>908</v>
      </c>
      <c r="C32" s="676">
        <v>5750000</v>
      </c>
      <c r="D32" s="676">
        <v>5750000</v>
      </c>
      <c r="E32" s="676">
        <v>5250000</v>
      </c>
      <c r="F32" s="676">
        <v>5250000</v>
      </c>
      <c r="G32" s="676">
        <v>3000000</v>
      </c>
      <c r="H32" s="676">
        <v>0</v>
      </c>
      <c r="I32" s="716">
        <f t="shared" si="0"/>
        <v>0</v>
      </c>
    </row>
    <row r="33" spans="2:9" ht="15" x14ac:dyDescent="0.2">
      <c r="B33" s="675" t="s">
        <v>909</v>
      </c>
      <c r="C33" s="676">
        <v>1530000</v>
      </c>
      <c r="D33" s="676">
        <v>1530000</v>
      </c>
      <c r="E33" s="676">
        <v>1530000</v>
      </c>
      <c r="F33" s="676">
        <v>1530000</v>
      </c>
      <c r="G33" s="676">
        <v>1530000</v>
      </c>
      <c r="H33" s="676">
        <v>1530000</v>
      </c>
      <c r="I33" s="716">
        <f t="shared" si="0"/>
        <v>100</v>
      </c>
    </row>
    <row r="34" spans="2:9" ht="15" x14ac:dyDescent="0.2">
      <c r="B34" s="675" t="s">
        <v>910</v>
      </c>
      <c r="C34" s="676">
        <v>270000</v>
      </c>
      <c r="D34" s="676">
        <v>270000</v>
      </c>
      <c r="E34" s="676">
        <v>0</v>
      </c>
      <c r="F34" s="676">
        <v>0</v>
      </c>
      <c r="G34" s="676">
        <v>0</v>
      </c>
      <c r="H34" s="676">
        <v>0</v>
      </c>
      <c r="I34" s="716" t="str">
        <f t="shared" si="0"/>
        <v xml:space="preserve"> </v>
      </c>
    </row>
    <row r="35" spans="2:9" ht="15" x14ac:dyDescent="0.2">
      <c r="B35" s="675" t="s">
        <v>911</v>
      </c>
      <c r="C35" s="676">
        <v>526633541</v>
      </c>
      <c r="D35" s="676">
        <v>560433334</v>
      </c>
      <c r="E35" s="676">
        <v>558661071</v>
      </c>
      <c r="F35" s="676">
        <v>563843750</v>
      </c>
      <c r="G35" s="676">
        <v>589650000</v>
      </c>
      <c r="H35" s="676">
        <v>592900000</v>
      </c>
      <c r="I35" s="716">
        <f t="shared" si="0"/>
        <v>100.6</v>
      </c>
    </row>
    <row r="36" spans="2:9" s="681" customFormat="1" ht="15" x14ac:dyDescent="0.2">
      <c r="B36" s="675" t="s">
        <v>912</v>
      </c>
      <c r="C36" s="676">
        <v>482331500</v>
      </c>
      <c r="D36" s="676">
        <v>0</v>
      </c>
      <c r="E36" s="676">
        <v>65835480</v>
      </c>
      <c r="F36" s="676">
        <v>0</v>
      </c>
      <c r="G36" s="676">
        <v>669960000</v>
      </c>
      <c r="H36" s="676">
        <v>0</v>
      </c>
      <c r="I36" s="716">
        <f t="shared" si="0"/>
        <v>0</v>
      </c>
    </row>
    <row r="37" spans="2:9" ht="15" x14ac:dyDescent="0.2">
      <c r="B37" s="680" t="s">
        <v>913</v>
      </c>
      <c r="C37" s="676">
        <v>1800000</v>
      </c>
      <c r="D37" s="676">
        <v>1800000</v>
      </c>
      <c r="E37" s="676">
        <v>1800000</v>
      </c>
      <c r="F37" s="676">
        <v>1800000</v>
      </c>
      <c r="G37" s="676">
        <v>1800000</v>
      </c>
      <c r="H37" s="676">
        <v>1800000</v>
      </c>
      <c r="I37" s="716">
        <f t="shared" si="0"/>
        <v>100</v>
      </c>
    </row>
    <row r="38" spans="2:9" ht="15" x14ac:dyDescent="0.2">
      <c r="B38" s="680" t="s">
        <v>914</v>
      </c>
      <c r="C38" s="676">
        <v>8000000</v>
      </c>
      <c r="D38" s="676">
        <v>6000000</v>
      </c>
      <c r="E38" s="676">
        <v>6000000</v>
      </c>
      <c r="F38" s="676">
        <v>6000000</v>
      </c>
      <c r="G38" s="676">
        <v>6000000</v>
      </c>
      <c r="H38" s="676">
        <v>6000000</v>
      </c>
      <c r="I38" s="716">
        <f t="shared" si="0"/>
        <v>100</v>
      </c>
    </row>
    <row r="39" spans="2:9" ht="15" x14ac:dyDescent="0.2">
      <c r="B39" s="675" t="s">
        <v>915</v>
      </c>
      <c r="C39" s="676">
        <v>0</v>
      </c>
      <c r="D39" s="676">
        <v>0</v>
      </c>
      <c r="E39" s="676">
        <v>0</v>
      </c>
      <c r="F39" s="676">
        <v>1000000</v>
      </c>
      <c r="G39" s="676">
        <v>1000000</v>
      </c>
      <c r="H39" s="676">
        <v>0</v>
      </c>
      <c r="I39" s="716"/>
    </row>
    <row r="40" spans="2:9" ht="66" customHeight="1" x14ac:dyDescent="0.2">
      <c r="B40" s="730" t="s">
        <v>916</v>
      </c>
      <c r="C40" s="693">
        <v>1140548000</v>
      </c>
      <c r="D40" s="693">
        <v>1197575400</v>
      </c>
      <c r="E40" s="693">
        <v>1317332700</v>
      </c>
      <c r="F40" s="693">
        <v>1488199500</v>
      </c>
      <c r="G40" s="693">
        <v>1660631400</v>
      </c>
      <c r="H40" s="693">
        <v>1743662300</v>
      </c>
      <c r="I40" s="718">
        <f t="shared" si="0"/>
        <v>105</v>
      </c>
    </row>
    <row r="41" spans="2:9" ht="90.75" customHeight="1" x14ac:dyDescent="0.2">
      <c r="B41" s="882" t="s">
        <v>917</v>
      </c>
      <c r="C41" s="727">
        <v>8190352128</v>
      </c>
      <c r="D41" s="727">
        <v>8605003980</v>
      </c>
      <c r="E41" s="727">
        <v>9438270400</v>
      </c>
      <c r="F41" s="727">
        <v>9828964200</v>
      </c>
      <c r="G41" s="727">
        <v>10251683200</v>
      </c>
      <c r="H41" s="727">
        <v>10243159300</v>
      </c>
      <c r="I41" s="728">
        <f t="shared" si="0"/>
        <v>99.9</v>
      </c>
    </row>
    <row r="42" spans="2:9" ht="51.75" customHeight="1" x14ac:dyDescent="0.2">
      <c r="B42" s="673" t="s">
        <v>918</v>
      </c>
      <c r="C42" s="687">
        <v>906192600</v>
      </c>
      <c r="D42" s="687">
        <v>959571000</v>
      </c>
      <c r="E42" s="687">
        <v>1075508600</v>
      </c>
      <c r="F42" s="687">
        <v>1140915000</v>
      </c>
      <c r="G42" s="687">
        <v>1210478100</v>
      </c>
      <c r="H42" s="687">
        <v>1236449400</v>
      </c>
      <c r="I42" s="720">
        <f t="shared" si="0"/>
        <v>102.1</v>
      </c>
    </row>
    <row r="43" spans="2:9" ht="34.5" customHeight="1" x14ac:dyDescent="0.2">
      <c r="B43" s="671" t="s">
        <v>919</v>
      </c>
      <c r="C43" s="674">
        <v>154484120</v>
      </c>
      <c r="D43" s="674">
        <v>88405450</v>
      </c>
      <c r="E43" s="674">
        <v>150024255.95999998</v>
      </c>
      <c r="F43" s="674">
        <v>13510316242</v>
      </c>
      <c r="G43" s="674">
        <v>193495200</v>
      </c>
      <c r="H43" s="674">
        <v>85000000</v>
      </c>
      <c r="I43" s="715">
        <f t="shared" si="0"/>
        <v>43.9</v>
      </c>
    </row>
    <row r="44" spans="2:9" s="660" customFormat="1" ht="30" x14ac:dyDescent="0.2">
      <c r="B44" s="675" t="s">
        <v>920</v>
      </c>
      <c r="C44" s="676">
        <v>45000000</v>
      </c>
      <c r="D44" s="676">
        <v>0</v>
      </c>
      <c r="E44" s="676">
        <v>0</v>
      </c>
      <c r="F44" s="676">
        <v>0</v>
      </c>
      <c r="G44" s="676">
        <v>0</v>
      </c>
      <c r="H44" s="676">
        <v>0</v>
      </c>
      <c r="I44" s="716" t="str">
        <f t="shared" si="0"/>
        <v xml:space="preserve"> </v>
      </c>
    </row>
    <row r="45" spans="2:9" s="660" customFormat="1" ht="30" x14ac:dyDescent="0.2">
      <c r="B45" s="678" t="s">
        <v>921</v>
      </c>
      <c r="C45" s="676">
        <v>30479545</v>
      </c>
      <c r="D45" s="676">
        <v>50865401</v>
      </c>
      <c r="E45" s="676">
        <v>73905793.959999993</v>
      </c>
      <c r="F45" s="676">
        <v>28843817</v>
      </c>
      <c r="G45" s="676">
        <v>85000000</v>
      </c>
      <c r="H45" s="676">
        <v>75000000</v>
      </c>
      <c r="I45" s="716">
        <f t="shared" si="0"/>
        <v>88.2</v>
      </c>
    </row>
    <row r="46" spans="2:9" s="660" customFormat="1" ht="30" x14ac:dyDescent="0.2">
      <c r="B46" s="678" t="s">
        <v>922</v>
      </c>
      <c r="C46" s="676">
        <v>79004575</v>
      </c>
      <c r="D46" s="676">
        <v>37540049</v>
      </c>
      <c r="E46" s="676">
        <v>76118462</v>
      </c>
      <c r="F46" s="676">
        <v>114048675</v>
      </c>
      <c r="G46" s="676">
        <v>108495200</v>
      </c>
      <c r="H46" s="676">
        <v>10000000</v>
      </c>
      <c r="I46" s="716">
        <f t="shared" si="0"/>
        <v>9.1999999999999993</v>
      </c>
    </row>
    <row r="47" spans="2:9" s="660" customFormat="1" ht="42.75" customHeight="1" x14ac:dyDescent="0.2">
      <c r="B47" s="678" t="s">
        <v>923</v>
      </c>
      <c r="C47" s="676">
        <v>0</v>
      </c>
      <c r="D47" s="676">
        <v>0</v>
      </c>
      <c r="E47" s="676">
        <v>0</v>
      </c>
      <c r="F47" s="676">
        <v>13367423750</v>
      </c>
      <c r="G47" s="676">
        <v>0</v>
      </c>
      <c r="H47" s="676">
        <v>0</v>
      </c>
      <c r="I47" s="716" t="str">
        <f t="shared" si="0"/>
        <v xml:space="preserve"> </v>
      </c>
    </row>
    <row r="48" spans="2:9" ht="31.5" x14ac:dyDescent="0.2">
      <c r="B48" s="730" t="s">
        <v>924</v>
      </c>
      <c r="C48" s="683">
        <v>65253554840</v>
      </c>
      <c r="D48" s="683">
        <v>68359442220</v>
      </c>
      <c r="E48" s="683">
        <v>90484986672</v>
      </c>
      <c r="F48" s="683">
        <v>113700653026</v>
      </c>
      <c r="G48" s="683">
        <v>129632095424</v>
      </c>
      <c r="H48" s="683">
        <v>138925744507</v>
      </c>
      <c r="I48" s="729">
        <f t="shared" si="0"/>
        <v>107.2</v>
      </c>
    </row>
    <row r="49" spans="2:9" ht="15" x14ac:dyDescent="0.2">
      <c r="B49" s="675" t="s">
        <v>925</v>
      </c>
      <c r="C49" s="676">
        <v>65253554840</v>
      </c>
      <c r="D49" s="676">
        <v>68359442220</v>
      </c>
      <c r="E49" s="676">
        <v>71849120672</v>
      </c>
      <c r="F49" s="676">
        <v>97262133026</v>
      </c>
      <c r="G49" s="676">
        <v>129632095424</v>
      </c>
      <c r="H49" s="676">
        <v>138925744507</v>
      </c>
      <c r="I49" s="716">
        <f t="shared" si="0"/>
        <v>107.2</v>
      </c>
    </row>
    <row r="50" spans="2:9" ht="30" x14ac:dyDescent="0.2">
      <c r="B50" s="679" t="s">
        <v>926</v>
      </c>
      <c r="C50" s="682">
        <v>0</v>
      </c>
      <c r="D50" s="682">
        <v>0</v>
      </c>
      <c r="E50" s="682">
        <v>18635866000</v>
      </c>
      <c r="F50" s="682">
        <v>16438520000</v>
      </c>
      <c r="G50" s="682">
        <v>0</v>
      </c>
      <c r="H50" s="682">
        <v>0</v>
      </c>
      <c r="I50" s="717" t="str">
        <f t="shared" si="0"/>
        <v xml:space="preserve"> </v>
      </c>
    </row>
    <row r="51" spans="2:9" ht="15.75" x14ac:dyDescent="0.2">
      <c r="B51" s="879" t="s">
        <v>927</v>
      </c>
      <c r="C51" s="880">
        <v>3438697299</v>
      </c>
      <c r="D51" s="880">
        <v>4404288743</v>
      </c>
      <c r="E51" s="880">
        <v>5258553523.4399996</v>
      </c>
      <c r="F51" s="880">
        <v>23601175111</v>
      </c>
      <c r="G51" s="880">
        <v>60619350894</v>
      </c>
      <c r="H51" s="880">
        <v>5405751830</v>
      </c>
      <c r="I51" s="881">
        <f t="shared" si="0"/>
        <v>8.9</v>
      </c>
    </row>
    <row r="52" spans="2:9" ht="15.75" customHeight="1" x14ac:dyDescent="0.2">
      <c r="B52" s="704" t="s">
        <v>929</v>
      </c>
      <c r="C52" s="676">
        <v>61597450</v>
      </c>
      <c r="D52" s="676">
        <v>59633177</v>
      </c>
      <c r="E52" s="676">
        <v>59538147.700000003</v>
      </c>
      <c r="F52" s="676">
        <v>59677197</v>
      </c>
      <c r="G52" s="676">
        <v>63000000</v>
      </c>
      <c r="H52" s="676">
        <v>63000000</v>
      </c>
      <c r="I52" s="716">
        <f t="shared" si="0"/>
        <v>100</v>
      </c>
    </row>
    <row r="53" spans="2:9" ht="15" x14ac:dyDescent="0.2">
      <c r="B53" s="675" t="s">
        <v>930</v>
      </c>
      <c r="C53" s="676">
        <v>54903575</v>
      </c>
      <c r="D53" s="676">
        <v>42460409</v>
      </c>
      <c r="E53" s="676">
        <v>58813209.880000003</v>
      </c>
      <c r="F53" s="676">
        <v>40916573</v>
      </c>
      <c r="G53" s="676">
        <v>70000000</v>
      </c>
      <c r="H53" s="676">
        <v>70000000</v>
      </c>
      <c r="I53" s="716">
        <f t="shared" si="0"/>
        <v>100</v>
      </c>
    </row>
    <row r="54" spans="2:9" ht="15" x14ac:dyDescent="0.2">
      <c r="B54" s="704" t="s">
        <v>931</v>
      </c>
      <c r="C54" s="676">
        <v>229272280</v>
      </c>
      <c r="D54" s="676">
        <v>212113110</v>
      </c>
      <c r="E54" s="676">
        <v>202883877.19</v>
      </c>
      <c r="F54" s="676">
        <v>182083606</v>
      </c>
      <c r="G54" s="676">
        <v>250000000</v>
      </c>
      <c r="H54" s="676">
        <v>250000000</v>
      </c>
      <c r="I54" s="716">
        <f t="shared" si="0"/>
        <v>100</v>
      </c>
    </row>
    <row r="55" spans="2:9" ht="15" x14ac:dyDescent="0.2">
      <c r="B55" s="675" t="s">
        <v>932</v>
      </c>
      <c r="C55" s="676">
        <v>14236290</v>
      </c>
      <c r="D55" s="676">
        <v>14357628</v>
      </c>
      <c r="E55" s="676">
        <v>14216067</v>
      </c>
      <c r="F55" s="676">
        <v>13953168</v>
      </c>
      <c r="G55" s="676">
        <v>14600000</v>
      </c>
      <c r="H55" s="676">
        <v>14600000</v>
      </c>
      <c r="I55" s="716">
        <f t="shared" si="0"/>
        <v>100</v>
      </c>
    </row>
    <row r="56" spans="2:9" ht="15" x14ac:dyDescent="0.2">
      <c r="B56" s="675" t="s">
        <v>933</v>
      </c>
      <c r="C56" s="676">
        <v>552789822</v>
      </c>
      <c r="D56" s="676">
        <v>1170799777</v>
      </c>
      <c r="E56" s="676">
        <v>635148362</v>
      </c>
      <c r="F56" s="676">
        <v>777451322</v>
      </c>
      <c r="G56" s="676">
        <v>697400000</v>
      </c>
      <c r="H56" s="676">
        <v>1112093364</v>
      </c>
      <c r="I56" s="716">
        <f t="shared" si="0"/>
        <v>159.5</v>
      </c>
    </row>
    <row r="57" spans="2:9" ht="15" x14ac:dyDescent="0.2">
      <c r="B57" s="678" t="s">
        <v>934</v>
      </c>
      <c r="C57" s="676">
        <v>0</v>
      </c>
      <c r="D57" s="676">
        <v>45000000</v>
      </c>
      <c r="E57" s="676">
        <v>298811850</v>
      </c>
      <c r="F57" s="676">
        <v>429071717</v>
      </c>
      <c r="G57" s="676">
        <v>228986284</v>
      </c>
      <c r="H57" s="676">
        <v>14337516</v>
      </c>
      <c r="I57" s="716">
        <f t="shared" si="0"/>
        <v>6.3</v>
      </c>
    </row>
    <row r="58" spans="2:9" ht="30" x14ac:dyDescent="0.2">
      <c r="B58" s="678" t="s">
        <v>935</v>
      </c>
      <c r="C58" s="676">
        <v>8917474</v>
      </c>
      <c r="D58" s="676">
        <v>7555357</v>
      </c>
      <c r="E58" s="676">
        <v>9257182.5</v>
      </c>
      <c r="F58" s="676">
        <v>10256217</v>
      </c>
      <c r="G58" s="676">
        <v>514000000</v>
      </c>
      <c r="H58" s="676">
        <v>513000000</v>
      </c>
      <c r="I58" s="716">
        <f t="shared" si="0"/>
        <v>99.8</v>
      </c>
    </row>
    <row r="59" spans="2:9" ht="30" x14ac:dyDescent="0.2">
      <c r="B59" s="675" t="s">
        <v>936</v>
      </c>
      <c r="C59" s="676">
        <v>207000000</v>
      </c>
      <c r="D59" s="676">
        <v>120000000</v>
      </c>
      <c r="E59" s="676">
        <v>110000000</v>
      </c>
      <c r="F59" s="676">
        <v>125000000</v>
      </c>
      <c r="G59" s="676">
        <v>128000000</v>
      </c>
      <c r="H59" s="676">
        <v>91000000</v>
      </c>
      <c r="I59" s="716">
        <f t="shared" ref="I59:I97" si="1">IF(G59=0," ",IF(G59&gt;0,ROUND(H59/G59*100,1)))</f>
        <v>71.099999999999994</v>
      </c>
    </row>
    <row r="60" spans="2:9" ht="15" x14ac:dyDescent="0.2">
      <c r="B60" s="678" t="s">
        <v>937</v>
      </c>
      <c r="C60" s="676">
        <v>0</v>
      </c>
      <c r="D60" s="676">
        <v>0</v>
      </c>
      <c r="E60" s="676">
        <v>682066995</v>
      </c>
      <c r="F60" s="676">
        <v>0</v>
      </c>
      <c r="G60" s="676">
        <v>1157174610</v>
      </c>
      <c r="H60" s="676">
        <v>671055750</v>
      </c>
      <c r="I60" s="716">
        <f t="shared" si="1"/>
        <v>58</v>
      </c>
    </row>
    <row r="61" spans="2:9" ht="15" x14ac:dyDescent="0.2">
      <c r="B61" s="675" t="s">
        <v>938</v>
      </c>
      <c r="C61" s="676">
        <v>700000000</v>
      </c>
      <c r="D61" s="676">
        <v>700000000</v>
      </c>
      <c r="E61" s="676">
        <v>700000000</v>
      </c>
      <c r="F61" s="676">
        <v>700000000</v>
      </c>
      <c r="G61" s="676">
        <v>700000000</v>
      </c>
      <c r="H61" s="676">
        <v>0</v>
      </c>
      <c r="I61" s="716">
        <f t="shared" si="1"/>
        <v>0</v>
      </c>
    </row>
    <row r="62" spans="2:9" ht="60" x14ac:dyDescent="0.2">
      <c r="B62" s="675" t="s">
        <v>939</v>
      </c>
      <c r="C62" s="676">
        <v>86851362</v>
      </c>
      <c r="D62" s="676">
        <v>89979446</v>
      </c>
      <c r="E62" s="676">
        <v>95254731</v>
      </c>
      <c r="F62" s="676">
        <v>97499126</v>
      </c>
      <c r="G62" s="676">
        <v>130000000</v>
      </c>
      <c r="H62" s="676">
        <v>120000000</v>
      </c>
      <c r="I62" s="716">
        <f t="shared" si="1"/>
        <v>92.3</v>
      </c>
    </row>
    <row r="63" spans="2:9" s="660" customFormat="1" ht="30" x14ac:dyDescent="0.2">
      <c r="B63" s="675" t="s">
        <v>940</v>
      </c>
      <c r="C63" s="676">
        <v>2455275</v>
      </c>
      <c r="D63" s="676">
        <v>4171812</v>
      </c>
      <c r="E63" s="676">
        <v>14316208.460000001</v>
      </c>
      <c r="F63" s="676">
        <v>3804222</v>
      </c>
      <c r="G63" s="676">
        <v>40000000</v>
      </c>
      <c r="H63" s="676">
        <v>25000000</v>
      </c>
      <c r="I63" s="716">
        <f t="shared" si="1"/>
        <v>62.5</v>
      </c>
    </row>
    <row r="64" spans="2:9" ht="30" x14ac:dyDescent="0.2">
      <c r="B64" s="675" t="s">
        <v>941</v>
      </c>
      <c r="C64" s="676">
        <v>27716486</v>
      </c>
      <c r="D64" s="676">
        <v>15775290</v>
      </c>
      <c r="E64" s="676">
        <v>8199784.1500000004</v>
      </c>
      <c r="F64" s="676">
        <v>3213663</v>
      </c>
      <c r="G64" s="676">
        <v>2500000</v>
      </c>
      <c r="H64" s="676">
        <v>800000</v>
      </c>
      <c r="I64" s="716">
        <f t="shared" si="1"/>
        <v>32</v>
      </c>
    </row>
    <row r="65" spans="2:9" ht="15" x14ac:dyDescent="0.2">
      <c r="B65" s="675" t="s">
        <v>942</v>
      </c>
      <c r="C65" s="676">
        <v>879926783</v>
      </c>
      <c r="D65" s="676">
        <v>1254971829</v>
      </c>
      <c r="E65" s="676">
        <v>1174370600.53</v>
      </c>
      <c r="F65" s="676">
        <v>1300625728</v>
      </c>
      <c r="G65" s="676">
        <v>1299690000</v>
      </c>
      <c r="H65" s="676">
        <v>1037270000</v>
      </c>
      <c r="I65" s="716">
        <f t="shared" si="1"/>
        <v>79.8</v>
      </c>
    </row>
    <row r="66" spans="2:9" ht="15.75" customHeight="1" x14ac:dyDescent="0.2">
      <c r="B66" s="675" t="s">
        <v>943</v>
      </c>
      <c r="C66" s="676">
        <v>605000000</v>
      </c>
      <c r="D66" s="676">
        <v>605000000</v>
      </c>
      <c r="E66" s="676">
        <v>605000000</v>
      </c>
      <c r="F66" s="676">
        <v>444500000</v>
      </c>
      <c r="G66" s="676">
        <v>605000000</v>
      </c>
      <c r="H66" s="676">
        <v>605000000</v>
      </c>
      <c r="I66" s="716">
        <f t="shared" si="1"/>
        <v>100</v>
      </c>
    </row>
    <row r="67" spans="2:9" ht="45" x14ac:dyDescent="0.2">
      <c r="B67" s="675" t="s">
        <v>944</v>
      </c>
      <c r="C67" s="676">
        <v>0</v>
      </c>
      <c r="D67" s="676">
        <v>0</v>
      </c>
      <c r="E67" s="676">
        <v>0</v>
      </c>
      <c r="F67" s="676">
        <v>0</v>
      </c>
      <c r="G67" s="676">
        <v>2000000</v>
      </c>
      <c r="H67" s="676">
        <v>2000000</v>
      </c>
      <c r="I67" s="716">
        <f t="shared" si="1"/>
        <v>100</v>
      </c>
    </row>
    <row r="68" spans="2:9" ht="30" x14ac:dyDescent="0.2">
      <c r="B68" s="675" t="s">
        <v>945</v>
      </c>
      <c r="C68" s="676">
        <v>8030502</v>
      </c>
      <c r="D68" s="676">
        <v>18176583</v>
      </c>
      <c r="E68" s="676">
        <v>26922659</v>
      </c>
      <c r="F68" s="676">
        <v>37871494</v>
      </c>
      <c r="G68" s="676">
        <v>60000000</v>
      </c>
      <c r="H68" s="676">
        <v>60000000</v>
      </c>
      <c r="I68" s="716">
        <f t="shared" si="1"/>
        <v>100</v>
      </c>
    </row>
    <row r="69" spans="2:9" ht="34.5" customHeight="1" x14ac:dyDescent="0.2">
      <c r="B69" s="685" t="s">
        <v>946</v>
      </c>
      <c r="C69" s="676">
        <v>0</v>
      </c>
      <c r="D69" s="676">
        <v>0</v>
      </c>
      <c r="E69" s="676">
        <v>0</v>
      </c>
      <c r="F69" s="676">
        <v>0</v>
      </c>
      <c r="G69" s="676">
        <v>0</v>
      </c>
      <c r="H69" s="676">
        <v>0</v>
      </c>
      <c r="I69" s="723" t="str">
        <f t="shared" si="1"/>
        <v xml:space="preserve"> </v>
      </c>
    </row>
    <row r="70" spans="2:9" ht="30" x14ac:dyDescent="0.2">
      <c r="B70" s="685" t="s">
        <v>947</v>
      </c>
      <c r="C70" s="676"/>
      <c r="D70" s="676">
        <v>0</v>
      </c>
      <c r="E70" s="676">
        <v>511937585</v>
      </c>
      <c r="F70" s="676">
        <v>166324792</v>
      </c>
      <c r="G70" s="676">
        <v>500000000</v>
      </c>
      <c r="H70" s="676">
        <v>500000000</v>
      </c>
      <c r="I70" s="716">
        <f t="shared" si="1"/>
        <v>100</v>
      </c>
    </row>
    <row r="71" spans="2:9" ht="30" x14ac:dyDescent="0.2">
      <c r="B71" s="675" t="s">
        <v>1044</v>
      </c>
      <c r="C71" s="676">
        <v>0</v>
      </c>
      <c r="D71" s="676">
        <v>44294325</v>
      </c>
      <c r="E71" s="676">
        <v>51816264.030000001</v>
      </c>
      <c r="F71" s="676">
        <v>58926286</v>
      </c>
      <c r="G71" s="676">
        <v>67000000</v>
      </c>
      <c r="H71" s="676">
        <v>186595200</v>
      </c>
      <c r="I71" s="716">
        <f t="shared" si="1"/>
        <v>278.5</v>
      </c>
    </row>
    <row r="72" spans="2:9" ht="15" x14ac:dyDescent="0.2">
      <c r="B72" s="889" t="s">
        <v>948</v>
      </c>
      <c r="C72" s="676">
        <v>0</v>
      </c>
      <c r="D72" s="676">
        <v>0</v>
      </c>
      <c r="E72" s="676">
        <v>0</v>
      </c>
      <c r="F72" s="676">
        <v>9150000000</v>
      </c>
      <c r="G72" s="676">
        <v>33760000000</v>
      </c>
      <c r="H72" s="676">
        <v>0</v>
      </c>
      <c r="I72" s="716"/>
    </row>
    <row r="73" spans="2:9" ht="15" x14ac:dyDescent="0.2">
      <c r="B73" s="889" t="s">
        <v>949</v>
      </c>
      <c r="C73" s="676">
        <v>0</v>
      </c>
      <c r="D73" s="676">
        <v>0</v>
      </c>
      <c r="E73" s="676">
        <v>0</v>
      </c>
      <c r="F73" s="676">
        <v>10000000000</v>
      </c>
      <c r="G73" s="676">
        <v>20300000000</v>
      </c>
      <c r="H73" s="676">
        <v>0</v>
      </c>
      <c r="I73" s="716"/>
    </row>
    <row r="74" spans="2:9" ht="15" x14ac:dyDescent="0.2">
      <c r="B74" s="889" t="s">
        <v>950</v>
      </c>
      <c r="C74" s="682">
        <v>0</v>
      </c>
      <c r="D74" s="682">
        <v>0</v>
      </c>
      <c r="E74" s="676">
        <v>0</v>
      </c>
      <c r="F74" s="676">
        <v>0</v>
      </c>
      <c r="G74" s="676">
        <v>30000000</v>
      </c>
      <c r="H74" s="676">
        <v>70000000</v>
      </c>
      <c r="I74" s="716">
        <f t="shared" si="1"/>
        <v>233.3</v>
      </c>
    </row>
    <row r="75" spans="2:9" ht="19.5" customHeight="1" x14ac:dyDescent="0.2">
      <c r="B75" s="686" t="s">
        <v>951</v>
      </c>
      <c r="C75" s="693">
        <v>35352837448</v>
      </c>
      <c r="D75" s="693">
        <v>42748598218</v>
      </c>
      <c r="E75" s="693">
        <v>44050164800.169998</v>
      </c>
      <c r="F75" s="693">
        <v>53917042087</v>
      </c>
      <c r="G75" s="693">
        <v>54920000000</v>
      </c>
      <c r="H75" s="693">
        <v>58000000000</v>
      </c>
      <c r="I75" s="718">
        <f t="shared" si="1"/>
        <v>105.6</v>
      </c>
    </row>
    <row r="76" spans="2:9" ht="30" x14ac:dyDescent="0.2">
      <c r="B76" s="878" t="s">
        <v>1040</v>
      </c>
      <c r="C76" s="682">
        <v>35352837448</v>
      </c>
      <c r="D76" s="682">
        <v>42748598218</v>
      </c>
      <c r="E76" s="682">
        <v>44050164800.169998</v>
      </c>
      <c r="F76" s="682">
        <v>53917042087</v>
      </c>
      <c r="G76" s="676">
        <v>54920000000</v>
      </c>
      <c r="H76" s="676">
        <v>58000000000</v>
      </c>
      <c r="I76" s="716">
        <f t="shared" si="1"/>
        <v>105.6</v>
      </c>
    </row>
    <row r="77" spans="2:9" ht="42.75" x14ac:dyDescent="0.2">
      <c r="B77" s="686" t="s">
        <v>952</v>
      </c>
      <c r="C77" s="672">
        <v>808111650</v>
      </c>
      <c r="D77" s="672">
        <v>959757764</v>
      </c>
      <c r="E77" s="672">
        <v>1657986024.53</v>
      </c>
      <c r="F77" s="672">
        <v>3946624499</v>
      </c>
      <c r="G77" s="693">
        <v>1355000000</v>
      </c>
      <c r="H77" s="693">
        <v>355000000</v>
      </c>
      <c r="I77" s="718">
        <f t="shared" si="1"/>
        <v>26.2</v>
      </c>
    </row>
    <row r="78" spans="2:9" ht="30" x14ac:dyDescent="0.2">
      <c r="B78" s="704" t="s">
        <v>953</v>
      </c>
      <c r="C78" s="705">
        <v>705148097</v>
      </c>
      <c r="D78" s="705">
        <v>843032448</v>
      </c>
      <c r="E78" s="705">
        <v>871985887.60000002</v>
      </c>
      <c r="F78" s="705">
        <v>438751461</v>
      </c>
      <c r="G78" s="705">
        <v>186400000</v>
      </c>
      <c r="H78" s="705">
        <v>0</v>
      </c>
      <c r="I78" s="719">
        <f t="shared" si="1"/>
        <v>0</v>
      </c>
    </row>
    <row r="79" spans="2:9" ht="30" x14ac:dyDescent="0.25">
      <c r="B79" s="706" t="s">
        <v>954</v>
      </c>
      <c r="C79" s="705">
        <v>102963553</v>
      </c>
      <c r="D79" s="705">
        <v>116725316</v>
      </c>
      <c r="E79" s="705">
        <v>786000136.92999995</v>
      </c>
      <c r="F79" s="705">
        <v>4500900000</v>
      </c>
      <c r="G79" s="705">
        <v>300000000</v>
      </c>
      <c r="H79" s="705">
        <v>0</v>
      </c>
      <c r="I79" s="719">
        <f t="shared" si="1"/>
        <v>0</v>
      </c>
    </row>
    <row r="80" spans="2:9" ht="30" x14ac:dyDescent="0.25">
      <c r="B80" s="706" t="s">
        <v>955</v>
      </c>
      <c r="C80" s="705">
        <v>0</v>
      </c>
      <c r="D80" s="705">
        <v>0</v>
      </c>
      <c r="E80" s="705">
        <v>0</v>
      </c>
      <c r="F80" s="705">
        <v>0</v>
      </c>
      <c r="G80" s="705">
        <v>800000000</v>
      </c>
      <c r="H80" s="705">
        <v>300000000</v>
      </c>
      <c r="I80" s="719">
        <f t="shared" si="1"/>
        <v>37.5</v>
      </c>
    </row>
    <row r="81" spans="2:9" ht="21" customHeight="1" x14ac:dyDescent="0.25">
      <c r="B81" s="706" t="s">
        <v>956</v>
      </c>
      <c r="C81" s="705">
        <v>0</v>
      </c>
      <c r="D81" s="705">
        <v>0</v>
      </c>
      <c r="E81" s="705">
        <v>0</v>
      </c>
      <c r="F81" s="705">
        <v>0</v>
      </c>
      <c r="G81" s="705">
        <v>68600000</v>
      </c>
      <c r="H81" s="705">
        <v>55000000</v>
      </c>
      <c r="I81" s="719">
        <f t="shared" si="1"/>
        <v>80.2</v>
      </c>
    </row>
    <row r="82" spans="2:9" ht="42.75" x14ac:dyDescent="0.2">
      <c r="B82" s="731" t="s">
        <v>957</v>
      </c>
      <c r="C82" s="727">
        <v>0</v>
      </c>
      <c r="D82" s="727">
        <v>0</v>
      </c>
      <c r="E82" s="727">
        <v>0</v>
      </c>
      <c r="F82" s="727">
        <v>0</v>
      </c>
      <c r="G82" s="727">
        <v>0</v>
      </c>
      <c r="H82" s="727">
        <v>0</v>
      </c>
      <c r="I82" s="728"/>
    </row>
    <row r="83" spans="2:9" ht="42.75" x14ac:dyDescent="0.2">
      <c r="B83" s="724" t="s">
        <v>958</v>
      </c>
      <c r="C83" s="727">
        <v>0</v>
      </c>
      <c r="D83" s="727">
        <v>0</v>
      </c>
      <c r="E83" s="727">
        <v>0</v>
      </c>
      <c r="F83" s="727">
        <v>0</v>
      </c>
      <c r="G83" s="727">
        <v>0</v>
      </c>
      <c r="H83" s="727">
        <v>0</v>
      </c>
      <c r="I83" s="728" t="str">
        <f t="shared" si="1"/>
        <v xml:space="preserve"> </v>
      </c>
    </row>
    <row r="84" spans="2:9" ht="15.75" thickBot="1" x14ac:dyDescent="0.25">
      <c r="B84" s="688"/>
      <c r="C84" s="689"/>
      <c r="D84" s="689"/>
      <c r="E84" s="689"/>
      <c r="F84" s="689"/>
      <c r="G84" s="689"/>
      <c r="H84" s="689"/>
      <c r="I84" s="721" t="str">
        <f t="shared" si="1"/>
        <v xml:space="preserve"> </v>
      </c>
    </row>
    <row r="85" spans="2:9" ht="34.5" customHeight="1" thickTop="1" thickBot="1" x14ac:dyDescent="0.25">
      <c r="B85" s="707" t="s">
        <v>959</v>
      </c>
      <c r="C85" s="690">
        <v>137005132981</v>
      </c>
      <c r="D85" s="690">
        <v>148897401769</v>
      </c>
      <c r="E85" s="690">
        <v>171289024911.86002</v>
      </c>
      <c r="F85" s="690">
        <v>339965746435</v>
      </c>
      <c r="G85" s="690">
        <v>291007989667</v>
      </c>
      <c r="H85" s="690">
        <v>235913307337</v>
      </c>
      <c r="I85" s="722">
        <f t="shared" si="1"/>
        <v>81.099999999999994</v>
      </c>
    </row>
    <row r="86" spans="2:9" s="670" customFormat="1" ht="15" x14ac:dyDescent="0.25">
      <c r="B86" s="877" t="s">
        <v>1039</v>
      </c>
      <c r="C86" s="691"/>
      <c r="D86" s="691"/>
      <c r="E86" s="691"/>
      <c r="F86" s="691"/>
      <c r="G86" s="691"/>
      <c r="H86" s="691"/>
      <c r="I86" s="691" t="str">
        <f t="shared" si="1"/>
        <v xml:space="preserve"> </v>
      </c>
    </row>
    <row r="87" spans="2:9" x14ac:dyDescent="0.2">
      <c r="B87" s="659"/>
      <c r="C87" s="659"/>
      <c r="D87" s="708"/>
      <c r="G87" s="684"/>
      <c r="H87" s="684"/>
      <c r="I87" s="684" t="str">
        <f t="shared" si="1"/>
        <v xml:space="preserve"> </v>
      </c>
    </row>
    <row r="88" spans="2:9" x14ac:dyDescent="0.2">
      <c r="B88" s="659"/>
      <c r="C88" s="659"/>
      <c r="D88" s="659"/>
      <c r="G88" s="684"/>
      <c r="H88" s="684"/>
      <c r="I88" s="684" t="str">
        <f t="shared" si="1"/>
        <v xml:space="preserve"> </v>
      </c>
    </row>
    <row r="89" spans="2:9" x14ac:dyDescent="0.2">
      <c r="B89" s="659"/>
      <c r="C89" s="659"/>
      <c r="D89" s="659"/>
      <c r="H89" s="684"/>
      <c r="I89" s="684" t="str">
        <f t="shared" si="1"/>
        <v xml:space="preserve"> </v>
      </c>
    </row>
    <row r="90" spans="2:9" x14ac:dyDescent="0.2">
      <c r="I90" s="659" t="str">
        <f t="shared" si="1"/>
        <v xml:space="preserve"> </v>
      </c>
    </row>
    <row r="91" spans="2:9" x14ac:dyDescent="0.2">
      <c r="I91" s="659" t="str">
        <f t="shared" si="1"/>
        <v xml:space="preserve"> </v>
      </c>
    </row>
    <row r="92" spans="2:9" x14ac:dyDescent="0.2">
      <c r="G92" s="684"/>
      <c r="H92" s="684"/>
      <c r="I92" s="684" t="str">
        <f t="shared" si="1"/>
        <v xml:space="preserve"> </v>
      </c>
    </row>
    <row r="93" spans="2:9" x14ac:dyDescent="0.2">
      <c r="I93" s="659" t="str">
        <f t="shared" si="1"/>
        <v xml:space="preserve"> </v>
      </c>
    </row>
    <row r="94" spans="2:9" x14ac:dyDescent="0.2">
      <c r="I94" s="659" t="str">
        <f t="shared" si="1"/>
        <v xml:space="preserve"> </v>
      </c>
    </row>
    <row r="95" spans="2:9" x14ac:dyDescent="0.2">
      <c r="I95" s="659" t="str">
        <f t="shared" si="1"/>
        <v xml:space="preserve"> </v>
      </c>
    </row>
    <row r="96" spans="2:9" x14ac:dyDescent="0.2">
      <c r="I96" s="659" t="str">
        <f t="shared" si="1"/>
        <v xml:space="preserve"> </v>
      </c>
    </row>
    <row r="97" spans="9:9" x14ac:dyDescent="0.2">
      <c r="I97" s="659" t="str">
        <f t="shared" si="1"/>
        <v xml:space="preserve"> </v>
      </c>
    </row>
    <row r="98" spans="9:9" x14ac:dyDescent="0.2">
      <c r="I98" s="659" t="str">
        <f t="shared" ref="I98:I99" si="2">IF(G98=0," ",IF(G98&gt;0,ROUND(H98/G98*100,1)))</f>
        <v xml:space="preserve"> </v>
      </c>
    </row>
    <row r="99" spans="9:9" x14ac:dyDescent="0.2">
      <c r="I99" s="659" t="str">
        <f t="shared" si="2"/>
        <v xml:space="preserve"> </v>
      </c>
    </row>
  </sheetData>
  <mergeCells count="9">
    <mergeCell ref="B3:I3"/>
    <mergeCell ref="I6:I7"/>
    <mergeCell ref="B6:B7"/>
    <mergeCell ref="C6:C7"/>
    <mergeCell ref="D6:D7"/>
    <mergeCell ref="E6:E7"/>
    <mergeCell ref="F6:F7"/>
    <mergeCell ref="G6:G7"/>
    <mergeCell ref="H6:H7"/>
  </mergeCells>
  <conditionalFormatting sqref="J43:KQ43">
    <cfRule type="cellIs" dxfId="0" priority="1" stopIfTrue="1" operator="notEqual">
      <formula>#REF!</formula>
    </cfRule>
  </conditionalFormatting>
  <printOptions horizontalCentered="1"/>
  <pageMargins left="0.54708333333333337" right="0.27559055118110237" top="0.69" bottom="0.52" header="0.4" footer="0.27559055118110237"/>
  <pageSetup paperSize="9" scale="52" fitToHeight="0" orientation="portrait" r:id="rId1"/>
  <headerFooter alignWithMargins="0">
    <oddHeader>&amp;L&amp;"Times New Roman,Obyčejné"STÁTNÍ ROZPOČET  2022&amp;R&amp;"Times New Roman,Obyčejné"Tabulka č. 9
strana &amp;P</oddHeader>
  </headerFooter>
  <rowBreaks count="1" manualBreakCount="1">
    <brk id="50" min="1" max="8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7"/>
  <sheetViews>
    <sheetView zoomScale="90" zoomScaleNormal="90" workbookViewId="0">
      <pane xSplit="1" ySplit="11" topLeftCell="D12" activePane="bottomRight" state="frozen"/>
      <selection activeCell="R35" sqref="R35"/>
      <selection pane="topRight" activeCell="R35" sqref="R35"/>
      <selection pane="bottomLeft" activeCell="R35" sqref="R35"/>
      <selection pane="bottomRight"/>
    </sheetView>
  </sheetViews>
  <sheetFormatPr defaultColWidth="6.7109375" defaultRowHeight="15.75" x14ac:dyDescent="0.25"/>
  <cols>
    <col min="1" max="1" width="57.7109375" style="26" customWidth="1"/>
    <col min="2" max="2" width="20.140625" style="24" customWidth="1"/>
    <col min="3" max="3" width="16.28515625" style="24" customWidth="1"/>
    <col min="4" max="4" width="16.5703125" style="24" bestFit="1" customWidth="1"/>
    <col min="5" max="5" width="9.140625" style="24" customWidth="1"/>
    <col min="6" max="6" width="20.5703125" style="24" customWidth="1"/>
    <col min="7" max="7" width="16.140625" style="24" customWidth="1"/>
    <col min="8" max="8" width="16" style="24" customWidth="1"/>
    <col min="9" max="9" width="16.5703125" style="24" bestFit="1" customWidth="1"/>
    <col min="10" max="10" width="8.5703125" style="24" customWidth="1"/>
    <col min="11" max="11" width="16.140625" style="24" customWidth="1"/>
    <col min="12" max="12" width="8.42578125" style="24" customWidth="1"/>
    <col min="13" max="13" width="15" style="24" customWidth="1"/>
    <col min="14" max="14" width="8.5703125" style="24" customWidth="1"/>
    <col min="15" max="15" width="16" style="24" customWidth="1"/>
    <col min="16" max="16" width="8" style="24" customWidth="1"/>
    <col min="17" max="17" width="15.5703125" style="24" customWidth="1"/>
    <col min="18" max="18" width="8.5703125" style="24" customWidth="1"/>
    <col min="19" max="19" width="6.7109375" style="24"/>
    <col min="20" max="20" width="16.5703125" style="24" customWidth="1"/>
    <col min="21" max="21" width="6.140625" style="24" customWidth="1"/>
    <col min="22" max="256" width="6.7109375" style="24"/>
    <col min="257" max="257" width="57.7109375" style="24" customWidth="1"/>
    <col min="258" max="258" width="20.140625" style="24" customWidth="1"/>
    <col min="259" max="259" width="16.28515625" style="24" customWidth="1"/>
    <col min="260" max="260" width="16.5703125" style="24" bestFit="1" customWidth="1"/>
    <col min="261" max="261" width="9.140625" style="24" customWidth="1"/>
    <col min="262" max="262" width="20.5703125" style="24" customWidth="1"/>
    <col min="263" max="263" width="16.140625" style="24" customWidth="1"/>
    <col min="264" max="264" width="16" style="24" customWidth="1"/>
    <col min="265" max="265" width="16.5703125" style="24" bestFit="1" customWidth="1"/>
    <col min="266" max="266" width="8.5703125" style="24" customWidth="1"/>
    <col min="267" max="267" width="16.140625" style="24" customWidth="1"/>
    <col min="268" max="268" width="8.42578125" style="24" customWidth="1"/>
    <col min="269" max="269" width="15" style="24" customWidth="1"/>
    <col min="270" max="270" width="8.5703125" style="24" customWidth="1"/>
    <col min="271" max="271" width="16" style="24" customWidth="1"/>
    <col min="272" max="272" width="8" style="24" customWidth="1"/>
    <col min="273" max="273" width="15.5703125" style="24" customWidth="1"/>
    <col min="274" max="274" width="8.5703125" style="24" customWidth="1"/>
    <col min="275" max="275" width="6.7109375" style="24"/>
    <col min="276" max="276" width="16.5703125" style="24" customWidth="1"/>
    <col min="277" max="277" width="6.140625" style="24" customWidth="1"/>
    <col min="278" max="512" width="6.7109375" style="24"/>
    <col min="513" max="513" width="57.7109375" style="24" customWidth="1"/>
    <col min="514" max="514" width="20.140625" style="24" customWidth="1"/>
    <col min="515" max="515" width="16.28515625" style="24" customWidth="1"/>
    <col min="516" max="516" width="16.5703125" style="24" bestFit="1" customWidth="1"/>
    <col min="517" max="517" width="9.140625" style="24" customWidth="1"/>
    <col min="518" max="518" width="20.5703125" style="24" customWidth="1"/>
    <col min="519" max="519" width="16.140625" style="24" customWidth="1"/>
    <col min="520" max="520" width="16" style="24" customWidth="1"/>
    <col min="521" max="521" width="16.5703125" style="24" bestFit="1" customWidth="1"/>
    <col min="522" max="522" width="8.5703125" style="24" customWidth="1"/>
    <col min="523" max="523" width="16.140625" style="24" customWidth="1"/>
    <col min="524" max="524" width="8.42578125" style="24" customWidth="1"/>
    <col min="525" max="525" width="15" style="24" customWidth="1"/>
    <col min="526" max="526" width="8.5703125" style="24" customWidth="1"/>
    <col min="527" max="527" width="16" style="24" customWidth="1"/>
    <col min="528" max="528" width="8" style="24" customWidth="1"/>
    <col min="529" max="529" width="15.5703125" style="24" customWidth="1"/>
    <col min="530" max="530" width="8.5703125" style="24" customWidth="1"/>
    <col min="531" max="531" width="6.7109375" style="24"/>
    <col min="532" max="532" width="16.5703125" style="24" customWidth="1"/>
    <col min="533" max="533" width="6.140625" style="24" customWidth="1"/>
    <col min="534" max="768" width="6.7109375" style="24"/>
    <col min="769" max="769" width="57.7109375" style="24" customWidth="1"/>
    <col min="770" max="770" width="20.140625" style="24" customWidth="1"/>
    <col min="771" max="771" width="16.28515625" style="24" customWidth="1"/>
    <col min="772" max="772" width="16.5703125" style="24" bestFit="1" customWidth="1"/>
    <col min="773" max="773" width="9.140625" style="24" customWidth="1"/>
    <col min="774" max="774" width="20.5703125" style="24" customWidth="1"/>
    <col min="775" max="775" width="16.140625" style="24" customWidth="1"/>
    <col min="776" max="776" width="16" style="24" customWidth="1"/>
    <col min="777" max="777" width="16.5703125" style="24" bestFit="1" customWidth="1"/>
    <col min="778" max="778" width="8.5703125" style="24" customWidth="1"/>
    <col min="779" max="779" width="16.140625" style="24" customWidth="1"/>
    <col min="780" max="780" width="8.42578125" style="24" customWidth="1"/>
    <col min="781" max="781" width="15" style="24" customWidth="1"/>
    <col min="782" max="782" width="8.5703125" style="24" customWidth="1"/>
    <col min="783" max="783" width="16" style="24" customWidth="1"/>
    <col min="784" max="784" width="8" style="24" customWidth="1"/>
    <col min="785" max="785" width="15.5703125" style="24" customWidth="1"/>
    <col min="786" max="786" width="8.5703125" style="24" customWidth="1"/>
    <col min="787" max="787" width="6.7109375" style="24"/>
    <col min="788" max="788" width="16.5703125" style="24" customWidth="1"/>
    <col min="789" max="789" width="6.140625" style="24" customWidth="1"/>
    <col min="790" max="1024" width="6.7109375" style="24"/>
    <col min="1025" max="1025" width="57.7109375" style="24" customWidth="1"/>
    <col min="1026" max="1026" width="20.140625" style="24" customWidth="1"/>
    <col min="1027" max="1027" width="16.28515625" style="24" customWidth="1"/>
    <col min="1028" max="1028" width="16.5703125" style="24" bestFit="1" customWidth="1"/>
    <col min="1029" max="1029" width="9.140625" style="24" customWidth="1"/>
    <col min="1030" max="1030" width="20.5703125" style="24" customWidth="1"/>
    <col min="1031" max="1031" width="16.140625" style="24" customWidth="1"/>
    <col min="1032" max="1032" width="16" style="24" customWidth="1"/>
    <col min="1033" max="1033" width="16.5703125" style="24" bestFit="1" customWidth="1"/>
    <col min="1034" max="1034" width="8.5703125" style="24" customWidth="1"/>
    <col min="1035" max="1035" width="16.140625" style="24" customWidth="1"/>
    <col min="1036" max="1036" width="8.42578125" style="24" customWidth="1"/>
    <col min="1037" max="1037" width="15" style="24" customWidth="1"/>
    <col min="1038" max="1038" width="8.5703125" style="24" customWidth="1"/>
    <col min="1039" max="1039" width="16" style="24" customWidth="1"/>
    <col min="1040" max="1040" width="8" style="24" customWidth="1"/>
    <col min="1041" max="1041" width="15.5703125" style="24" customWidth="1"/>
    <col min="1042" max="1042" width="8.5703125" style="24" customWidth="1"/>
    <col min="1043" max="1043" width="6.7109375" style="24"/>
    <col min="1044" max="1044" width="16.5703125" style="24" customWidth="1"/>
    <col min="1045" max="1045" width="6.140625" style="24" customWidth="1"/>
    <col min="1046" max="1280" width="6.7109375" style="24"/>
    <col min="1281" max="1281" width="57.7109375" style="24" customWidth="1"/>
    <col min="1282" max="1282" width="20.140625" style="24" customWidth="1"/>
    <col min="1283" max="1283" width="16.28515625" style="24" customWidth="1"/>
    <col min="1284" max="1284" width="16.5703125" style="24" bestFit="1" customWidth="1"/>
    <col min="1285" max="1285" width="9.140625" style="24" customWidth="1"/>
    <col min="1286" max="1286" width="20.5703125" style="24" customWidth="1"/>
    <col min="1287" max="1287" width="16.140625" style="24" customWidth="1"/>
    <col min="1288" max="1288" width="16" style="24" customWidth="1"/>
    <col min="1289" max="1289" width="16.5703125" style="24" bestFit="1" customWidth="1"/>
    <col min="1290" max="1290" width="8.5703125" style="24" customWidth="1"/>
    <col min="1291" max="1291" width="16.140625" style="24" customWidth="1"/>
    <col min="1292" max="1292" width="8.42578125" style="24" customWidth="1"/>
    <col min="1293" max="1293" width="15" style="24" customWidth="1"/>
    <col min="1294" max="1294" width="8.5703125" style="24" customWidth="1"/>
    <col min="1295" max="1295" width="16" style="24" customWidth="1"/>
    <col min="1296" max="1296" width="8" style="24" customWidth="1"/>
    <col min="1297" max="1297" width="15.5703125" style="24" customWidth="1"/>
    <col min="1298" max="1298" width="8.5703125" style="24" customWidth="1"/>
    <col min="1299" max="1299" width="6.7109375" style="24"/>
    <col min="1300" max="1300" width="16.5703125" style="24" customWidth="1"/>
    <col min="1301" max="1301" width="6.140625" style="24" customWidth="1"/>
    <col min="1302" max="1536" width="6.7109375" style="24"/>
    <col min="1537" max="1537" width="57.7109375" style="24" customWidth="1"/>
    <col min="1538" max="1538" width="20.140625" style="24" customWidth="1"/>
    <col min="1539" max="1539" width="16.28515625" style="24" customWidth="1"/>
    <col min="1540" max="1540" width="16.5703125" style="24" bestFit="1" customWidth="1"/>
    <col min="1541" max="1541" width="9.140625" style="24" customWidth="1"/>
    <col min="1542" max="1542" width="20.5703125" style="24" customWidth="1"/>
    <col min="1543" max="1543" width="16.140625" style="24" customWidth="1"/>
    <col min="1544" max="1544" width="16" style="24" customWidth="1"/>
    <col min="1545" max="1545" width="16.5703125" style="24" bestFit="1" customWidth="1"/>
    <col min="1546" max="1546" width="8.5703125" style="24" customWidth="1"/>
    <col min="1547" max="1547" width="16.140625" style="24" customWidth="1"/>
    <col min="1548" max="1548" width="8.42578125" style="24" customWidth="1"/>
    <col min="1549" max="1549" width="15" style="24" customWidth="1"/>
    <col min="1550" max="1550" width="8.5703125" style="24" customWidth="1"/>
    <col min="1551" max="1551" width="16" style="24" customWidth="1"/>
    <col min="1552" max="1552" width="8" style="24" customWidth="1"/>
    <col min="1553" max="1553" width="15.5703125" style="24" customWidth="1"/>
    <col min="1554" max="1554" width="8.5703125" style="24" customWidth="1"/>
    <col min="1555" max="1555" width="6.7109375" style="24"/>
    <col min="1556" max="1556" width="16.5703125" style="24" customWidth="1"/>
    <col min="1557" max="1557" width="6.140625" style="24" customWidth="1"/>
    <col min="1558" max="1792" width="6.7109375" style="24"/>
    <col min="1793" max="1793" width="57.7109375" style="24" customWidth="1"/>
    <col min="1794" max="1794" width="20.140625" style="24" customWidth="1"/>
    <col min="1795" max="1795" width="16.28515625" style="24" customWidth="1"/>
    <col min="1796" max="1796" width="16.5703125" style="24" bestFit="1" customWidth="1"/>
    <col min="1797" max="1797" width="9.140625" style="24" customWidth="1"/>
    <col min="1798" max="1798" width="20.5703125" style="24" customWidth="1"/>
    <col min="1799" max="1799" width="16.140625" style="24" customWidth="1"/>
    <col min="1800" max="1800" width="16" style="24" customWidth="1"/>
    <col min="1801" max="1801" width="16.5703125" style="24" bestFit="1" customWidth="1"/>
    <col min="1802" max="1802" width="8.5703125" style="24" customWidth="1"/>
    <col min="1803" max="1803" width="16.140625" style="24" customWidth="1"/>
    <col min="1804" max="1804" width="8.42578125" style="24" customWidth="1"/>
    <col min="1805" max="1805" width="15" style="24" customWidth="1"/>
    <col min="1806" max="1806" width="8.5703125" style="24" customWidth="1"/>
    <col min="1807" max="1807" width="16" style="24" customWidth="1"/>
    <col min="1808" max="1808" width="8" style="24" customWidth="1"/>
    <col min="1809" max="1809" width="15.5703125" style="24" customWidth="1"/>
    <col min="1810" max="1810" width="8.5703125" style="24" customWidth="1"/>
    <col min="1811" max="1811" width="6.7109375" style="24"/>
    <col min="1812" max="1812" width="16.5703125" style="24" customWidth="1"/>
    <col min="1813" max="1813" width="6.140625" style="24" customWidth="1"/>
    <col min="1814" max="2048" width="6.7109375" style="24"/>
    <col min="2049" max="2049" width="57.7109375" style="24" customWidth="1"/>
    <col min="2050" max="2050" width="20.140625" style="24" customWidth="1"/>
    <col min="2051" max="2051" width="16.28515625" style="24" customWidth="1"/>
    <col min="2052" max="2052" width="16.5703125" style="24" bestFit="1" customWidth="1"/>
    <col min="2053" max="2053" width="9.140625" style="24" customWidth="1"/>
    <col min="2054" max="2054" width="20.5703125" style="24" customWidth="1"/>
    <col min="2055" max="2055" width="16.140625" style="24" customWidth="1"/>
    <col min="2056" max="2056" width="16" style="24" customWidth="1"/>
    <col min="2057" max="2057" width="16.5703125" style="24" bestFit="1" customWidth="1"/>
    <col min="2058" max="2058" width="8.5703125" style="24" customWidth="1"/>
    <col min="2059" max="2059" width="16.140625" style="24" customWidth="1"/>
    <col min="2060" max="2060" width="8.42578125" style="24" customWidth="1"/>
    <col min="2061" max="2061" width="15" style="24" customWidth="1"/>
    <col min="2062" max="2062" width="8.5703125" style="24" customWidth="1"/>
    <col min="2063" max="2063" width="16" style="24" customWidth="1"/>
    <col min="2064" max="2064" width="8" style="24" customWidth="1"/>
    <col min="2065" max="2065" width="15.5703125" style="24" customWidth="1"/>
    <col min="2066" max="2066" width="8.5703125" style="24" customWidth="1"/>
    <col min="2067" max="2067" width="6.7109375" style="24"/>
    <col min="2068" max="2068" width="16.5703125" style="24" customWidth="1"/>
    <col min="2069" max="2069" width="6.140625" style="24" customWidth="1"/>
    <col min="2070" max="2304" width="6.7109375" style="24"/>
    <col min="2305" max="2305" width="57.7109375" style="24" customWidth="1"/>
    <col min="2306" max="2306" width="20.140625" style="24" customWidth="1"/>
    <col min="2307" max="2307" width="16.28515625" style="24" customWidth="1"/>
    <col min="2308" max="2308" width="16.5703125" style="24" bestFit="1" customWidth="1"/>
    <col min="2309" max="2309" width="9.140625" style="24" customWidth="1"/>
    <col min="2310" max="2310" width="20.5703125" style="24" customWidth="1"/>
    <col min="2311" max="2311" width="16.140625" style="24" customWidth="1"/>
    <col min="2312" max="2312" width="16" style="24" customWidth="1"/>
    <col min="2313" max="2313" width="16.5703125" style="24" bestFit="1" customWidth="1"/>
    <col min="2314" max="2314" width="8.5703125" style="24" customWidth="1"/>
    <col min="2315" max="2315" width="16.140625" style="24" customWidth="1"/>
    <col min="2316" max="2316" width="8.42578125" style="24" customWidth="1"/>
    <col min="2317" max="2317" width="15" style="24" customWidth="1"/>
    <col min="2318" max="2318" width="8.5703125" style="24" customWidth="1"/>
    <col min="2319" max="2319" width="16" style="24" customWidth="1"/>
    <col min="2320" max="2320" width="8" style="24" customWidth="1"/>
    <col min="2321" max="2321" width="15.5703125" style="24" customWidth="1"/>
    <col min="2322" max="2322" width="8.5703125" style="24" customWidth="1"/>
    <col min="2323" max="2323" width="6.7109375" style="24"/>
    <col min="2324" max="2324" width="16.5703125" style="24" customWidth="1"/>
    <col min="2325" max="2325" width="6.140625" style="24" customWidth="1"/>
    <col min="2326" max="2560" width="6.7109375" style="24"/>
    <col min="2561" max="2561" width="57.7109375" style="24" customWidth="1"/>
    <col min="2562" max="2562" width="20.140625" style="24" customWidth="1"/>
    <col min="2563" max="2563" width="16.28515625" style="24" customWidth="1"/>
    <col min="2564" max="2564" width="16.5703125" style="24" bestFit="1" customWidth="1"/>
    <col min="2565" max="2565" width="9.140625" style="24" customWidth="1"/>
    <col min="2566" max="2566" width="20.5703125" style="24" customWidth="1"/>
    <col min="2567" max="2567" width="16.140625" style="24" customWidth="1"/>
    <col min="2568" max="2568" width="16" style="24" customWidth="1"/>
    <col min="2569" max="2569" width="16.5703125" style="24" bestFit="1" customWidth="1"/>
    <col min="2570" max="2570" width="8.5703125" style="24" customWidth="1"/>
    <col min="2571" max="2571" width="16.140625" style="24" customWidth="1"/>
    <col min="2572" max="2572" width="8.42578125" style="24" customWidth="1"/>
    <col min="2573" max="2573" width="15" style="24" customWidth="1"/>
    <col min="2574" max="2574" width="8.5703125" style="24" customWidth="1"/>
    <col min="2575" max="2575" width="16" style="24" customWidth="1"/>
    <col min="2576" max="2576" width="8" style="24" customWidth="1"/>
    <col min="2577" max="2577" width="15.5703125" style="24" customWidth="1"/>
    <col min="2578" max="2578" width="8.5703125" style="24" customWidth="1"/>
    <col min="2579" max="2579" width="6.7109375" style="24"/>
    <col min="2580" max="2580" width="16.5703125" style="24" customWidth="1"/>
    <col min="2581" max="2581" width="6.140625" style="24" customWidth="1"/>
    <col min="2582" max="2816" width="6.7109375" style="24"/>
    <col min="2817" max="2817" width="57.7109375" style="24" customWidth="1"/>
    <col min="2818" max="2818" width="20.140625" style="24" customWidth="1"/>
    <col min="2819" max="2819" width="16.28515625" style="24" customWidth="1"/>
    <col min="2820" max="2820" width="16.5703125" style="24" bestFit="1" customWidth="1"/>
    <col min="2821" max="2821" width="9.140625" style="24" customWidth="1"/>
    <col min="2822" max="2822" width="20.5703125" style="24" customWidth="1"/>
    <col min="2823" max="2823" width="16.140625" style="24" customWidth="1"/>
    <col min="2824" max="2824" width="16" style="24" customWidth="1"/>
    <col min="2825" max="2825" width="16.5703125" style="24" bestFit="1" customWidth="1"/>
    <col min="2826" max="2826" width="8.5703125" style="24" customWidth="1"/>
    <col min="2827" max="2827" width="16.140625" style="24" customWidth="1"/>
    <col min="2828" max="2828" width="8.42578125" style="24" customWidth="1"/>
    <col min="2829" max="2829" width="15" style="24" customWidth="1"/>
    <col min="2830" max="2830" width="8.5703125" style="24" customWidth="1"/>
    <col min="2831" max="2831" width="16" style="24" customWidth="1"/>
    <col min="2832" max="2832" width="8" style="24" customWidth="1"/>
    <col min="2833" max="2833" width="15.5703125" style="24" customWidth="1"/>
    <col min="2834" max="2834" width="8.5703125" style="24" customWidth="1"/>
    <col min="2835" max="2835" width="6.7109375" style="24"/>
    <col min="2836" max="2836" width="16.5703125" style="24" customWidth="1"/>
    <col min="2837" max="2837" width="6.140625" style="24" customWidth="1"/>
    <col min="2838" max="3072" width="6.7109375" style="24"/>
    <col min="3073" max="3073" width="57.7109375" style="24" customWidth="1"/>
    <col min="3074" max="3074" width="20.140625" style="24" customWidth="1"/>
    <col min="3075" max="3075" width="16.28515625" style="24" customWidth="1"/>
    <col min="3076" max="3076" width="16.5703125" style="24" bestFit="1" customWidth="1"/>
    <col min="3077" max="3077" width="9.140625" style="24" customWidth="1"/>
    <col min="3078" max="3078" width="20.5703125" style="24" customWidth="1"/>
    <col min="3079" max="3079" width="16.140625" style="24" customWidth="1"/>
    <col min="3080" max="3080" width="16" style="24" customWidth="1"/>
    <col min="3081" max="3081" width="16.5703125" style="24" bestFit="1" customWidth="1"/>
    <col min="3082" max="3082" width="8.5703125" style="24" customWidth="1"/>
    <col min="3083" max="3083" width="16.140625" style="24" customWidth="1"/>
    <col min="3084" max="3084" width="8.42578125" style="24" customWidth="1"/>
    <col min="3085" max="3085" width="15" style="24" customWidth="1"/>
    <col min="3086" max="3086" width="8.5703125" style="24" customWidth="1"/>
    <col min="3087" max="3087" width="16" style="24" customWidth="1"/>
    <col min="3088" max="3088" width="8" style="24" customWidth="1"/>
    <col min="3089" max="3089" width="15.5703125" style="24" customWidth="1"/>
    <col min="3090" max="3090" width="8.5703125" style="24" customWidth="1"/>
    <col min="3091" max="3091" width="6.7109375" style="24"/>
    <col min="3092" max="3092" width="16.5703125" style="24" customWidth="1"/>
    <col min="3093" max="3093" width="6.140625" style="24" customWidth="1"/>
    <col min="3094" max="3328" width="6.7109375" style="24"/>
    <col min="3329" max="3329" width="57.7109375" style="24" customWidth="1"/>
    <col min="3330" max="3330" width="20.140625" style="24" customWidth="1"/>
    <col min="3331" max="3331" width="16.28515625" style="24" customWidth="1"/>
    <col min="3332" max="3332" width="16.5703125" style="24" bestFit="1" customWidth="1"/>
    <col min="3333" max="3333" width="9.140625" style="24" customWidth="1"/>
    <col min="3334" max="3334" width="20.5703125" style="24" customWidth="1"/>
    <col min="3335" max="3335" width="16.140625" style="24" customWidth="1"/>
    <col min="3336" max="3336" width="16" style="24" customWidth="1"/>
    <col min="3337" max="3337" width="16.5703125" style="24" bestFit="1" customWidth="1"/>
    <col min="3338" max="3338" width="8.5703125" style="24" customWidth="1"/>
    <col min="3339" max="3339" width="16.140625" style="24" customWidth="1"/>
    <col min="3340" max="3340" width="8.42578125" style="24" customWidth="1"/>
    <col min="3341" max="3341" width="15" style="24" customWidth="1"/>
    <col min="3342" max="3342" width="8.5703125" style="24" customWidth="1"/>
    <col min="3343" max="3343" width="16" style="24" customWidth="1"/>
    <col min="3344" max="3344" width="8" style="24" customWidth="1"/>
    <col min="3345" max="3345" width="15.5703125" style="24" customWidth="1"/>
    <col min="3346" max="3346" width="8.5703125" style="24" customWidth="1"/>
    <col min="3347" max="3347" width="6.7109375" style="24"/>
    <col min="3348" max="3348" width="16.5703125" style="24" customWidth="1"/>
    <col min="3349" max="3349" width="6.140625" style="24" customWidth="1"/>
    <col min="3350" max="3584" width="6.7109375" style="24"/>
    <col min="3585" max="3585" width="57.7109375" style="24" customWidth="1"/>
    <col min="3586" max="3586" width="20.140625" style="24" customWidth="1"/>
    <col min="3587" max="3587" width="16.28515625" style="24" customWidth="1"/>
    <col min="3588" max="3588" width="16.5703125" style="24" bestFit="1" customWidth="1"/>
    <col min="3589" max="3589" width="9.140625" style="24" customWidth="1"/>
    <col min="3590" max="3590" width="20.5703125" style="24" customWidth="1"/>
    <col min="3591" max="3591" width="16.140625" style="24" customWidth="1"/>
    <col min="3592" max="3592" width="16" style="24" customWidth="1"/>
    <col min="3593" max="3593" width="16.5703125" style="24" bestFit="1" customWidth="1"/>
    <col min="3594" max="3594" width="8.5703125" style="24" customWidth="1"/>
    <col min="3595" max="3595" width="16.140625" style="24" customWidth="1"/>
    <col min="3596" max="3596" width="8.42578125" style="24" customWidth="1"/>
    <col min="3597" max="3597" width="15" style="24" customWidth="1"/>
    <col min="3598" max="3598" width="8.5703125" style="24" customWidth="1"/>
    <col min="3599" max="3599" width="16" style="24" customWidth="1"/>
    <col min="3600" max="3600" width="8" style="24" customWidth="1"/>
    <col min="3601" max="3601" width="15.5703125" style="24" customWidth="1"/>
    <col min="3602" max="3602" width="8.5703125" style="24" customWidth="1"/>
    <col min="3603" max="3603" width="6.7109375" style="24"/>
    <col min="3604" max="3604" width="16.5703125" style="24" customWidth="1"/>
    <col min="3605" max="3605" width="6.140625" style="24" customWidth="1"/>
    <col min="3606" max="3840" width="6.7109375" style="24"/>
    <col min="3841" max="3841" width="57.7109375" style="24" customWidth="1"/>
    <col min="3842" max="3842" width="20.140625" style="24" customWidth="1"/>
    <col min="3843" max="3843" width="16.28515625" style="24" customWidth="1"/>
    <col min="3844" max="3844" width="16.5703125" style="24" bestFit="1" customWidth="1"/>
    <col min="3845" max="3845" width="9.140625" style="24" customWidth="1"/>
    <col min="3846" max="3846" width="20.5703125" style="24" customWidth="1"/>
    <col min="3847" max="3847" width="16.140625" style="24" customWidth="1"/>
    <col min="3848" max="3848" width="16" style="24" customWidth="1"/>
    <col min="3849" max="3849" width="16.5703125" style="24" bestFit="1" customWidth="1"/>
    <col min="3850" max="3850" width="8.5703125" style="24" customWidth="1"/>
    <col min="3851" max="3851" width="16.140625" style="24" customWidth="1"/>
    <col min="3852" max="3852" width="8.42578125" style="24" customWidth="1"/>
    <col min="3853" max="3853" width="15" style="24" customWidth="1"/>
    <col min="3854" max="3854" width="8.5703125" style="24" customWidth="1"/>
    <col min="3855" max="3855" width="16" style="24" customWidth="1"/>
    <col min="3856" max="3856" width="8" style="24" customWidth="1"/>
    <col min="3857" max="3857" width="15.5703125" style="24" customWidth="1"/>
    <col min="3858" max="3858" width="8.5703125" style="24" customWidth="1"/>
    <col min="3859" max="3859" width="6.7109375" style="24"/>
    <col min="3860" max="3860" width="16.5703125" style="24" customWidth="1"/>
    <col min="3861" max="3861" width="6.140625" style="24" customWidth="1"/>
    <col min="3862" max="4096" width="6.7109375" style="24"/>
    <col min="4097" max="4097" width="57.7109375" style="24" customWidth="1"/>
    <col min="4098" max="4098" width="20.140625" style="24" customWidth="1"/>
    <col min="4099" max="4099" width="16.28515625" style="24" customWidth="1"/>
    <col min="4100" max="4100" width="16.5703125" style="24" bestFit="1" customWidth="1"/>
    <col min="4101" max="4101" width="9.140625" style="24" customWidth="1"/>
    <col min="4102" max="4102" width="20.5703125" style="24" customWidth="1"/>
    <col min="4103" max="4103" width="16.140625" style="24" customWidth="1"/>
    <col min="4104" max="4104" width="16" style="24" customWidth="1"/>
    <col min="4105" max="4105" width="16.5703125" style="24" bestFit="1" customWidth="1"/>
    <col min="4106" max="4106" width="8.5703125" style="24" customWidth="1"/>
    <col min="4107" max="4107" width="16.140625" style="24" customWidth="1"/>
    <col min="4108" max="4108" width="8.42578125" style="24" customWidth="1"/>
    <col min="4109" max="4109" width="15" style="24" customWidth="1"/>
    <col min="4110" max="4110" width="8.5703125" style="24" customWidth="1"/>
    <col min="4111" max="4111" width="16" style="24" customWidth="1"/>
    <col min="4112" max="4112" width="8" style="24" customWidth="1"/>
    <col min="4113" max="4113" width="15.5703125" style="24" customWidth="1"/>
    <col min="4114" max="4114" width="8.5703125" style="24" customWidth="1"/>
    <col min="4115" max="4115" width="6.7109375" style="24"/>
    <col min="4116" max="4116" width="16.5703125" style="24" customWidth="1"/>
    <col min="4117" max="4117" width="6.140625" style="24" customWidth="1"/>
    <col min="4118" max="4352" width="6.7109375" style="24"/>
    <col min="4353" max="4353" width="57.7109375" style="24" customWidth="1"/>
    <col min="4354" max="4354" width="20.140625" style="24" customWidth="1"/>
    <col min="4355" max="4355" width="16.28515625" style="24" customWidth="1"/>
    <col min="4356" max="4356" width="16.5703125" style="24" bestFit="1" customWidth="1"/>
    <col min="4357" max="4357" width="9.140625" style="24" customWidth="1"/>
    <col min="4358" max="4358" width="20.5703125" style="24" customWidth="1"/>
    <col min="4359" max="4359" width="16.140625" style="24" customWidth="1"/>
    <col min="4360" max="4360" width="16" style="24" customWidth="1"/>
    <col min="4361" max="4361" width="16.5703125" style="24" bestFit="1" customWidth="1"/>
    <col min="4362" max="4362" width="8.5703125" style="24" customWidth="1"/>
    <col min="4363" max="4363" width="16.140625" style="24" customWidth="1"/>
    <col min="4364" max="4364" width="8.42578125" style="24" customWidth="1"/>
    <col min="4365" max="4365" width="15" style="24" customWidth="1"/>
    <col min="4366" max="4366" width="8.5703125" style="24" customWidth="1"/>
    <col min="4367" max="4367" width="16" style="24" customWidth="1"/>
    <col min="4368" max="4368" width="8" style="24" customWidth="1"/>
    <col min="4369" max="4369" width="15.5703125" style="24" customWidth="1"/>
    <col min="4370" max="4370" width="8.5703125" style="24" customWidth="1"/>
    <col min="4371" max="4371" width="6.7109375" style="24"/>
    <col min="4372" max="4372" width="16.5703125" style="24" customWidth="1"/>
    <col min="4373" max="4373" width="6.140625" style="24" customWidth="1"/>
    <col min="4374" max="4608" width="6.7109375" style="24"/>
    <col min="4609" max="4609" width="57.7109375" style="24" customWidth="1"/>
    <col min="4610" max="4610" width="20.140625" style="24" customWidth="1"/>
    <col min="4611" max="4611" width="16.28515625" style="24" customWidth="1"/>
    <col min="4612" max="4612" width="16.5703125" style="24" bestFit="1" customWidth="1"/>
    <col min="4613" max="4613" width="9.140625" style="24" customWidth="1"/>
    <col min="4614" max="4614" width="20.5703125" style="24" customWidth="1"/>
    <col min="4615" max="4615" width="16.140625" style="24" customWidth="1"/>
    <col min="4616" max="4616" width="16" style="24" customWidth="1"/>
    <col min="4617" max="4617" width="16.5703125" style="24" bestFit="1" customWidth="1"/>
    <col min="4618" max="4618" width="8.5703125" style="24" customWidth="1"/>
    <col min="4619" max="4619" width="16.140625" style="24" customWidth="1"/>
    <col min="4620" max="4620" width="8.42578125" style="24" customWidth="1"/>
    <col min="4621" max="4621" width="15" style="24" customWidth="1"/>
    <col min="4622" max="4622" width="8.5703125" style="24" customWidth="1"/>
    <col min="4623" max="4623" width="16" style="24" customWidth="1"/>
    <col min="4624" max="4624" width="8" style="24" customWidth="1"/>
    <col min="4625" max="4625" width="15.5703125" style="24" customWidth="1"/>
    <col min="4626" max="4626" width="8.5703125" style="24" customWidth="1"/>
    <col min="4627" max="4627" width="6.7109375" style="24"/>
    <col min="4628" max="4628" width="16.5703125" style="24" customWidth="1"/>
    <col min="4629" max="4629" width="6.140625" style="24" customWidth="1"/>
    <col min="4630" max="4864" width="6.7109375" style="24"/>
    <col min="4865" max="4865" width="57.7109375" style="24" customWidth="1"/>
    <col min="4866" max="4866" width="20.140625" style="24" customWidth="1"/>
    <col min="4867" max="4867" width="16.28515625" style="24" customWidth="1"/>
    <col min="4868" max="4868" width="16.5703125" style="24" bestFit="1" customWidth="1"/>
    <col min="4869" max="4869" width="9.140625" style="24" customWidth="1"/>
    <col min="4870" max="4870" width="20.5703125" style="24" customWidth="1"/>
    <col min="4871" max="4871" width="16.140625" style="24" customWidth="1"/>
    <col min="4872" max="4872" width="16" style="24" customWidth="1"/>
    <col min="4873" max="4873" width="16.5703125" style="24" bestFit="1" customWidth="1"/>
    <col min="4874" max="4874" width="8.5703125" style="24" customWidth="1"/>
    <col min="4875" max="4875" width="16.140625" style="24" customWidth="1"/>
    <col min="4876" max="4876" width="8.42578125" style="24" customWidth="1"/>
    <col min="4877" max="4877" width="15" style="24" customWidth="1"/>
    <col min="4878" max="4878" width="8.5703125" style="24" customWidth="1"/>
    <col min="4879" max="4879" width="16" style="24" customWidth="1"/>
    <col min="4880" max="4880" width="8" style="24" customWidth="1"/>
    <col min="4881" max="4881" width="15.5703125" style="24" customWidth="1"/>
    <col min="4882" max="4882" width="8.5703125" style="24" customWidth="1"/>
    <col min="4883" max="4883" width="6.7109375" style="24"/>
    <col min="4884" max="4884" width="16.5703125" style="24" customWidth="1"/>
    <col min="4885" max="4885" width="6.140625" style="24" customWidth="1"/>
    <col min="4886" max="5120" width="6.7109375" style="24"/>
    <col min="5121" max="5121" width="57.7109375" style="24" customWidth="1"/>
    <col min="5122" max="5122" width="20.140625" style="24" customWidth="1"/>
    <col min="5123" max="5123" width="16.28515625" style="24" customWidth="1"/>
    <col min="5124" max="5124" width="16.5703125" style="24" bestFit="1" customWidth="1"/>
    <col min="5125" max="5125" width="9.140625" style="24" customWidth="1"/>
    <col min="5126" max="5126" width="20.5703125" style="24" customWidth="1"/>
    <col min="5127" max="5127" width="16.140625" style="24" customWidth="1"/>
    <col min="5128" max="5128" width="16" style="24" customWidth="1"/>
    <col min="5129" max="5129" width="16.5703125" style="24" bestFit="1" customWidth="1"/>
    <col min="5130" max="5130" width="8.5703125" style="24" customWidth="1"/>
    <col min="5131" max="5131" width="16.140625" style="24" customWidth="1"/>
    <col min="5132" max="5132" width="8.42578125" style="24" customWidth="1"/>
    <col min="5133" max="5133" width="15" style="24" customWidth="1"/>
    <col min="5134" max="5134" width="8.5703125" style="24" customWidth="1"/>
    <col min="5135" max="5135" width="16" style="24" customWidth="1"/>
    <col min="5136" max="5136" width="8" style="24" customWidth="1"/>
    <col min="5137" max="5137" width="15.5703125" style="24" customWidth="1"/>
    <col min="5138" max="5138" width="8.5703125" style="24" customWidth="1"/>
    <col min="5139" max="5139" width="6.7109375" style="24"/>
    <col min="5140" max="5140" width="16.5703125" style="24" customWidth="1"/>
    <col min="5141" max="5141" width="6.140625" style="24" customWidth="1"/>
    <col min="5142" max="5376" width="6.7109375" style="24"/>
    <col min="5377" max="5377" width="57.7109375" style="24" customWidth="1"/>
    <col min="5378" max="5378" width="20.140625" style="24" customWidth="1"/>
    <col min="5379" max="5379" width="16.28515625" style="24" customWidth="1"/>
    <col min="5380" max="5380" width="16.5703125" style="24" bestFit="1" customWidth="1"/>
    <col min="5381" max="5381" width="9.140625" style="24" customWidth="1"/>
    <col min="5382" max="5382" width="20.5703125" style="24" customWidth="1"/>
    <col min="5383" max="5383" width="16.140625" style="24" customWidth="1"/>
    <col min="5384" max="5384" width="16" style="24" customWidth="1"/>
    <col min="5385" max="5385" width="16.5703125" style="24" bestFit="1" customWidth="1"/>
    <col min="5386" max="5386" width="8.5703125" style="24" customWidth="1"/>
    <col min="5387" max="5387" width="16.140625" style="24" customWidth="1"/>
    <col min="5388" max="5388" width="8.42578125" style="24" customWidth="1"/>
    <col min="5389" max="5389" width="15" style="24" customWidth="1"/>
    <col min="5390" max="5390" width="8.5703125" style="24" customWidth="1"/>
    <col min="5391" max="5391" width="16" style="24" customWidth="1"/>
    <col min="5392" max="5392" width="8" style="24" customWidth="1"/>
    <col min="5393" max="5393" width="15.5703125" style="24" customWidth="1"/>
    <col min="5394" max="5394" width="8.5703125" style="24" customWidth="1"/>
    <col min="5395" max="5395" width="6.7109375" style="24"/>
    <col min="5396" max="5396" width="16.5703125" style="24" customWidth="1"/>
    <col min="5397" max="5397" width="6.140625" style="24" customWidth="1"/>
    <col min="5398" max="5632" width="6.7109375" style="24"/>
    <col min="5633" max="5633" width="57.7109375" style="24" customWidth="1"/>
    <col min="5634" max="5634" width="20.140625" style="24" customWidth="1"/>
    <col min="5635" max="5635" width="16.28515625" style="24" customWidth="1"/>
    <col min="5636" max="5636" width="16.5703125" style="24" bestFit="1" customWidth="1"/>
    <col min="5637" max="5637" width="9.140625" style="24" customWidth="1"/>
    <col min="5638" max="5638" width="20.5703125" style="24" customWidth="1"/>
    <col min="5639" max="5639" width="16.140625" style="24" customWidth="1"/>
    <col min="5640" max="5640" width="16" style="24" customWidth="1"/>
    <col min="5641" max="5641" width="16.5703125" style="24" bestFit="1" customWidth="1"/>
    <col min="5642" max="5642" width="8.5703125" style="24" customWidth="1"/>
    <col min="5643" max="5643" width="16.140625" style="24" customWidth="1"/>
    <col min="5644" max="5644" width="8.42578125" style="24" customWidth="1"/>
    <col min="5645" max="5645" width="15" style="24" customWidth="1"/>
    <col min="5646" max="5646" width="8.5703125" style="24" customWidth="1"/>
    <col min="5647" max="5647" width="16" style="24" customWidth="1"/>
    <col min="5648" max="5648" width="8" style="24" customWidth="1"/>
    <col min="5649" max="5649" width="15.5703125" style="24" customWidth="1"/>
    <col min="5650" max="5650" width="8.5703125" style="24" customWidth="1"/>
    <col min="5651" max="5651" width="6.7109375" style="24"/>
    <col min="5652" max="5652" width="16.5703125" style="24" customWidth="1"/>
    <col min="5653" max="5653" width="6.140625" style="24" customWidth="1"/>
    <col min="5654" max="5888" width="6.7109375" style="24"/>
    <col min="5889" max="5889" width="57.7109375" style="24" customWidth="1"/>
    <col min="5890" max="5890" width="20.140625" style="24" customWidth="1"/>
    <col min="5891" max="5891" width="16.28515625" style="24" customWidth="1"/>
    <col min="5892" max="5892" width="16.5703125" style="24" bestFit="1" customWidth="1"/>
    <col min="5893" max="5893" width="9.140625" style="24" customWidth="1"/>
    <col min="5894" max="5894" width="20.5703125" style="24" customWidth="1"/>
    <col min="5895" max="5895" width="16.140625" style="24" customWidth="1"/>
    <col min="5896" max="5896" width="16" style="24" customWidth="1"/>
    <col min="5897" max="5897" width="16.5703125" style="24" bestFit="1" customWidth="1"/>
    <col min="5898" max="5898" width="8.5703125" style="24" customWidth="1"/>
    <col min="5899" max="5899" width="16.140625" style="24" customWidth="1"/>
    <col min="5900" max="5900" width="8.42578125" style="24" customWidth="1"/>
    <col min="5901" max="5901" width="15" style="24" customWidth="1"/>
    <col min="5902" max="5902" width="8.5703125" style="24" customWidth="1"/>
    <col min="5903" max="5903" width="16" style="24" customWidth="1"/>
    <col min="5904" max="5904" width="8" style="24" customWidth="1"/>
    <col min="5905" max="5905" width="15.5703125" style="24" customWidth="1"/>
    <col min="5906" max="5906" width="8.5703125" style="24" customWidth="1"/>
    <col min="5907" max="5907" width="6.7109375" style="24"/>
    <col min="5908" max="5908" width="16.5703125" style="24" customWidth="1"/>
    <col min="5909" max="5909" width="6.140625" style="24" customWidth="1"/>
    <col min="5910" max="6144" width="6.7109375" style="24"/>
    <col min="6145" max="6145" width="57.7109375" style="24" customWidth="1"/>
    <col min="6146" max="6146" width="20.140625" style="24" customWidth="1"/>
    <col min="6147" max="6147" width="16.28515625" style="24" customWidth="1"/>
    <col min="6148" max="6148" width="16.5703125" style="24" bestFit="1" customWidth="1"/>
    <col min="6149" max="6149" width="9.140625" style="24" customWidth="1"/>
    <col min="6150" max="6150" width="20.5703125" style="24" customWidth="1"/>
    <col min="6151" max="6151" width="16.140625" style="24" customWidth="1"/>
    <col min="6152" max="6152" width="16" style="24" customWidth="1"/>
    <col min="6153" max="6153" width="16.5703125" style="24" bestFit="1" customWidth="1"/>
    <col min="6154" max="6154" width="8.5703125" style="24" customWidth="1"/>
    <col min="6155" max="6155" width="16.140625" style="24" customWidth="1"/>
    <col min="6156" max="6156" width="8.42578125" style="24" customWidth="1"/>
    <col min="6157" max="6157" width="15" style="24" customWidth="1"/>
    <col min="6158" max="6158" width="8.5703125" style="24" customWidth="1"/>
    <col min="6159" max="6159" width="16" style="24" customWidth="1"/>
    <col min="6160" max="6160" width="8" style="24" customWidth="1"/>
    <col min="6161" max="6161" width="15.5703125" style="24" customWidth="1"/>
    <col min="6162" max="6162" width="8.5703125" style="24" customWidth="1"/>
    <col min="6163" max="6163" width="6.7109375" style="24"/>
    <col min="6164" max="6164" width="16.5703125" style="24" customWidth="1"/>
    <col min="6165" max="6165" width="6.140625" style="24" customWidth="1"/>
    <col min="6166" max="6400" width="6.7109375" style="24"/>
    <col min="6401" max="6401" width="57.7109375" style="24" customWidth="1"/>
    <col min="6402" max="6402" width="20.140625" style="24" customWidth="1"/>
    <col min="6403" max="6403" width="16.28515625" style="24" customWidth="1"/>
    <col min="6404" max="6404" width="16.5703125" style="24" bestFit="1" customWidth="1"/>
    <col min="6405" max="6405" width="9.140625" style="24" customWidth="1"/>
    <col min="6406" max="6406" width="20.5703125" style="24" customWidth="1"/>
    <col min="6407" max="6407" width="16.140625" style="24" customWidth="1"/>
    <col min="6408" max="6408" width="16" style="24" customWidth="1"/>
    <col min="6409" max="6409" width="16.5703125" style="24" bestFit="1" customWidth="1"/>
    <col min="6410" max="6410" width="8.5703125" style="24" customWidth="1"/>
    <col min="6411" max="6411" width="16.140625" style="24" customWidth="1"/>
    <col min="6412" max="6412" width="8.42578125" style="24" customWidth="1"/>
    <col min="6413" max="6413" width="15" style="24" customWidth="1"/>
    <col min="6414" max="6414" width="8.5703125" style="24" customWidth="1"/>
    <col min="6415" max="6415" width="16" style="24" customWidth="1"/>
    <col min="6416" max="6416" width="8" style="24" customWidth="1"/>
    <col min="6417" max="6417" width="15.5703125" style="24" customWidth="1"/>
    <col min="6418" max="6418" width="8.5703125" style="24" customWidth="1"/>
    <col min="6419" max="6419" width="6.7109375" style="24"/>
    <col min="6420" max="6420" width="16.5703125" style="24" customWidth="1"/>
    <col min="6421" max="6421" width="6.140625" style="24" customWidth="1"/>
    <col min="6422" max="6656" width="6.7109375" style="24"/>
    <col min="6657" max="6657" width="57.7109375" style="24" customWidth="1"/>
    <col min="6658" max="6658" width="20.140625" style="24" customWidth="1"/>
    <col min="6659" max="6659" width="16.28515625" style="24" customWidth="1"/>
    <col min="6660" max="6660" width="16.5703125" style="24" bestFit="1" customWidth="1"/>
    <col min="6661" max="6661" width="9.140625" style="24" customWidth="1"/>
    <col min="6662" max="6662" width="20.5703125" style="24" customWidth="1"/>
    <col min="6663" max="6663" width="16.140625" style="24" customWidth="1"/>
    <col min="6664" max="6664" width="16" style="24" customWidth="1"/>
    <col min="6665" max="6665" width="16.5703125" style="24" bestFit="1" customWidth="1"/>
    <col min="6666" max="6666" width="8.5703125" style="24" customWidth="1"/>
    <col min="6667" max="6667" width="16.140625" style="24" customWidth="1"/>
    <col min="6668" max="6668" width="8.42578125" style="24" customWidth="1"/>
    <col min="6669" max="6669" width="15" style="24" customWidth="1"/>
    <col min="6670" max="6670" width="8.5703125" style="24" customWidth="1"/>
    <col min="6671" max="6671" width="16" style="24" customWidth="1"/>
    <col min="6672" max="6672" width="8" style="24" customWidth="1"/>
    <col min="6673" max="6673" width="15.5703125" style="24" customWidth="1"/>
    <col min="6674" max="6674" width="8.5703125" style="24" customWidth="1"/>
    <col min="6675" max="6675" width="6.7109375" style="24"/>
    <col min="6676" max="6676" width="16.5703125" style="24" customWidth="1"/>
    <col min="6677" max="6677" width="6.140625" style="24" customWidth="1"/>
    <col min="6678" max="6912" width="6.7109375" style="24"/>
    <col min="6913" max="6913" width="57.7109375" style="24" customWidth="1"/>
    <col min="6914" max="6914" width="20.140625" style="24" customWidth="1"/>
    <col min="6915" max="6915" width="16.28515625" style="24" customWidth="1"/>
    <col min="6916" max="6916" width="16.5703125" style="24" bestFit="1" customWidth="1"/>
    <col min="6917" max="6917" width="9.140625" style="24" customWidth="1"/>
    <col min="6918" max="6918" width="20.5703125" style="24" customWidth="1"/>
    <col min="6919" max="6919" width="16.140625" style="24" customWidth="1"/>
    <col min="6920" max="6920" width="16" style="24" customWidth="1"/>
    <col min="6921" max="6921" width="16.5703125" style="24" bestFit="1" customWidth="1"/>
    <col min="6922" max="6922" width="8.5703125" style="24" customWidth="1"/>
    <col min="6923" max="6923" width="16.140625" style="24" customWidth="1"/>
    <col min="6924" max="6924" width="8.42578125" style="24" customWidth="1"/>
    <col min="6925" max="6925" width="15" style="24" customWidth="1"/>
    <col min="6926" max="6926" width="8.5703125" style="24" customWidth="1"/>
    <col min="6927" max="6927" width="16" style="24" customWidth="1"/>
    <col min="6928" max="6928" width="8" style="24" customWidth="1"/>
    <col min="6929" max="6929" width="15.5703125" style="24" customWidth="1"/>
    <col min="6930" max="6930" width="8.5703125" style="24" customWidth="1"/>
    <col min="6931" max="6931" width="6.7109375" style="24"/>
    <col min="6932" max="6932" width="16.5703125" style="24" customWidth="1"/>
    <col min="6933" max="6933" width="6.140625" style="24" customWidth="1"/>
    <col min="6934" max="7168" width="6.7109375" style="24"/>
    <col min="7169" max="7169" width="57.7109375" style="24" customWidth="1"/>
    <col min="7170" max="7170" width="20.140625" style="24" customWidth="1"/>
    <col min="7171" max="7171" width="16.28515625" style="24" customWidth="1"/>
    <col min="7172" max="7172" width="16.5703125" style="24" bestFit="1" customWidth="1"/>
    <col min="7173" max="7173" width="9.140625" style="24" customWidth="1"/>
    <col min="7174" max="7174" width="20.5703125" style="24" customWidth="1"/>
    <col min="7175" max="7175" width="16.140625" style="24" customWidth="1"/>
    <col min="7176" max="7176" width="16" style="24" customWidth="1"/>
    <col min="7177" max="7177" width="16.5703125" style="24" bestFit="1" customWidth="1"/>
    <col min="7178" max="7178" width="8.5703125" style="24" customWidth="1"/>
    <col min="7179" max="7179" width="16.140625" style="24" customWidth="1"/>
    <col min="7180" max="7180" width="8.42578125" style="24" customWidth="1"/>
    <col min="7181" max="7181" width="15" style="24" customWidth="1"/>
    <col min="7182" max="7182" width="8.5703125" style="24" customWidth="1"/>
    <col min="7183" max="7183" width="16" style="24" customWidth="1"/>
    <col min="7184" max="7184" width="8" style="24" customWidth="1"/>
    <col min="7185" max="7185" width="15.5703125" style="24" customWidth="1"/>
    <col min="7186" max="7186" width="8.5703125" style="24" customWidth="1"/>
    <col min="7187" max="7187" width="6.7109375" style="24"/>
    <col min="7188" max="7188" width="16.5703125" style="24" customWidth="1"/>
    <col min="7189" max="7189" width="6.140625" style="24" customWidth="1"/>
    <col min="7190" max="7424" width="6.7109375" style="24"/>
    <col min="7425" max="7425" width="57.7109375" style="24" customWidth="1"/>
    <col min="7426" max="7426" width="20.140625" style="24" customWidth="1"/>
    <col min="7427" max="7427" width="16.28515625" style="24" customWidth="1"/>
    <col min="7428" max="7428" width="16.5703125" style="24" bestFit="1" customWidth="1"/>
    <col min="7429" max="7429" width="9.140625" style="24" customWidth="1"/>
    <col min="7430" max="7430" width="20.5703125" style="24" customWidth="1"/>
    <col min="7431" max="7431" width="16.140625" style="24" customWidth="1"/>
    <col min="7432" max="7432" width="16" style="24" customWidth="1"/>
    <col min="7433" max="7433" width="16.5703125" style="24" bestFit="1" customWidth="1"/>
    <col min="7434" max="7434" width="8.5703125" style="24" customWidth="1"/>
    <col min="7435" max="7435" width="16.140625" style="24" customWidth="1"/>
    <col min="7436" max="7436" width="8.42578125" style="24" customWidth="1"/>
    <col min="7437" max="7437" width="15" style="24" customWidth="1"/>
    <col min="7438" max="7438" width="8.5703125" style="24" customWidth="1"/>
    <col min="7439" max="7439" width="16" style="24" customWidth="1"/>
    <col min="7440" max="7440" width="8" style="24" customWidth="1"/>
    <col min="7441" max="7441" width="15.5703125" style="24" customWidth="1"/>
    <col min="7442" max="7442" width="8.5703125" style="24" customWidth="1"/>
    <col min="7443" max="7443" width="6.7109375" style="24"/>
    <col min="7444" max="7444" width="16.5703125" style="24" customWidth="1"/>
    <col min="7445" max="7445" width="6.140625" style="24" customWidth="1"/>
    <col min="7446" max="7680" width="6.7109375" style="24"/>
    <col min="7681" max="7681" width="57.7109375" style="24" customWidth="1"/>
    <col min="7682" max="7682" width="20.140625" style="24" customWidth="1"/>
    <col min="7683" max="7683" width="16.28515625" style="24" customWidth="1"/>
    <col min="7684" max="7684" width="16.5703125" style="24" bestFit="1" customWidth="1"/>
    <col min="7685" max="7685" width="9.140625" style="24" customWidth="1"/>
    <col min="7686" max="7686" width="20.5703125" style="24" customWidth="1"/>
    <col min="7687" max="7687" width="16.140625" style="24" customWidth="1"/>
    <col min="7688" max="7688" width="16" style="24" customWidth="1"/>
    <col min="7689" max="7689" width="16.5703125" style="24" bestFit="1" customWidth="1"/>
    <col min="7690" max="7690" width="8.5703125" style="24" customWidth="1"/>
    <col min="7691" max="7691" width="16.140625" style="24" customWidth="1"/>
    <col min="7692" max="7692" width="8.42578125" style="24" customWidth="1"/>
    <col min="7693" max="7693" width="15" style="24" customWidth="1"/>
    <col min="7694" max="7694" width="8.5703125" style="24" customWidth="1"/>
    <col min="7695" max="7695" width="16" style="24" customWidth="1"/>
    <col min="7696" max="7696" width="8" style="24" customWidth="1"/>
    <col min="7697" max="7697" width="15.5703125" style="24" customWidth="1"/>
    <col min="7698" max="7698" width="8.5703125" style="24" customWidth="1"/>
    <col min="7699" max="7699" width="6.7109375" style="24"/>
    <col min="7700" max="7700" width="16.5703125" style="24" customWidth="1"/>
    <col min="7701" max="7701" width="6.140625" style="24" customWidth="1"/>
    <col min="7702" max="7936" width="6.7109375" style="24"/>
    <col min="7937" max="7937" width="57.7109375" style="24" customWidth="1"/>
    <col min="7938" max="7938" width="20.140625" style="24" customWidth="1"/>
    <col min="7939" max="7939" width="16.28515625" style="24" customWidth="1"/>
    <col min="7940" max="7940" width="16.5703125" style="24" bestFit="1" customWidth="1"/>
    <col min="7941" max="7941" width="9.140625" style="24" customWidth="1"/>
    <col min="7942" max="7942" width="20.5703125" style="24" customWidth="1"/>
    <col min="7943" max="7943" width="16.140625" style="24" customWidth="1"/>
    <col min="7944" max="7944" width="16" style="24" customWidth="1"/>
    <col min="7945" max="7945" width="16.5703125" style="24" bestFit="1" customWidth="1"/>
    <col min="7946" max="7946" width="8.5703125" style="24" customWidth="1"/>
    <col min="7947" max="7947" width="16.140625" style="24" customWidth="1"/>
    <col min="7948" max="7948" width="8.42578125" style="24" customWidth="1"/>
    <col min="7949" max="7949" width="15" style="24" customWidth="1"/>
    <col min="7950" max="7950" width="8.5703125" style="24" customWidth="1"/>
    <col min="7951" max="7951" width="16" style="24" customWidth="1"/>
    <col min="7952" max="7952" width="8" style="24" customWidth="1"/>
    <col min="7953" max="7953" width="15.5703125" style="24" customWidth="1"/>
    <col min="7954" max="7954" width="8.5703125" style="24" customWidth="1"/>
    <col min="7955" max="7955" width="6.7109375" style="24"/>
    <col min="7956" max="7956" width="16.5703125" style="24" customWidth="1"/>
    <col min="7957" max="7957" width="6.140625" style="24" customWidth="1"/>
    <col min="7958" max="8192" width="6.7109375" style="24"/>
    <col min="8193" max="8193" width="57.7109375" style="24" customWidth="1"/>
    <col min="8194" max="8194" width="20.140625" style="24" customWidth="1"/>
    <col min="8195" max="8195" width="16.28515625" style="24" customWidth="1"/>
    <col min="8196" max="8196" width="16.5703125" style="24" bestFit="1" customWidth="1"/>
    <col min="8197" max="8197" width="9.140625" style="24" customWidth="1"/>
    <col min="8198" max="8198" width="20.5703125" style="24" customWidth="1"/>
    <col min="8199" max="8199" width="16.140625" style="24" customWidth="1"/>
    <col min="8200" max="8200" width="16" style="24" customWidth="1"/>
    <col min="8201" max="8201" width="16.5703125" style="24" bestFit="1" customWidth="1"/>
    <col min="8202" max="8202" width="8.5703125" style="24" customWidth="1"/>
    <col min="8203" max="8203" width="16.140625" style="24" customWidth="1"/>
    <col min="8204" max="8204" width="8.42578125" style="24" customWidth="1"/>
    <col min="8205" max="8205" width="15" style="24" customWidth="1"/>
    <col min="8206" max="8206" width="8.5703125" style="24" customWidth="1"/>
    <col min="8207" max="8207" width="16" style="24" customWidth="1"/>
    <col min="8208" max="8208" width="8" style="24" customWidth="1"/>
    <col min="8209" max="8209" width="15.5703125" style="24" customWidth="1"/>
    <col min="8210" max="8210" width="8.5703125" style="24" customWidth="1"/>
    <col min="8211" max="8211" width="6.7109375" style="24"/>
    <col min="8212" max="8212" width="16.5703125" style="24" customWidth="1"/>
    <col min="8213" max="8213" width="6.140625" style="24" customWidth="1"/>
    <col min="8214" max="8448" width="6.7109375" style="24"/>
    <col min="8449" max="8449" width="57.7109375" style="24" customWidth="1"/>
    <col min="8450" max="8450" width="20.140625" style="24" customWidth="1"/>
    <col min="8451" max="8451" width="16.28515625" style="24" customWidth="1"/>
    <col min="8452" max="8452" width="16.5703125" style="24" bestFit="1" customWidth="1"/>
    <col min="8453" max="8453" width="9.140625" style="24" customWidth="1"/>
    <col min="8454" max="8454" width="20.5703125" style="24" customWidth="1"/>
    <col min="8455" max="8455" width="16.140625" style="24" customWidth="1"/>
    <col min="8456" max="8456" width="16" style="24" customWidth="1"/>
    <col min="8457" max="8457" width="16.5703125" style="24" bestFit="1" customWidth="1"/>
    <col min="8458" max="8458" width="8.5703125" style="24" customWidth="1"/>
    <col min="8459" max="8459" width="16.140625" style="24" customWidth="1"/>
    <col min="8460" max="8460" width="8.42578125" style="24" customWidth="1"/>
    <col min="8461" max="8461" width="15" style="24" customWidth="1"/>
    <col min="8462" max="8462" width="8.5703125" style="24" customWidth="1"/>
    <col min="8463" max="8463" width="16" style="24" customWidth="1"/>
    <col min="8464" max="8464" width="8" style="24" customWidth="1"/>
    <col min="8465" max="8465" width="15.5703125" style="24" customWidth="1"/>
    <col min="8466" max="8466" width="8.5703125" style="24" customWidth="1"/>
    <col min="8467" max="8467" width="6.7109375" style="24"/>
    <col min="8468" max="8468" width="16.5703125" style="24" customWidth="1"/>
    <col min="8469" max="8469" width="6.140625" style="24" customWidth="1"/>
    <col min="8470" max="8704" width="6.7109375" style="24"/>
    <col min="8705" max="8705" width="57.7109375" style="24" customWidth="1"/>
    <col min="8706" max="8706" width="20.140625" style="24" customWidth="1"/>
    <col min="8707" max="8707" width="16.28515625" style="24" customWidth="1"/>
    <col min="8708" max="8708" width="16.5703125" style="24" bestFit="1" customWidth="1"/>
    <col min="8709" max="8709" width="9.140625" style="24" customWidth="1"/>
    <col min="8710" max="8710" width="20.5703125" style="24" customWidth="1"/>
    <col min="8711" max="8711" width="16.140625" style="24" customWidth="1"/>
    <col min="8712" max="8712" width="16" style="24" customWidth="1"/>
    <col min="8713" max="8713" width="16.5703125" style="24" bestFit="1" customWidth="1"/>
    <col min="8714" max="8714" width="8.5703125" style="24" customWidth="1"/>
    <col min="8715" max="8715" width="16.140625" style="24" customWidth="1"/>
    <col min="8716" max="8716" width="8.42578125" style="24" customWidth="1"/>
    <col min="8717" max="8717" width="15" style="24" customWidth="1"/>
    <col min="8718" max="8718" width="8.5703125" style="24" customWidth="1"/>
    <col min="8719" max="8719" width="16" style="24" customWidth="1"/>
    <col min="8720" max="8720" width="8" style="24" customWidth="1"/>
    <col min="8721" max="8721" width="15.5703125" style="24" customWidth="1"/>
    <col min="8722" max="8722" width="8.5703125" style="24" customWidth="1"/>
    <col min="8723" max="8723" width="6.7109375" style="24"/>
    <col min="8724" max="8724" width="16.5703125" style="24" customWidth="1"/>
    <col min="8725" max="8725" width="6.140625" style="24" customWidth="1"/>
    <col min="8726" max="8960" width="6.7109375" style="24"/>
    <col min="8961" max="8961" width="57.7109375" style="24" customWidth="1"/>
    <col min="8962" max="8962" width="20.140625" style="24" customWidth="1"/>
    <col min="8963" max="8963" width="16.28515625" style="24" customWidth="1"/>
    <col min="8964" max="8964" width="16.5703125" style="24" bestFit="1" customWidth="1"/>
    <col min="8965" max="8965" width="9.140625" style="24" customWidth="1"/>
    <col min="8966" max="8966" width="20.5703125" style="24" customWidth="1"/>
    <col min="8967" max="8967" width="16.140625" style="24" customWidth="1"/>
    <col min="8968" max="8968" width="16" style="24" customWidth="1"/>
    <col min="8969" max="8969" width="16.5703125" style="24" bestFit="1" customWidth="1"/>
    <col min="8970" max="8970" width="8.5703125" style="24" customWidth="1"/>
    <col min="8971" max="8971" width="16.140625" style="24" customWidth="1"/>
    <col min="8972" max="8972" width="8.42578125" style="24" customWidth="1"/>
    <col min="8973" max="8973" width="15" style="24" customWidth="1"/>
    <col min="8974" max="8974" width="8.5703125" style="24" customWidth="1"/>
    <col min="8975" max="8975" width="16" style="24" customWidth="1"/>
    <col min="8976" max="8976" width="8" style="24" customWidth="1"/>
    <col min="8977" max="8977" width="15.5703125" style="24" customWidth="1"/>
    <col min="8978" max="8978" width="8.5703125" style="24" customWidth="1"/>
    <col min="8979" max="8979" width="6.7109375" style="24"/>
    <col min="8980" max="8980" width="16.5703125" style="24" customWidth="1"/>
    <col min="8981" max="8981" width="6.140625" style="24" customWidth="1"/>
    <col min="8982" max="9216" width="6.7109375" style="24"/>
    <col min="9217" max="9217" width="57.7109375" style="24" customWidth="1"/>
    <col min="9218" max="9218" width="20.140625" style="24" customWidth="1"/>
    <col min="9219" max="9219" width="16.28515625" style="24" customWidth="1"/>
    <col min="9220" max="9220" width="16.5703125" style="24" bestFit="1" customWidth="1"/>
    <col min="9221" max="9221" width="9.140625" style="24" customWidth="1"/>
    <col min="9222" max="9222" width="20.5703125" style="24" customWidth="1"/>
    <col min="9223" max="9223" width="16.140625" style="24" customWidth="1"/>
    <col min="9224" max="9224" width="16" style="24" customWidth="1"/>
    <col min="9225" max="9225" width="16.5703125" style="24" bestFit="1" customWidth="1"/>
    <col min="9226" max="9226" width="8.5703125" style="24" customWidth="1"/>
    <col min="9227" max="9227" width="16.140625" style="24" customWidth="1"/>
    <col min="9228" max="9228" width="8.42578125" style="24" customWidth="1"/>
    <col min="9229" max="9229" width="15" style="24" customWidth="1"/>
    <col min="9230" max="9230" width="8.5703125" style="24" customWidth="1"/>
    <col min="9231" max="9231" width="16" style="24" customWidth="1"/>
    <col min="9232" max="9232" width="8" style="24" customWidth="1"/>
    <col min="9233" max="9233" width="15.5703125" style="24" customWidth="1"/>
    <col min="9234" max="9234" width="8.5703125" style="24" customWidth="1"/>
    <col min="9235" max="9235" width="6.7109375" style="24"/>
    <col min="9236" max="9236" width="16.5703125" style="24" customWidth="1"/>
    <col min="9237" max="9237" width="6.140625" style="24" customWidth="1"/>
    <col min="9238" max="9472" width="6.7109375" style="24"/>
    <col min="9473" max="9473" width="57.7109375" style="24" customWidth="1"/>
    <col min="9474" max="9474" width="20.140625" style="24" customWidth="1"/>
    <col min="9475" max="9475" width="16.28515625" style="24" customWidth="1"/>
    <col min="9476" max="9476" width="16.5703125" style="24" bestFit="1" customWidth="1"/>
    <col min="9477" max="9477" width="9.140625" style="24" customWidth="1"/>
    <col min="9478" max="9478" width="20.5703125" style="24" customWidth="1"/>
    <col min="9479" max="9479" width="16.140625" style="24" customWidth="1"/>
    <col min="9480" max="9480" width="16" style="24" customWidth="1"/>
    <col min="9481" max="9481" width="16.5703125" style="24" bestFit="1" customWidth="1"/>
    <col min="9482" max="9482" width="8.5703125" style="24" customWidth="1"/>
    <col min="9483" max="9483" width="16.140625" style="24" customWidth="1"/>
    <col min="9484" max="9484" width="8.42578125" style="24" customWidth="1"/>
    <col min="9485" max="9485" width="15" style="24" customWidth="1"/>
    <col min="9486" max="9486" width="8.5703125" style="24" customWidth="1"/>
    <col min="9487" max="9487" width="16" style="24" customWidth="1"/>
    <col min="9488" max="9488" width="8" style="24" customWidth="1"/>
    <col min="9489" max="9489" width="15.5703125" style="24" customWidth="1"/>
    <col min="9490" max="9490" width="8.5703125" style="24" customWidth="1"/>
    <col min="9491" max="9491" width="6.7109375" style="24"/>
    <col min="9492" max="9492" width="16.5703125" style="24" customWidth="1"/>
    <col min="9493" max="9493" width="6.140625" style="24" customWidth="1"/>
    <col min="9494" max="9728" width="6.7109375" style="24"/>
    <col min="9729" max="9729" width="57.7109375" style="24" customWidth="1"/>
    <col min="9730" max="9730" width="20.140625" style="24" customWidth="1"/>
    <col min="9731" max="9731" width="16.28515625" style="24" customWidth="1"/>
    <col min="9732" max="9732" width="16.5703125" style="24" bestFit="1" customWidth="1"/>
    <col min="9733" max="9733" width="9.140625" style="24" customWidth="1"/>
    <col min="9734" max="9734" width="20.5703125" style="24" customWidth="1"/>
    <col min="9735" max="9735" width="16.140625" style="24" customWidth="1"/>
    <col min="9736" max="9736" width="16" style="24" customWidth="1"/>
    <col min="9737" max="9737" width="16.5703125" style="24" bestFit="1" customWidth="1"/>
    <col min="9738" max="9738" width="8.5703125" style="24" customWidth="1"/>
    <col min="9739" max="9739" width="16.140625" style="24" customWidth="1"/>
    <col min="9740" max="9740" width="8.42578125" style="24" customWidth="1"/>
    <col min="9741" max="9741" width="15" style="24" customWidth="1"/>
    <col min="9742" max="9742" width="8.5703125" style="24" customWidth="1"/>
    <col min="9743" max="9743" width="16" style="24" customWidth="1"/>
    <col min="9744" max="9744" width="8" style="24" customWidth="1"/>
    <col min="9745" max="9745" width="15.5703125" style="24" customWidth="1"/>
    <col min="9746" max="9746" width="8.5703125" style="24" customWidth="1"/>
    <col min="9747" max="9747" width="6.7109375" style="24"/>
    <col min="9748" max="9748" width="16.5703125" style="24" customWidth="1"/>
    <col min="9749" max="9749" width="6.140625" style="24" customWidth="1"/>
    <col min="9750" max="9984" width="6.7109375" style="24"/>
    <col min="9985" max="9985" width="57.7109375" style="24" customWidth="1"/>
    <col min="9986" max="9986" width="20.140625" style="24" customWidth="1"/>
    <col min="9987" max="9987" width="16.28515625" style="24" customWidth="1"/>
    <col min="9988" max="9988" width="16.5703125" style="24" bestFit="1" customWidth="1"/>
    <col min="9989" max="9989" width="9.140625" style="24" customWidth="1"/>
    <col min="9990" max="9990" width="20.5703125" style="24" customWidth="1"/>
    <col min="9991" max="9991" width="16.140625" style="24" customWidth="1"/>
    <col min="9992" max="9992" width="16" style="24" customWidth="1"/>
    <col min="9993" max="9993" width="16.5703125" style="24" bestFit="1" customWidth="1"/>
    <col min="9994" max="9994" width="8.5703125" style="24" customWidth="1"/>
    <col min="9995" max="9995" width="16.140625" style="24" customWidth="1"/>
    <col min="9996" max="9996" width="8.42578125" style="24" customWidth="1"/>
    <col min="9997" max="9997" width="15" style="24" customWidth="1"/>
    <col min="9998" max="9998" width="8.5703125" style="24" customWidth="1"/>
    <col min="9999" max="9999" width="16" style="24" customWidth="1"/>
    <col min="10000" max="10000" width="8" style="24" customWidth="1"/>
    <col min="10001" max="10001" width="15.5703125" style="24" customWidth="1"/>
    <col min="10002" max="10002" width="8.5703125" style="24" customWidth="1"/>
    <col min="10003" max="10003" width="6.7109375" style="24"/>
    <col min="10004" max="10004" width="16.5703125" style="24" customWidth="1"/>
    <col min="10005" max="10005" width="6.140625" style="24" customWidth="1"/>
    <col min="10006" max="10240" width="6.7109375" style="24"/>
    <col min="10241" max="10241" width="57.7109375" style="24" customWidth="1"/>
    <col min="10242" max="10242" width="20.140625" style="24" customWidth="1"/>
    <col min="10243" max="10243" width="16.28515625" style="24" customWidth="1"/>
    <col min="10244" max="10244" width="16.5703125" style="24" bestFit="1" customWidth="1"/>
    <col min="10245" max="10245" width="9.140625" style="24" customWidth="1"/>
    <col min="10246" max="10246" width="20.5703125" style="24" customWidth="1"/>
    <col min="10247" max="10247" width="16.140625" style="24" customWidth="1"/>
    <col min="10248" max="10248" width="16" style="24" customWidth="1"/>
    <col min="10249" max="10249" width="16.5703125" style="24" bestFit="1" customWidth="1"/>
    <col min="10250" max="10250" width="8.5703125" style="24" customWidth="1"/>
    <col min="10251" max="10251" width="16.140625" style="24" customWidth="1"/>
    <col min="10252" max="10252" width="8.42578125" style="24" customWidth="1"/>
    <col min="10253" max="10253" width="15" style="24" customWidth="1"/>
    <col min="10254" max="10254" width="8.5703125" style="24" customWidth="1"/>
    <col min="10255" max="10255" width="16" style="24" customWidth="1"/>
    <col min="10256" max="10256" width="8" style="24" customWidth="1"/>
    <col min="10257" max="10257" width="15.5703125" style="24" customWidth="1"/>
    <col min="10258" max="10258" width="8.5703125" style="24" customWidth="1"/>
    <col min="10259" max="10259" width="6.7109375" style="24"/>
    <col min="10260" max="10260" width="16.5703125" style="24" customWidth="1"/>
    <col min="10261" max="10261" width="6.140625" style="24" customWidth="1"/>
    <col min="10262" max="10496" width="6.7109375" style="24"/>
    <col min="10497" max="10497" width="57.7109375" style="24" customWidth="1"/>
    <col min="10498" max="10498" width="20.140625" style="24" customWidth="1"/>
    <col min="10499" max="10499" width="16.28515625" style="24" customWidth="1"/>
    <col min="10500" max="10500" width="16.5703125" style="24" bestFit="1" customWidth="1"/>
    <col min="10501" max="10501" width="9.140625" style="24" customWidth="1"/>
    <col min="10502" max="10502" width="20.5703125" style="24" customWidth="1"/>
    <col min="10503" max="10503" width="16.140625" style="24" customWidth="1"/>
    <col min="10504" max="10504" width="16" style="24" customWidth="1"/>
    <col min="10505" max="10505" width="16.5703125" style="24" bestFit="1" customWidth="1"/>
    <col min="10506" max="10506" width="8.5703125" style="24" customWidth="1"/>
    <col min="10507" max="10507" width="16.140625" style="24" customWidth="1"/>
    <col min="10508" max="10508" width="8.42578125" style="24" customWidth="1"/>
    <col min="10509" max="10509" width="15" style="24" customWidth="1"/>
    <col min="10510" max="10510" width="8.5703125" style="24" customWidth="1"/>
    <col min="10511" max="10511" width="16" style="24" customWidth="1"/>
    <col min="10512" max="10512" width="8" style="24" customWidth="1"/>
    <col min="10513" max="10513" width="15.5703125" style="24" customWidth="1"/>
    <col min="10514" max="10514" width="8.5703125" style="24" customWidth="1"/>
    <col min="10515" max="10515" width="6.7109375" style="24"/>
    <col min="10516" max="10516" width="16.5703125" style="24" customWidth="1"/>
    <col min="10517" max="10517" width="6.140625" style="24" customWidth="1"/>
    <col min="10518" max="10752" width="6.7109375" style="24"/>
    <col min="10753" max="10753" width="57.7109375" style="24" customWidth="1"/>
    <col min="10754" max="10754" width="20.140625" style="24" customWidth="1"/>
    <col min="10755" max="10755" width="16.28515625" style="24" customWidth="1"/>
    <col min="10756" max="10756" width="16.5703125" style="24" bestFit="1" customWidth="1"/>
    <col min="10757" max="10757" width="9.140625" style="24" customWidth="1"/>
    <col min="10758" max="10758" width="20.5703125" style="24" customWidth="1"/>
    <col min="10759" max="10759" width="16.140625" style="24" customWidth="1"/>
    <col min="10760" max="10760" width="16" style="24" customWidth="1"/>
    <col min="10761" max="10761" width="16.5703125" style="24" bestFit="1" customWidth="1"/>
    <col min="10762" max="10762" width="8.5703125" style="24" customWidth="1"/>
    <col min="10763" max="10763" width="16.140625" style="24" customWidth="1"/>
    <col min="10764" max="10764" width="8.42578125" style="24" customWidth="1"/>
    <col min="10765" max="10765" width="15" style="24" customWidth="1"/>
    <col min="10766" max="10766" width="8.5703125" style="24" customWidth="1"/>
    <col min="10767" max="10767" width="16" style="24" customWidth="1"/>
    <col min="10768" max="10768" width="8" style="24" customWidth="1"/>
    <col min="10769" max="10769" width="15.5703125" style="24" customWidth="1"/>
    <col min="10770" max="10770" width="8.5703125" style="24" customWidth="1"/>
    <col min="10771" max="10771" width="6.7109375" style="24"/>
    <col min="10772" max="10772" width="16.5703125" style="24" customWidth="1"/>
    <col min="10773" max="10773" width="6.140625" style="24" customWidth="1"/>
    <col min="10774" max="11008" width="6.7109375" style="24"/>
    <col min="11009" max="11009" width="57.7109375" style="24" customWidth="1"/>
    <col min="11010" max="11010" width="20.140625" style="24" customWidth="1"/>
    <col min="11011" max="11011" width="16.28515625" style="24" customWidth="1"/>
    <col min="11012" max="11012" width="16.5703125" style="24" bestFit="1" customWidth="1"/>
    <col min="11013" max="11013" width="9.140625" style="24" customWidth="1"/>
    <col min="11014" max="11014" width="20.5703125" style="24" customWidth="1"/>
    <col min="11015" max="11015" width="16.140625" style="24" customWidth="1"/>
    <col min="11016" max="11016" width="16" style="24" customWidth="1"/>
    <col min="11017" max="11017" width="16.5703125" style="24" bestFit="1" customWidth="1"/>
    <col min="11018" max="11018" width="8.5703125" style="24" customWidth="1"/>
    <col min="11019" max="11019" width="16.140625" style="24" customWidth="1"/>
    <col min="11020" max="11020" width="8.42578125" style="24" customWidth="1"/>
    <col min="11021" max="11021" width="15" style="24" customWidth="1"/>
    <col min="11022" max="11022" width="8.5703125" style="24" customWidth="1"/>
    <col min="11023" max="11023" width="16" style="24" customWidth="1"/>
    <col min="11024" max="11024" width="8" style="24" customWidth="1"/>
    <col min="11025" max="11025" width="15.5703125" style="24" customWidth="1"/>
    <col min="11026" max="11026" width="8.5703125" style="24" customWidth="1"/>
    <col min="11027" max="11027" width="6.7109375" style="24"/>
    <col min="11028" max="11028" width="16.5703125" style="24" customWidth="1"/>
    <col min="11029" max="11029" width="6.140625" style="24" customWidth="1"/>
    <col min="11030" max="11264" width="6.7109375" style="24"/>
    <col min="11265" max="11265" width="57.7109375" style="24" customWidth="1"/>
    <col min="11266" max="11266" width="20.140625" style="24" customWidth="1"/>
    <col min="11267" max="11267" width="16.28515625" style="24" customWidth="1"/>
    <col min="11268" max="11268" width="16.5703125" style="24" bestFit="1" customWidth="1"/>
    <col min="11269" max="11269" width="9.140625" style="24" customWidth="1"/>
    <col min="11270" max="11270" width="20.5703125" style="24" customWidth="1"/>
    <col min="11271" max="11271" width="16.140625" style="24" customWidth="1"/>
    <col min="11272" max="11272" width="16" style="24" customWidth="1"/>
    <col min="11273" max="11273" width="16.5703125" style="24" bestFit="1" customWidth="1"/>
    <col min="11274" max="11274" width="8.5703125" style="24" customWidth="1"/>
    <col min="11275" max="11275" width="16.140625" style="24" customWidth="1"/>
    <col min="11276" max="11276" width="8.42578125" style="24" customWidth="1"/>
    <col min="11277" max="11277" width="15" style="24" customWidth="1"/>
    <col min="11278" max="11278" width="8.5703125" style="24" customWidth="1"/>
    <col min="11279" max="11279" width="16" style="24" customWidth="1"/>
    <col min="11280" max="11280" width="8" style="24" customWidth="1"/>
    <col min="11281" max="11281" width="15.5703125" style="24" customWidth="1"/>
    <col min="11282" max="11282" width="8.5703125" style="24" customWidth="1"/>
    <col min="11283" max="11283" width="6.7109375" style="24"/>
    <col min="11284" max="11284" width="16.5703125" style="24" customWidth="1"/>
    <col min="11285" max="11285" width="6.140625" style="24" customWidth="1"/>
    <col min="11286" max="11520" width="6.7109375" style="24"/>
    <col min="11521" max="11521" width="57.7109375" style="24" customWidth="1"/>
    <col min="11522" max="11522" width="20.140625" style="24" customWidth="1"/>
    <col min="11523" max="11523" width="16.28515625" style="24" customWidth="1"/>
    <col min="11524" max="11524" width="16.5703125" style="24" bestFit="1" customWidth="1"/>
    <col min="11525" max="11525" width="9.140625" style="24" customWidth="1"/>
    <col min="11526" max="11526" width="20.5703125" style="24" customWidth="1"/>
    <col min="11527" max="11527" width="16.140625" style="24" customWidth="1"/>
    <col min="11528" max="11528" width="16" style="24" customWidth="1"/>
    <col min="11529" max="11529" width="16.5703125" style="24" bestFit="1" customWidth="1"/>
    <col min="11530" max="11530" width="8.5703125" style="24" customWidth="1"/>
    <col min="11531" max="11531" width="16.140625" style="24" customWidth="1"/>
    <col min="11532" max="11532" width="8.42578125" style="24" customWidth="1"/>
    <col min="11533" max="11533" width="15" style="24" customWidth="1"/>
    <col min="11534" max="11534" width="8.5703125" style="24" customWidth="1"/>
    <col min="11535" max="11535" width="16" style="24" customWidth="1"/>
    <col min="11536" max="11536" width="8" style="24" customWidth="1"/>
    <col min="11537" max="11537" width="15.5703125" style="24" customWidth="1"/>
    <col min="11538" max="11538" width="8.5703125" style="24" customWidth="1"/>
    <col min="11539" max="11539" width="6.7109375" style="24"/>
    <col min="11540" max="11540" width="16.5703125" style="24" customWidth="1"/>
    <col min="11541" max="11541" width="6.140625" style="24" customWidth="1"/>
    <col min="11542" max="11776" width="6.7109375" style="24"/>
    <col min="11777" max="11777" width="57.7109375" style="24" customWidth="1"/>
    <col min="11778" max="11778" width="20.140625" style="24" customWidth="1"/>
    <col min="11779" max="11779" width="16.28515625" style="24" customWidth="1"/>
    <col min="11780" max="11780" width="16.5703125" style="24" bestFit="1" customWidth="1"/>
    <col min="11781" max="11781" width="9.140625" style="24" customWidth="1"/>
    <col min="11782" max="11782" width="20.5703125" style="24" customWidth="1"/>
    <col min="11783" max="11783" width="16.140625" style="24" customWidth="1"/>
    <col min="11784" max="11784" width="16" style="24" customWidth="1"/>
    <col min="11785" max="11785" width="16.5703125" style="24" bestFit="1" customWidth="1"/>
    <col min="11786" max="11786" width="8.5703125" style="24" customWidth="1"/>
    <col min="11787" max="11787" width="16.140625" style="24" customWidth="1"/>
    <col min="11788" max="11788" width="8.42578125" style="24" customWidth="1"/>
    <col min="11789" max="11789" width="15" style="24" customWidth="1"/>
    <col min="11790" max="11790" width="8.5703125" style="24" customWidth="1"/>
    <col min="11791" max="11791" width="16" style="24" customWidth="1"/>
    <col min="11792" max="11792" width="8" style="24" customWidth="1"/>
    <col min="11793" max="11793" width="15.5703125" style="24" customWidth="1"/>
    <col min="11794" max="11794" width="8.5703125" style="24" customWidth="1"/>
    <col min="11795" max="11795" width="6.7109375" style="24"/>
    <col min="11796" max="11796" width="16.5703125" style="24" customWidth="1"/>
    <col min="11797" max="11797" width="6.140625" style="24" customWidth="1"/>
    <col min="11798" max="12032" width="6.7109375" style="24"/>
    <col min="12033" max="12033" width="57.7109375" style="24" customWidth="1"/>
    <col min="12034" max="12034" width="20.140625" style="24" customWidth="1"/>
    <col min="12035" max="12035" width="16.28515625" style="24" customWidth="1"/>
    <col min="12036" max="12036" width="16.5703125" style="24" bestFit="1" customWidth="1"/>
    <col min="12037" max="12037" width="9.140625" style="24" customWidth="1"/>
    <col min="12038" max="12038" width="20.5703125" style="24" customWidth="1"/>
    <col min="12039" max="12039" width="16.140625" style="24" customWidth="1"/>
    <col min="12040" max="12040" width="16" style="24" customWidth="1"/>
    <col min="12041" max="12041" width="16.5703125" style="24" bestFit="1" customWidth="1"/>
    <col min="12042" max="12042" width="8.5703125" style="24" customWidth="1"/>
    <col min="12043" max="12043" width="16.140625" style="24" customWidth="1"/>
    <col min="12044" max="12044" width="8.42578125" style="24" customWidth="1"/>
    <col min="12045" max="12045" width="15" style="24" customWidth="1"/>
    <col min="12046" max="12046" width="8.5703125" style="24" customWidth="1"/>
    <col min="12047" max="12047" width="16" style="24" customWidth="1"/>
    <col min="12048" max="12048" width="8" style="24" customWidth="1"/>
    <col min="12049" max="12049" width="15.5703125" style="24" customWidth="1"/>
    <col min="12050" max="12050" width="8.5703125" style="24" customWidth="1"/>
    <col min="12051" max="12051" width="6.7109375" style="24"/>
    <col min="12052" max="12052" width="16.5703125" style="24" customWidth="1"/>
    <col min="12053" max="12053" width="6.140625" style="24" customWidth="1"/>
    <col min="12054" max="12288" width="6.7109375" style="24"/>
    <col min="12289" max="12289" width="57.7109375" style="24" customWidth="1"/>
    <col min="12290" max="12290" width="20.140625" style="24" customWidth="1"/>
    <col min="12291" max="12291" width="16.28515625" style="24" customWidth="1"/>
    <col min="12292" max="12292" width="16.5703125" style="24" bestFit="1" customWidth="1"/>
    <col min="12293" max="12293" width="9.140625" style="24" customWidth="1"/>
    <col min="12294" max="12294" width="20.5703125" style="24" customWidth="1"/>
    <col min="12295" max="12295" width="16.140625" style="24" customWidth="1"/>
    <col min="12296" max="12296" width="16" style="24" customWidth="1"/>
    <col min="12297" max="12297" width="16.5703125" style="24" bestFit="1" customWidth="1"/>
    <col min="12298" max="12298" width="8.5703125" style="24" customWidth="1"/>
    <col min="12299" max="12299" width="16.140625" style="24" customWidth="1"/>
    <col min="12300" max="12300" width="8.42578125" style="24" customWidth="1"/>
    <col min="12301" max="12301" width="15" style="24" customWidth="1"/>
    <col min="12302" max="12302" width="8.5703125" style="24" customWidth="1"/>
    <col min="12303" max="12303" width="16" style="24" customWidth="1"/>
    <col min="12304" max="12304" width="8" style="24" customWidth="1"/>
    <col min="12305" max="12305" width="15.5703125" style="24" customWidth="1"/>
    <col min="12306" max="12306" width="8.5703125" style="24" customWidth="1"/>
    <col min="12307" max="12307" width="6.7109375" style="24"/>
    <col min="12308" max="12308" width="16.5703125" style="24" customWidth="1"/>
    <col min="12309" max="12309" width="6.140625" style="24" customWidth="1"/>
    <col min="12310" max="12544" width="6.7109375" style="24"/>
    <col min="12545" max="12545" width="57.7109375" style="24" customWidth="1"/>
    <col min="12546" max="12546" width="20.140625" style="24" customWidth="1"/>
    <col min="12547" max="12547" width="16.28515625" style="24" customWidth="1"/>
    <col min="12548" max="12548" width="16.5703125" style="24" bestFit="1" customWidth="1"/>
    <col min="12549" max="12549" width="9.140625" style="24" customWidth="1"/>
    <col min="12550" max="12550" width="20.5703125" style="24" customWidth="1"/>
    <col min="12551" max="12551" width="16.140625" style="24" customWidth="1"/>
    <col min="12552" max="12552" width="16" style="24" customWidth="1"/>
    <col min="12553" max="12553" width="16.5703125" style="24" bestFit="1" customWidth="1"/>
    <col min="12554" max="12554" width="8.5703125" style="24" customWidth="1"/>
    <col min="12555" max="12555" width="16.140625" style="24" customWidth="1"/>
    <col min="12556" max="12556" width="8.42578125" style="24" customWidth="1"/>
    <col min="12557" max="12557" width="15" style="24" customWidth="1"/>
    <col min="12558" max="12558" width="8.5703125" style="24" customWidth="1"/>
    <col min="12559" max="12559" width="16" style="24" customWidth="1"/>
    <col min="12560" max="12560" width="8" style="24" customWidth="1"/>
    <col min="12561" max="12561" width="15.5703125" style="24" customWidth="1"/>
    <col min="12562" max="12562" width="8.5703125" style="24" customWidth="1"/>
    <col min="12563" max="12563" width="6.7109375" style="24"/>
    <col min="12564" max="12564" width="16.5703125" style="24" customWidth="1"/>
    <col min="12565" max="12565" width="6.140625" style="24" customWidth="1"/>
    <col min="12566" max="12800" width="6.7109375" style="24"/>
    <col min="12801" max="12801" width="57.7109375" style="24" customWidth="1"/>
    <col min="12802" max="12802" width="20.140625" style="24" customWidth="1"/>
    <col min="12803" max="12803" width="16.28515625" style="24" customWidth="1"/>
    <col min="12804" max="12804" width="16.5703125" style="24" bestFit="1" customWidth="1"/>
    <col min="12805" max="12805" width="9.140625" style="24" customWidth="1"/>
    <col min="12806" max="12806" width="20.5703125" style="24" customWidth="1"/>
    <col min="12807" max="12807" width="16.140625" style="24" customWidth="1"/>
    <col min="12808" max="12808" width="16" style="24" customWidth="1"/>
    <col min="12809" max="12809" width="16.5703125" style="24" bestFit="1" customWidth="1"/>
    <col min="12810" max="12810" width="8.5703125" style="24" customWidth="1"/>
    <col min="12811" max="12811" width="16.140625" style="24" customWidth="1"/>
    <col min="12812" max="12812" width="8.42578125" style="24" customWidth="1"/>
    <col min="12813" max="12813" width="15" style="24" customWidth="1"/>
    <col min="12814" max="12814" width="8.5703125" style="24" customWidth="1"/>
    <col min="12815" max="12815" width="16" style="24" customWidth="1"/>
    <col min="12816" max="12816" width="8" style="24" customWidth="1"/>
    <col min="12817" max="12817" width="15.5703125" style="24" customWidth="1"/>
    <col min="12818" max="12818" width="8.5703125" style="24" customWidth="1"/>
    <col min="12819" max="12819" width="6.7109375" style="24"/>
    <col min="12820" max="12820" width="16.5703125" style="24" customWidth="1"/>
    <col min="12821" max="12821" width="6.140625" style="24" customWidth="1"/>
    <col min="12822" max="13056" width="6.7109375" style="24"/>
    <col min="13057" max="13057" width="57.7109375" style="24" customWidth="1"/>
    <col min="13058" max="13058" width="20.140625" style="24" customWidth="1"/>
    <col min="13059" max="13059" width="16.28515625" style="24" customWidth="1"/>
    <col min="13060" max="13060" width="16.5703125" style="24" bestFit="1" customWidth="1"/>
    <col min="13061" max="13061" width="9.140625" style="24" customWidth="1"/>
    <col min="13062" max="13062" width="20.5703125" style="24" customWidth="1"/>
    <col min="13063" max="13063" width="16.140625" style="24" customWidth="1"/>
    <col min="13064" max="13064" width="16" style="24" customWidth="1"/>
    <col min="13065" max="13065" width="16.5703125" style="24" bestFit="1" customWidth="1"/>
    <col min="13066" max="13066" width="8.5703125" style="24" customWidth="1"/>
    <col min="13067" max="13067" width="16.140625" style="24" customWidth="1"/>
    <col min="13068" max="13068" width="8.42578125" style="24" customWidth="1"/>
    <col min="13069" max="13069" width="15" style="24" customWidth="1"/>
    <col min="13070" max="13070" width="8.5703125" style="24" customWidth="1"/>
    <col min="13071" max="13071" width="16" style="24" customWidth="1"/>
    <col min="13072" max="13072" width="8" style="24" customWidth="1"/>
    <col min="13073" max="13073" width="15.5703125" style="24" customWidth="1"/>
    <col min="13074" max="13074" width="8.5703125" style="24" customWidth="1"/>
    <col min="13075" max="13075" width="6.7109375" style="24"/>
    <col min="13076" max="13076" width="16.5703125" style="24" customWidth="1"/>
    <col min="13077" max="13077" width="6.140625" style="24" customWidth="1"/>
    <col min="13078" max="13312" width="6.7109375" style="24"/>
    <col min="13313" max="13313" width="57.7109375" style="24" customWidth="1"/>
    <col min="13314" max="13314" width="20.140625" style="24" customWidth="1"/>
    <col min="13315" max="13315" width="16.28515625" style="24" customWidth="1"/>
    <col min="13316" max="13316" width="16.5703125" style="24" bestFit="1" customWidth="1"/>
    <col min="13317" max="13317" width="9.140625" style="24" customWidth="1"/>
    <col min="13318" max="13318" width="20.5703125" style="24" customWidth="1"/>
    <col min="13319" max="13319" width="16.140625" style="24" customWidth="1"/>
    <col min="13320" max="13320" width="16" style="24" customWidth="1"/>
    <col min="13321" max="13321" width="16.5703125" style="24" bestFit="1" customWidth="1"/>
    <col min="13322" max="13322" width="8.5703125" style="24" customWidth="1"/>
    <col min="13323" max="13323" width="16.140625" style="24" customWidth="1"/>
    <col min="13324" max="13324" width="8.42578125" style="24" customWidth="1"/>
    <col min="13325" max="13325" width="15" style="24" customWidth="1"/>
    <col min="13326" max="13326" width="8.5703125" style="24" customWidth="1"/>
    <col min="13327" max="13327" width="16" style="24" customWidth="1"/>
    <col min="13328" max="13328" width="8" style="24" customWidth="1"/>
    <col min="13329" max="13329" width="15.5703125" style="24" customWidth="1"/>
    <col min="13330" max="13330" width="8.5703125" style="24" customWidth="1"/>
    <col min="13331" max="13331" width="6.7109375" style="24"/>
    <col min="13332" max="13332" width="16.5703125" style="24" customWidth="1"/>
    <col min="13333" max="13333" width="6.140625" style="24" customWidth="1"/>
    <col min="13334" max="13568" width="6.7109375" style="24"/>
    <col min="13569" max="13569" width="57.7109375" style="24" customWidth="1"/>
    <col min="13570" max="13570" width="20.140625" style="24" customWidth="1"/>
    <col min="13571" max="13571" width="16.28515625" style="24" customWidth="1"/>
    <col min="13572" max="13572" width="16.5703125" style="24" bestFit="1" customWidth="1"/>
    <col min="13573" max="13573" width="9.140625" style="24" customWidth="1"/>
    <col min="13574" max="13574" width="20.5703125" style="24" customWidth="1"/>
    <col min="13575" max="13575" width="16.140625" style="24" customWidth="1"/>
    <col min="13576" max="13576" width="16" style="24" customWidth="1"/>
    <col min="13577" max="13577" width="16.5703125" style="24" bestFit="1" customWidth="1"/>
    <col min="13578" max="13578" width="8.5703125" style="24" customWidth="1"/>
    <col min="13579" max="13579" width="16.140625" style="24" customWidth="1"/>
    <col min="13580" max="13580" width="8.42578125" style="24" customWidth="1"/>
    <col min="13581" max="13581" width="15" style="24" customWidth="1"/>
    <col min="13582" max="13582" width="8.5703125" style="24" customWidth="1"/>
    <col min="13583" max="13583" width="16" style="24" customWidth="1"/>
    <col min="13584" max="13584" width="8" style="24" customWidth="1"/>
    <col min="13585" max="13585" width="15.5703125" style="24" customWidth="1"/>
    <col min="13586" max="13586" width="8.5703125" style="24" customWidth="1"/>
    <col min="13587" max="13587" width="6.7109375" style="24"/>
    <col min="13588" max="13588" width="16.5703125" style="24" customWidth="1"/>
    <col min="13589" max="13589" width="6.140625" style="24" customWidth="1"/>
    <col min="13590" max="13824" width="6.7109375" style="24"/>
    <col min="13825" max="13825" width="57.7109375" style="24" customWidth="1"/>
    <col min="13826" max="13826" width="20.140625" style="24" customWidth="1"/>
    <col min="13827" max="13827" width="16.28515625" style="24" customWidth="1"/>
    <col min="13828" max="13828" width="16.5703125" style="24" bestFit="1" customWidth="1"/>
    <col min="13829" max="13829" width="9.140625" style="24" customWidth="1"/>
    <col min="13830" max="13830" width="20.5703125" style="24" customWidth="1"/>
    <col min="13831" max="13831" width="16.140625" style="24" customWidth="1"/>
    <col min="13832" max="13832" width="16" style="24" customWidth="1"/>
    <col min="13833" max="13833" width="16.5703125" style="24" bestFit="1" customWidth="1"/>
    <col min="13834" max="13834" width="8.5703125" style="24" customWidth="1"/>
    <col min="13835" max="13835" width="16.140625" style="24" customWidth="1"/>
    <col min="13836" max="13836" width="8.42578125" style="24" customWidth="1"/>
    <col min="13837" max="13837" width="15" style="24" customWidth="1"/>
    <col min="13838" max="13838" width="8.5703125" style="24" customWidth="1"/>
    <col min="13839" max="13839" width="16" style="24" customWidth="1"/>
    <col min="13840" max="13840" width="8" style="24" customWidth="1"/>
    <col min="13841" max="13841" width="15.5703125" style="24" customWidth="1"/>
    <col min="13842" max="13842" width="8.5703125" style="24" customWidth="1"/>
    <col min="13843" max="13843" width="6.7109375" style="24"/>
    <col min="13844" max="13844" width="16.5703125" style="24" customWidth="1"/>
    <col min="13845" max="13845" width="6.140625" style="24" customWidth="1"/>
    <col min="13846" max="14080" width="6.7109375" style="24"/>
    <col min="14081" max="14081" width="57.7109375" style="24" customWidth="1"/>
    <col min="14082" max="14082" width="20.140625" style="24" customWidth="1"/>
    <col min="14083" max="14083" width="16.28515625" style="24" customWidth="1"/>
    <col min="14084" max="14084" width="16.5703125" style="24" bestFit="1" customWidth="1"/>
    <col min="14085" max="14085" width="9.140625" style="24" customWidth="1"/>
    <col min="14086" max="14086" width="20.5703125" style="24" customWidth="1"/>
    <col min="14087" max="14087" width="16.140625" style="24" customWidth="1"/>
    <col min="14088" max="14088" width="16" style="24" customWidth="1"/>
    <col min="14089" max="14089" width="16.5703125" style="24" bestFit="1" customWidth="1"/>
    <col min="14090" max="14090" width="8.5703125" style="24" customWidth="1"/>
    <col min="14091" max="14091" width="16.140625" style="24" customWidth="1"/>
    <col min="14092" max="14092" width="8.42578125" style="24" customWidth="1"/>
    <col min="14093" max="14093" width="15" style="24" customWidth="1"/>
    <col min="14094" max="14094" width="8.5703125" style="24" customWidth="1"/>
    <col min="14095" max="14095" width="16" style="24" customWidth="1"/>
    <col min="14096" max="14096" width="8" style="24" customWidth="1"/>
    <col min="14097" max="14097" width="15.5703125" style="24" customWidth="1"/>
    <col min="14098" max="14098" width="8.5703125" style="24" customWidth="1"/>
    <col min="14099" max="14099" width="6.7109375" style="24"/>
    <col min="14100" max="14100" width="16.5703125" style="24" customWidth="1"/>
    <col min="14101" max="14101" width="6.140625" style="24" customWidth="1"/>
    <col min="14102" max="14336" width="6.7109375" style="24"/>
    <col min="14337" max="14337" width="57.7109375" style="24" customWidth="1"/>
    <col min="14338" max="14338" width="20.140625" style="24" customWidth="1"/>
    <col min="14339" max="14339" width="16.28515625" style="24" customWidth="1"/>
    <col min="14340" max="14340" width="16.5703125" style="24" bestFit="1" customWidth="1"/>
    <col min="14341" max="14341" width="9.140625" style="24" customWidth="1"/>
    <col min="14342" max="14342" width="20.5703125" style="24" customWidth="1"/>
    <col min="14343" max="14343" width="16.140625" style="24" customWidth="1"/>
    <col min="14344" max="14344" width="16" style="24" customWidth="1"/>
    <col min="14345" max="14345" width="16.5703125" style="24" bestFit="1" customWidth="1"/>
    <col min="14346" max="14346" width="8.5703125" style="24" customWidth="1"/>
    <col min="14347" max="14347" width="16.140625" style="24" customWidth="1"/>
    <col min="14348" max="14348" width="8.42578125" style="24" customWidth="1"/>
    <col min="14349" max="14349" width="15" style="24" customWidth="1"/>
    <col min="14350" max="14350" width="8.5703125" style="24" customWidth="1"/>
    <col min="14351" max="14351" width="16" style="24" customWidth="1"/>
    <col min="14352" max="14352" width="8" style="24" customWidth="1"/>
    <col min="14353" max="14353" width="15.5703125" style="24" customWidth="1"/>
    <col min="14354" max="14354" width="8.5703125" style="24" customWidth="1"/>
    <col min="14355" max="14355" width="6.7109375" style="24"/>
    <col min="14356" max="14356" width="16.5703125" style="24" customWidth="1"/>
    <col min="14357" max="14357" width="6.140625" style="24" customWidth="1"/>
    <col min="14358" max="14592" width="6.7109375" style="24"/>
    <col min="14593" max="14593" width="57.7109375" style="24" customWidth="1"/>
    <col min="14594" max="14594" width="20.140625" style="24" customWidth="1"/>
    <col min="14595" max="14595" width="16.28515625" style="24" customWidth="1"/>
    <col min="14596" max="14596" width="16.5703125" style="24" bestFit="1" customWidth="1"/>
    <col min="14597" max="14597" width="9.140625" style="24" customWidth="1"/>
    <col min="14598" max="14598" width="20.5703125" style="24" customWidth="1"/>
    <col min="14599" max="14599" width="16.140625" style="24" customWidth="1"/>
    <col min="14600" max="14600" width="16" style="24" customWidth="1"/>
    <col min="14601" max="14601" width="16.5703125" style="24" bestFit="1" customWidth="1"/>
    <col min="14602" max="14602" width="8.5703125" style="24" customWidth="1"/>
    <col min="14603" max="14603" width="16.140625" style="24" customWidth="1"/>
    <col min="14604" max="14604" width="8.42578125" style="24" customWidth="1"/>
    <col min="14605" max="14605" width="15" style="24" customWidth="1"/>
    <col min="14606" max="14606" width="8.5703125" style="24" customWidth="1"/>
    <col min="14607" max="14607" width="16" style="24" customWidth="1"/>
    <col min="14608" max="14608" width="8" style="24" customWidth="1"/>
    <col min="14609" max="14609" width="15.5703125" style="24" customWidth="1"/>
    <col min="14610" max="14610" width="8.5703125" style="24" customWidth="1"/>
    <col min="14611" max="14611" width="6.7109375" style="24"/>
    <col min="14612" max="14612" width="16.5703125" style="24" customWidth="1"/>
    <col min="14613" max="14613" width="6.140625" style="24" customWidth="1"/>
    <col min="14614" max="14848" width="6.7109375" style="24"/>
    <col min="14849" max="14849" width="57.7109375" style="24" customWidth="1"/>
    <col min="14850" max="14850" width="20.140625" style="24" customWidth="1"/>
    <col min="14851" max="14851" width="16.28515625" style="24" customWidth="1"/>
    <col min="14852" max="14852" width="16.5703125" style="24" bestFit="1" customWidth="1"/>
    <col min="14853" max="14853" width="9.140625" style="24" customWidth="1"/>
    <col min="14854" max="14854" width="20.5703125" style="24" customWidth="1"/>
    <col min="14855" max="14855" width="16.140625" style="24" customWidth="1"/>
    <col min="14856" max="14856" width="16" style="24" customWidth="1"/>
    <col min="14857" max="14857" width="16.5703125" style="24" bestFit="1" customWidth="1"/>
    <col min="14858" max="14858" width="8.5703125" style="24" customWidth="1"/>
    <col min="14859" max="14859" width="16.140625" style="24" customWidth="1"/>
    <col min="14860" max="14860" width="8.42578125" style="24" customWidth="1"/>
    <col min="14861" max="14861" width="15" style="24" customWidth="1"/>
    <col min="14862" max="14862" width="8.5703125" style="24" customWidth="1"/>
    <col min="14863" max="14863" width="16" style="24" customWidth="1"/>
    <col min="14864" max="14864" width="8" style="24" customWidth="1"/>
    <col min="14865" max="14865" width="15.5703125" style="24" customWidth="1"/>
    <col min="14866" max="14866" width="8.5703125" style="24" customWidth="1"/>
    <col min="14867" max="14867" width="6.7109375" style="24"/>
    <col min="14868" max="14868" width="16.5703125" style="24" customWidth="1"/>
    <col min="14869" max="14869" width="6.140625" style="24" customWidth="1"/>
    <col min="14870" max="15104" width="6.7109375" style="24"/>
    <col min="15105" max="15105" width="57.7109375" style="24" customWidth="1"/>
    <col min="15106" max="15106" width="20.140625" style="24" customWidth="1"/>
    <col min="15107" max="15107" width="16.28515625" style="24" customWidth="1"/>
    <col min="15108" max="15108" width="16.5703125" style="24" bestFit="1" customWidth="1"/>
    <col min="15109" max="15109" width="9.140625" style="24" customWidth="1"/>
    <col min="15110" max="15110" width="20.5703125" style="24" customWidth="1"/>
    <col min="15111" max="15111" width="16.140625" style="24" customWidth="1"/>
    <col min="15112" max="15112" width="16" style="24" customWidth="1"/>
    <col min="15113" max="15113" width="16.5703125" style="24" bestFit="1" customWidth="1"/>
    <col min="15114" max="15114" width="8.5703125" style="24" customWidth="1"/>
    <col min="15115" max="15115" width="16.140625" style="24" customWidth="1"/>
    <col min="15116" max="15116" width="8.42578125" style="24" customWidth="1"/>
    <col min="15117" max="15117" width="15" style="24" customWidth="1"/>
    <col min="15118" max="15118" width="8.5703125" style="24" customWidth="1"/>
    <col min="15119" max="15119" width="16" style="24" customWidth="1"/>
    <col min="15120" max="15120" width="8" style="24" customWidth="1"/>
    <col min="15121" max="15121" width="15.5703125" style="24" customWidth="1"/>
    <col min="15122" max="15122" width="8.5703125" style="24" customWidth="1"/>
    <col min="15123" max="15123" width="6.7109375" style="24"/>
    <col min="15124" max="15124" width="16.5703125" style="24" customWidth="1"/>
    <col min="15125" max="15125" width="6.140625" style="24" customWidth="1"/>
    <col min="15126" max="15360" width="6.7109375" style="24"/>
    <col min="15361" max="15361" width="57.7109375" style="24" customWidth="1"/>
    <col min="15362" max="15362" width="20.140625" style="24" customWidth="1"/>
    <col min="15363" max="15363" width="16.28515625" style="24" customWidth="1"/>
    <col min="15364" max="15364" width="16.5703125" style="24" bestFit="1" customWidth="1"/>
    <col min="15365" max="15365" width="9.140625" style="24" customWidth="1"/>
    <col min="15366" max="15366" width="20.5703125" style="24" customWidth="1"/>
    <col min="15367" max="15367" width="16.140625" style="24" customWidth="1"/>
    <col min="15368" max="15368" width="16" style="24" customWidth="1"/>
    <col min="15369" max="15369" width="16.5703125" style="24" bestFit="1" customWidth="1"/>
    <col min="15370" max="15370" width="8.5703125" style="24" customWidth="1"/>
    <col min="15371" max="15371" width="16.140625" style="24" customWidth="1"/>
    <col min="15372" max="15372" width="8.42578125" style="24" customWidth="1"/>
    <col min="15373" max="15373" width="15" style="24" customWidth="1"/>
    <col min="15374" max="15374" width="8.5703125" style="24" customWidth="1"/>
    <col min="15375" max="15375" width="16" style="24" customWidth="1"/>
    <col min="15376" max="15376" width="8" style="24" customWidth="1"/>
    <col min="15377" max="15377" width="15.5703125" style="24" customWidth="1"/>
    <col min="15378" max="15378" width="8.5703125" style="24" customWidth="1"/>
    <col min="15379" max="15379" width="6.7109375" style="24"/>
    <col min="15380" max="15380" width="16.5703125" style="24" customWidth="1"/>
    <col min="15381" max="15381" width="6.140625" style="24" customWidth="1"/>
    <col min="15382" max="15616" width="6.7109375" style="24"/>
    <col min="15617" max="15617" width="57.7109375" style="24" customWidth="1"/>
    <col min="15618" max="15618" width="20.140625" style="24" customWidth="1"/>
    <col min="15619" max="15619" width="16.28515625" style="24" customWidth="1"/>
    <col min="15620" max="15620" width="16.5703125" style="24" bestFit="1" customWidth="1"/>
    <col min="15621" max="15621" width="9.140625" style="24" customWidth="1"/>
    <col min="15622" max="15622" width="20.5703125" style="24" customWidth="1"/>
    <col min="15623" max="15623" width="16.140625" style="24" customWidth="1"/>
    <col min="15624" max="15624" width="16" style="24" customWidth="1"/>
    <col min="15625" max="15625" width="16.5703125" style="24" bestFit="1" customWidth="1"/>
    <col min="15626" max="15626" width="8.5703125" style="24" customWidth="1"/>
    <col min="15627" max="15627" width="16.140625" style="24" customWidth="1"/>
    <col min="15628" max="15628" width="8.42578125" style="24" customWidth="1"/>
    <col min="15629" max="15629" width="15" style="24" customWidth="1"/>
    <col min="15630" max="15630" width="8.5703125" style="24" customWidth="1"/>
    <col min="15631" max="15631" width="16" style="24" customWidth="1"/>
    <col min="15632" max="15632" width="8" style="24" customWidth="1"/>
    <col min="15633" max="15633" width="15.5703125" style="24" customWidth="1"/>
    <col min="15634" max="15634" width="8.5703125" style="24" customWidth="1"/>
    <col min="15635" max="15635" width="6.7109375" style="24"/>
    <col min="15636" max="15636" width="16.5703125" style="24" customWidth="1"/>
    <col min="15637" max="15637" width="6.140625" style="24" customWidth="1"/>
    <col min="15638" max="15872" width="6.7109375" style="24"/>
    <col min="15873" max="15873" width="57.7109375" style="24" customWidth="1"/>
    <col min="15874" max="15874" width="20.140625" style="24" customWidth="1"/>
    <col min="15875" max="15875" width="16.28515625" style="24" customWidth="1"/>
    <col min="15876" max="15876" width="16.5703125" style="24" bestFit="1" customWidth="1"/>
    <col min="15877" max="15877" width="9.140625" style="24" customWidth="1"/>
    <col min="15878" max="15878" width="20.5703125" style="24" customWidth="1"/>
    <col min="15879" max="15879" width="16.140625" style="24" customWidth="1"/>
    <col min="15880" max="15880" width="16" style="24" customWidth="1"/>
    <col min="15881" max="15881" width="16.5703125" style="24" bestFit="1" customWidth="1"/>
    <col min="15882" max="15882" width="8.5703125" style="24" customWidth="1"/>
    <col min="15883" max="15883" width="16.140625" style="24" customWidth="1"/>
    <col min="15884" max="15884" width="8.42578125" style="24" customWidth="1"/>
    <col min="15885" max="15885" width="15" style="24" customWidth="1"/>
    <col min="15886" max="15886" width="8.5703125" style="24" customWidth="1"/>
    <col min="15887" max="15887" width="16" style="24" customWidth="1"/>
    <col min="15888" max="15888" width="8" style="24" customWidth="1"/>
    <col min="15889" max="15889" width="15.5703125" style="24" customWidth="1"/>
    <col min="15890" max="15890" width="8.5703125" style="24" customWidth="1"/>
    <col min="15891" max="15891" width="6.7109375" style="24"/>
    <col min="15892" max="15892" width="16.5703125" style="24" customWidth="1"/>
    <col min="15893" max="15893" width="6.140625" style="24" customWidth="1"/>
    <col min="15894" max="16128" width="6.7109375" style="24"/>
    <col min="16129" max="16129" width="57.7109375" style="24" customWidth="1"/>
    <col min="16130" max="16130" width="20.140625" style="24" customWidth="1"/>
    <col min="16131" max="16131" width="16.28515625" style="24" customWidth="1"/>
    <col min="16132" max="16132" width="16.5703125" style="24" bestFit="1" customWidth="1"/>
    <col min="16133" max="16133" width="9.140625" style="24" customWidth="1"/>
    <col min="16134" max="16134" width="20.5703125" style="24" customWidth="1"/>
    <col min="16135" max="16135" width="16.140625" style="24" customWidth="1"/>
    <col min="16136" max="16136" width="16" style="24" customWidth="1"/>
    <col min="16137" max="16137" width="16.5703125" style="24" bestFit="1" customWidth="1"/>
    <col min="16138" max="16138" width="8.5703125" style="24" customWidth="1"/>
    <col min="16139" max="16139" width="16.140625" style="24" customWidth="1"/>
    <col min="16140" max="16140" width="8.42578125" style="24" customWidth="1"/>
    <col min="16141" max="16141" width="15" style="24" customWidth="1"/>
    <col min="16142" max="16142" width="8.5703125" style="24" customWidth="1"/>
    <col min="16143" max="16143" width="16" style="24" customWidth="1"/>
    <col min="16144" max="16144" width="8" style="24" customWidth="1"/>
    <col min="16145" max="16145" width="15.5703125" style="24" customWidth="1"/>
    <col min="16146" max="16146" width="8.5703125" style="24" customWidth="1"/>
    <col min="16147" max="16147" width="6.7109375" style="24"/>
    <col min="16148" max="16148" width="16.5703125" style="24" customWidth="1"/>
    <col min="16149" max="16149" width="6.140625" style="24" customWidth="1"/>
    <col min="16150" max="16384" width="6.7109375" style="24"/>
  </cols>
  <sheetData>
    <row r="1" spans="1:23" x14ac:dyDescent="0.25">
      <c r="A1" s="831" t="s">
        <v>680</v>
      </c>
      <c r="B1" s="95"/>
      <c r="C1" s="95"/>
      <c r="D1" s="95"/>
      <c r="E1" s="95"/>
      <c r="F1" s="95"/>
      <c r="G1" s="95"/>
      <c r="H1" s="95"/>
      <c r="J1" s="95"/>
      <c r="P1" s="26"/>
      <c r="Q1" s="141"/>
      <c r="R1" s="852" t="s">
        <v>108</v>
      </c>
    </row>
    <row r="3" spans="1:23" ht="18.75" customHeight="1" x14ac:dyDescent="0.25">
      <c r="A3" s="1054" t="s">
        <v>176</v>
      </c>
      <c r="B3" s="1055"/>
      <c r="C3" s="1055"/>
      <c r="D3" s="1055"/>
      <c r="E3" s="1055"/>
      <c r="F3" s="1055"/>
      <c r="G3" s="1055"/>
      <c r="H3" s="1055"/>
      <c r="I3" s="1055"/>
      <c r="J3" s="1055"/>
      <c r="K3" s="1055"/>
      <c r="L3" s="1055"/>
      <c r="M3" s="1055"/>
      <c r="N3" s="1055"/>
      <c r="O3" s="1055"/>
      <c r="P3" s="1055"/>
      <c r="Q3" s="1055"/>
      <c r="R3" s="1055"/>
    </row>
    <row r="4" spans="1:23" ht="16.5" thickBot="1" x14ac:dyDescent="0.25">
      <c r="A4" s="96"/>
      <c r="B4" s="97"/>
      <c r="C4" s="97"/>
      <c r="D4" s="97"/>
      <c r="E4" s="97"/>
      <c r="F4" s="97"/>
      <c r="G4" s="97"/>
      <c r="H4" s="97"/>
      <c r="I4" s="97"/>
      <c r="J4" s="97"/>
    </row>
    <row r="5" spans="1:23" ht="16.5" customHeight="1" thickBot="1" x14ac:dyDescent="0.3">
      <c r="A5" s="98"/>
      <c r="B5" s="1056" t="s">
        <v>582</v>
      </c>
      <c r="C5" s="1056"/>
      <c r="D5" s="1056"/>
      <c r="E5" s="1056"/>
      <c r="F5" s="1057" t="s">
        <v>679</v>
      </c>
      <c r="G5" s="1058"/>
      <c r="H5" s="1058"/>
      <c r="I5" s="1058"/>
      <c r="J5" s="1058"/>
      <c r="K5" s="1059"/>
      <c r="L5" s="1059"/>
      <c r="M5" s="1059"/>
      <c r="N5" s="1059"/>
      <c r="O5" s="1059"/>
      <c r="P5" s="1059"/>
      <c r="Q5" s="1059"/>
      <c r="R5" s="1060"/>
    </row>
    <row r="6" spans="1:23" ht="16.5" thickBot="1" x14ac:dyDescent="0.3">
      <c r="A6" s="99"/>
      <c r="B6" s="627" t="s">
        <v>51</v>
      </c>
      <c r="C6" s="628" t="s">
        <v>52</v>
      </c>
      <c r="D6" s="629"/>
      <c r="E6" s="100"/>
      <c r="F6" s="101" t="s">
        <v>51</v>
      </c>
      <c r="G6" s="102" t="s">
        <v>52</v>
      </c>
      <c r="H6" s="103"/>
      <c r="I6" s="104"/>
      <c r="J6" s="105"/>
      <c r="K6" s="1061" t="s">
        <v>82</v>
      </c>
      <c r="L6" s="1062"/>
      <c r="M6" s="1063"/>
      <c r="N6" s="1063"/>
      <c r="O6" s="1063"/>
      <c r="P6" s="1063"/>
      <c r="Q6" s="1063"/>
      <c r="R6" s="1064"/>
    </row>
    <row r="7" spans="1:23" ht="16.5" thickBot="1" x14ac:dyDescent="0.3">
      <c r="A7" s="106" t="s">
        <v>60</v>
      </c>
      <c r="B7" s="101" t="s">
        <v>53</v>
      </c>
      <c r="C7" s="108" t="s">
        <v>54</v>
      </c>
      <c r="D7" s="109" t="s">
        <v>55</v>
      </c>
      <c r="E7" s="100" t="s">
        <v>56</v>
      </c>
      <c r="F7" s="101" t="s">
        <v>53</v>
      </c>
      <c r="G7" s="108" t="s">
        <v>54</v>
      </c>
      <c r="H7" s="890" t="s">
        <v>86</v>
      </c>
      <c r="I7" s="109" t="s">
        <v>55</v>
      </c>
      <c r="J7" s="100" t="s">
        <v>56</v>
      </c>
      <c r="K7" s="1065" t="s">
        <v>32</v>
      </c>
      <c r="L7" s="1066"/>
      <c r="M7" s="1065" t="s">
        <v>574</v>
      </c>
      <c r="N7" s="1067"/>
      <c r="O7" s="1068" t="s">
        <v>34</v>
      </c>
      <c r="P7" s="1067"/>
      <c r="Q7" s="1065" t="s">
        <v>97</v>
      </c>
      <c r="R7" s="1067"/>
    </row>
    <row r="8" spans="1:23" x14ac:dyDescent="0.25">
      <c r="A8" s="99"/>
      <c r="B8" s="101" t="s">
        <v>575</v>
      </c>
      <c r="C8" s="108" t="s">
        <v>58</v>
      </c>
      <c r="D8" s="109" t="s">
        <v>59</v>
      </c>
      <c r="E8" s="100" t="s">
        <v>177</v>
      </c>
      <c r="F8" s="101" t="s">
        <v>575</v>
      </c>
      <c r="G8" s="108" t="s">
        <v>58</v>
      </c>
      <c r="H8" s="110" t="s">
        <v>155</v>
      </c>
      <c r="I8" s="109" t="s">
        <v>59</v>
      </c>
      <c r="J8" s="100" t="s">
        <v>178</v>
      </c>
      <c r="K8" s="111" t="s">
        <v>55</v>
      </c>
      <c r="L8" s="100" t="s">
        <v>56</v>
      </c>
      <c r="M8" s="111" t="s">
        <v>55</v>
      </c>
      <c r="N8" s="100" t="s">
        <v>56</v>
      </c>
      <c r="O8" s="111" t="s">
        <v>55</v>
      </c>
      <c r="P8" s="100" t="s">
        <v>56</v>
      </c>
      <c r="Q8" s="111" t="s">
        <v>55</v>
      </c>
      <c r="R8" s="112" t="s">
        <v>56</v>
      </c>
    </row>
    <row r="9" spans="1:23" x14ac:dyDescent="0.25">
      <c r="A9" s="106"/>
      <c r="B9" s="101" t="s">
        <v>576</v>
      </c>
      <c r="C9" s="108" t="s">
        <v>62</v>
      </c>
      <c r="D9" s="113"/>
      <c r="E9" s="100"/>
      <c r="F9" s="101" t="s">
        <v>576</v>
      </c>
      <c r="G9" s="108" t="s">
        <v>62</v>
      </c>
      <c r="H9" s="110" t="s">
        <v>156</v>
      </c>
      <c r="I9" s="113"/>
      <c r="J9" s="100"/>
      <c r="K9" s="111" t="s">
        <v>59</v>
      </c>
      <c r="L9" s="100" t="s">
        <v>177</v>
      </c>
      <c r="M9" s="111" t="s">
        <v>59</v>
      </c>
      <c r="N9" s="100" t="s">
        <v>177</v>
      </c>
      <c r="O9" s="111" t="s">
        <v>59</v>
      </c>
      <c r="P9" s="100" t="s">
        <v>177</v>
      </c>
      <c r="Q9" s="111" t="s">
        <v>59</v>
      </c>
      <c r="R9" s="112" t="s">
        <v>177</v>
      </c>
    </row>
    <row r="10" spans="1:23" x14ac:dyDescent="0.25">
      <c r="A10" s="99"/>
      <c r="B10" s="101" t="s">
        <v>46</v>
      </c>
      <c r="C10" s="108" t="s">
        <v>46</v>
      </c>
      <c r="D10" s="109" t="s">
        <v>46</v>
      </c>
      <c r="E10" s="100"/>
      <c r="F10" s="101" t="s">
        <v>46</v>
      </c>
      <c r="G10" s="108" t="s">
        <v>46</v>
      </c>
      <c r="H10" s="110" t="s">
        <v>46</v>
      </c>
      <c r="I10" s="109" t="s">
        <v>46</v>
      </c>
      <c r="J10" s="100"/>
      <c r="K10" s="111" t="s">
        <v>46</v>
      </c>
      <c r="L10" s="100"/>
      <c r="M10" s="111" t="s">
        <v>46</v>
      </c>
      <c r="N10" s="100"/>
      <c r="O10" s="111" t="s">
        <v>46</v>
      </c>
      <c r="P10" s="100"/>
      <c r="Q10" s="111" t="s">
        <v>46</v>
      </c>
      <c r="R10" s="112"/>
    </row>
    <row r="11" spans="1:23" ht="16.5" thickBot="1" x14ac:dyDescent="0.3">
      <c r="A11" s="114"/>
      <c r="B11" s="115">
        <v>1</v>
      </c>
      <c r="C11" s="116">
        <v>2</v>
      </c>
      <c r="D11" s="117">
        <v>3</v>
      </c>
      <c r="E11" s="118">
        <v>4</v>
      </c>
      <c r="F11" s="115">
        <v>6</v>
      </c>
      <c r="G11" s="118">
        <v>7</v>
      </c>
      <c r="H11" s="118">
        <v>8</v>
      </c>
      <c r="I11" s="118">
        <v>9</v>
      </c>
      <c r="J11" s="118">
        <v>10</v>
      </c>
      <c r="K11" s="115">
        <v>11</v>
      </c>
      <c r="L11" s="119">
        <v>12</v>
      </c>
      <c r="M11" s="115">
        <v>13</v>
      </c>
      <c r="N11" s="119">
        <v>14</v>
      </c>
      <c r="O11" s="115">
        <v>15</v>
      </c>
      <c r="P11" s="119">
        <v>16</v>
      </c>
      <c r="Q11" s="117">
        <v>17</v>
      </c>
      <c r="R11" s="120">
        <v>18</v>
      </c>
    </row>
    <row r="12" spans="1:23" ht="18.95" customHeight="1" x14ac:dyDescent="0.25">
      <c r="A12" s="121" t="s">
        <v>589</v>
      </c>
      <c r="B12" s="122">
        <v>190718830</v>
      </c>
      <c r="C12" s="123">
        <v>8805356</v>
      </c>
      <c r="D12" s="123">
        <v>181913474</v>
      </c>
      <c r="E12" s="124">
        <v>407</v>
      </c>
      <c r="F12" s="122">
        <v>190718830</v>
      </c>
      <c r="G12" s="123">
        <v>8805356</v>
      </c>
      <c r="H12" s="123">
        <v>3632400</v>
      </c>
      <c r="I12" s="123">
        <v>181913474</v>
      </c>
      <c r="J12" s="124">
        <v>407</v>
      </c>
      <c r="K12" s="125">
        <v>181913474</v>
      </c>
      <c r="L12" s="126">
        <v>407</v>
      </c>
      <c r="M12" s="125">
        <v>0</v>
      </c>
      <c r="N12" s="126">
        <v>0</v>
      </c>
      <c r="O12" s="125">
        <v>0</v>
      </c>
      <c r="P12" s="126">
        <v>0</v>
      </c>
      <c r="Q12" s="125">
        <v>0</v>
      </c>
      <c r="R12" s="126">
        <v>0</v>
      </c>
      <c r="T12" s="127"/>
      <c r="U12" s="127"/>
      <c r="V12" s="127"/>
      <c r="W12" s="127"/>
    </row>
    <row r="13" spans="1:23" ht="18.95" customHeight="1" x14ac:dyDescent="0.25">
      <c r="A13" s="128" t="s">
        <v>590</v>
      </c>
      <c r="B13" s="129">
        <v>503406798</v>
      </c>
      <c r="C13" s="130">
        <v>286162559</v>
      </c>
      <c r="D13" s="130">
        <v>217244239</v>
      </c>
      <c r="E13" s="131">
        <v>360</v>
      </c>
      <c r="F13" s="129">
        <v>579143643</v>
      </c>
      <c r="G13" s="130">
        <v>351899404</v>
      </c>
      <c r="H13" s="130">
        <v>276519100</v>
      </c>
      <c r="I13" s="130">
        <v>227244239</v>
      </c>
      <c r="J13" s="131">
        <v>360</v>
      </c>
      <c r="K13" s="132">
        <v>227244239</v>
      </c>
      <c r="L13" s="133">
        <v>360</v>
      </c>
      <c r="M13" s="132">
        <v>0</v>
      </c>
      <c r="N13" s="133">
        <v>0</v>
      </c>
      <c r="O13" s="132">
        <v>0</v>
      </c>
      <c r="P13" s="133">
        <v>0</v>
      </c>
      <c r="Q13" s="132">
        <v>0</v>
      </c>
      <c r="R13" s="133">
        <v>0</v>
      </c>
      <c r="T13" s="127"/>
      <c r="U13" s="127"/>
      <c r="V13" s="127"/>
      <c r="W13" s="127"/>
    </row>
    <row r="14" spans="1:23" ht="18.95" customHeight="1" x14ac:dyDescent="0.25">
      <c r="A14" s="128" t="s">
        <v>591</v>
      </c>
      <c r="B14" s="129">
        <v>237573538</v>
      </c>
      <c r="C14" s="130">
        <v>117987939</v>
      </c>
      <c r="D14" s="130">
        <v>119585599</v>
      </c>
      <c r="E14" s="131">
        <v>213</v>
      </c>
      <c r="F14" s="129">
        <v>254073538</v>
      </c>
      <c r="G14" s="130">
        <v>134487939</v>
      </c>
      <c r="H14" s="130">
        <v>117832417</v>
      </c>
      <c r="I14" s="130">
        <v>119585599</v>
      </c>
      <c r="J14" s="131">
        <v>213</v>
      </c>
      <c r="K14" s="132">
        <v>119585599</v>
      </c>
      <c r="L14" s="133">
        <v>213</v>
      </c>
      <c r="M14" s="132">
        <v>0</v>
      </c>
      <c r="N14" s="133">
        <v>0</v>
      </c>
      <c r="O14" s="132">
        <v>0</v>
      </c>
      <c r="P14" s="133">
        <v>0</v>
      </c>
      <c r="Q14" s="132">
        <v>0</v>
      </c>
      <c r="R14" s="133">
        <v>0</v>
      </c>
      <c r="T14" s="127"/>
      <c r="U14" s="127"/>
      <c r="V14" s="127"/>
      <c r="W14" s="127"/>
    </row>
    <row r="15" spans="1:23" ht="18.95" customHeight="1" x14ac:dyDescent="0.25">
      <c r="A15" s="128" t="s">
        <v>592</v>
      </c>
      <c r="B15" s="129">
        <v>390555454</v>
      </c>
      <c r="C15" s="130">
        <v>56648363</v>
      </c>
      <c r="D15" s="130">
        <v>333907091</v>
      </c>
      <c r="E15" s="131">
        <v>526.22</v>
      </c>
      <c r="F15" s="129">
        <v>424805751</v>
      </c>
      <c r="G15" s="130">
        <v>70139661</v>
      </c>
      <c r="H15" s="130">
        <v>11095200</v>
      </c>
      <c r="I15" s="130">
        <v>354666090</v>
      </c>
      <c r="J15" s="131">
        <v>523.75</v>
      </c>
      <c r="K15" s="132">
        <v>139630147</v>
      </c>
      <c r="L15" s="133">
        <v>250.75</v>
      </c>
      <c r="M15" s="132">
        <v>0</v>
      </c>
      <c r="N15" s="133">
        <v>0</v>
      </c>
      <c r="O15" s="132">
        <v>215035943</v>
      </c>
      <c r="P15" s="133">
        <v>273</v>
      </c>
      <c r="Q15" s="132">
        <v>0</v>
      </c>
      <c r="R15" s="133">
        <v>0</v>
      </c>
      <c r="T15" s="127"/>
      <c r="U15" s="127"/>
      <c r="V15" s="127"/>
      <c r="W15" s="127"/>
    </row>
    <row r="16" spans="1:23" ht="18.95" customHeight="1" x14ac:dyDescent="0.25">
      <c r="A16" s="128" t="s">
        <v>593</v>
      </c>
      <c r="B16" s="129">
        <v>1073720818</v>
      </c>
      <c r="C16" s="130">
        <v>10587087</v>
      </c>
      <c r="D16" s="130">
        <v>1063133731</v>
      </c>
      <c r="E16" s="131">
        <v>2208.58</v>
      </c>
      <c r="F16" s="129">
        <v>1128462871</v>
      </c>
      <c r="G16" s="130">
        <v>9899750</v>
      </c>
      <c r="H16" s="130">
        <v>2204400</v>
      </c>
      <c r="I16" s="130">
        <v>1118563121</v>
      </c>
      <c r="J16" s="131">
        <v>2223.5</v>
      </c>
      <c r="K16" s="132">
        <v>133899062</v>
      </c>
      <c r="L16" s="133">
        <v>293</v>
      </c>
      <c r="M16" s="132">
        <v>0</v>
      </c>
      <c r="N16" s="133">
        <v>0</v>
      </c>
      <c r="O16" s="132">
        <v>984664059</v>
      </c>
      <c r="P16" s="133">
        <v>1930.5</v>
      </c>
      <c r="Q16" s="132">
        <v>0</v>
      </c>
      <c r="R16" s="133">
        <v>0</v>
      </c>
      <c r="T16" s="127"/>
      <c r="U16" s="127"/>
      <c r="V16" s="127"/>
      <c r="W16" s="127"/>
    </row>
    <row r="17" spans="1:23" ht="18.95" customHeight="1" x14ac:dyDescent="0.25">
      <c r="A17" s="128" t="s">
        <v>594</v>
      </c>
      <c r="B17" s="129">
        <v>17656877614</v>
      </c>
      <c r="C17" s="130">
        <v>664257539</v>
      </c>
      <c r="D17" s="130">
        <v>16992620075</v>
      </c>
      <c r="E17" s="131">
        <v>35582.5</v>
      </c>
      <c r="F17" s="129">
        <v>19489200652</v>
      </c>
      <c r="G17" s="130">
        <v>1563464999</v>
      </c>
      <c r="H17" s="130">
        <v>2204400</v>
      </c>
      <c r="I17" s="130">
        <v>17925735653</v>
      </c>
      <c r="J17" s="131">
        <v>36271</v>
      </c>
      <c r="K17" s="132">
        <v>3627653488</v>
      </c>
      <c r="L17" s="133">
        <v>8044</v>
      </c>
      <c r="M17" s="132">
        <v>13542298158</v>
      </c>
      <c r="N17" s="133">
        <v>27034</v>
      </c>
      <c r="O17" s="132">
        <v>755784007</v>
      </c>
      <c r="P17" s="133">
        <v>1193</v>
      </c>
      <c r="Q17" s="132">
        <v>0</v>
      </c>
      <c r="R17" s="133">
        <v>0</v>
      </c>
      <c r="T17" s="127"/>
      <c r="U17" s="127"/>
      <c r="V17" s="127"/>
      <c r="W17" s="127"/>
    </row>
    <row r="18" spans="1:23" ht="18.95" customHeight="1" x14ac:dyDescent="0.25">
      <c r="A18" s="128" t="s">
        <v>595</v>
      </c>
      <c r="B18" s="129">
        <v>166389005</v>
      </c>
      <c r="C18" s="130">
        <v>1420438</v>
      </c>
      <c r="D18" s="130">
        <v>164968567</v>
      </c>
      <c r="E18" s="131">
        <v>262.5</v>
      </c>
      <c r="F18" s="129">
        <v>171030605</v>
      </c>
      <c r="G18" s="130">
        <v>1420438</v>
      </c>
      <c r="H18" s="130">
        <v>0</v>
      </c>
      <c r="I18" s="130">
        <v>169610167</v>
      </c>
      <c r="J18" s="131">
        <v>263</v>
      </c>
      <c r="K18" s="132">
        <v>169610167</v>
      </c>
      <c r="L18" s="133">
        <v>263</v>
      </c>
      <c r="M18" s="132">
        <v>0</v>
      </c>
      <c r="N18" s="133">
        <v>0</v>
      </c>
      <c r="O18" s="132">
        <v>0</v>
      </c>
      <c r="P18" s="133">
        <v>0</v>
      </c>
      <c r="Q18" s="132">
        <v>0</v>
      </c>
      <c r="R18" s="133">
        <v>0</v>
      </c>
      <c r="T18" s="127"/>
      <c r="U18" s="127"/>
      <c r="V18" s="127"/>
      <c r="W18" s="127"/>
    </row>
    <row r="19" spans="1:23" ht="18.95" customHeight="1" x14ac:dyDescent="0.25">
      <c r="A19" s="128" t="s">
        <v>596</v>
      </c>
      <c r="B19" s="129">
        <v>95814818</v>
      </c>
      <c r="C19" s="130">
        <v>8826060</v>
      </c>
      <c r="D19" s="130">
        <v>86988758</v>
      </c>
      <c r="E19" s="131">
        <v>163.25</v>
      </c>
      <c r="F19" s="129">
        <v>93962858</v>
      </c>
      <c r="G19" s="130">
        <v>7904100</v>
      </c>
      <c r="H19" s="130">
        <v>4600800</v>
      </c>
      <c r="I19" s="130">
        <v>86058758</v>
      </c>
      <c r="J19" s="131">
        <v>164.25</v>
      </c>
      <c r="K19" s="132">
        <v>86058758</v>
      </c>
      <c r="L19" s="133">
        <v>164.25</v>
      </c>
      <c r="M19" s="132">
        <v>0</v>
      </c>
      <c r="N19" s="133">
        <v>0</v>
      </c>
      <c r="O19" s="132">
        <v>0</v>
      </c>
      <c r="P19" s="133">
        <v>0</v>
      </c>
      <c r="Q19" s="132">
        <v>0</v>
      </c>
      <c r="R19" s="133">
        <v>0</v>
      </c>
      <c r="T19" s="127"/>
      <c r="U19" s="127"/>
      <c r="V19" s="127"/>
      <c r="W19" s="127"/>
    </row>
    <row r="20" spans="1:23" ht="18.95" customHeight="1" x14ac:dyDescent="0.25">
      <c r="A20" s="128" t="s">
        <v>597</v>
      </c>
      <c r="B20" s="129">
        <v>12857918125</v>
      </c>
      <c r="C20" s="130">
        <v>54017934</v>
      </c>
      <c r="D20" s="130">
        <v>12803900191</v>
      </c>
      <c r="E20" s="131">
        <v>24846.42</v>
      </c>
      <c r="F20" s="129">
        <v>13159353746</v>
      </c>
      <c r="G20" s="130">
        <v>53048556</v>
      </c>
      <c r="H20" s="130">
        <v>0</v>
      </c>
      <c r="I20" s="130">
        <v>13106305190</v>
      </c>
      <c r="J20" s="131">
        <v>24651</v>
      </c>
      <c r="K20" s="132">
        <v>1735384157</v>
      </c>
      <c r="L20" s="133">
        <v>3802</v>
      </c>
      <c r="M20" s="132">
        <v>2622853962</v>
      </c>
      <c r="N20" s="133">
        <v>4435</v>
      </c>
      <c r="O20" s="132">
        <v>8638883871</v>
      </c>
      <c r="P20" s="133">
        <v>16317</v>
      </c>
      <c r="Q20" s="132">
        <v>109183200</v>
      </c>
      <c r="R20" s="133">
        <v>97</v>
      </c>
      <c r="T20" s="127"/>
      <c r="U20" s="127"/>
      <c r="V20" s="127"/>
      <c r="W20" s="127"/>
    </row>
    <row r="21" spans="1:23" ht="18.95" customHeight="1" x14ac:dyDescent="0.25">
      <c r="A21" s="128" t="s">
        <v>598</v>
      </c>
      <c r="B21" s="129">
        <v>9318531579</v>
      </c>
      <c r="C21" s="130">
        <v>56995013</v>
      </c>
      <c r="D21" s="130">
        <v>9261536566</v>
      </c>
      <c r="E21" s="131">
        <v>23517.98</v>
      </c>
      <c r="F21" s="129">
        <v>9885759354</v>
      </c>
      <c r="G21" s="130">
        <v>69803486</v>
      </c>
      <c r="H21" s="130">
        <v>2204400</v>
      </c>
      <c r="I21" s="130">
        <v>9815955868</v>
      </c>
      <c r="J21" s="131">
        <v>23850.39</v>
      </c>
      <c r="K21" s="132">
        <v>1319538235</v>
      </c>
      <c r="L21" s="133">
        <v>2851.5200000000004</v>
      </c>
      <c r="M21" s="132">
        <v>0</v>
      </c>
      <c r="N21" s="133">
        <v>0</v>
      </c>
      <c r="O21" s="132">
        <v>8496417633</v>
      </c>
      <c r="P21" s="133">
        <v>20998.87</v>
      </c>
      <c r="Q21" s="132">
        <v>0</v>
      </c>
      <c r="R21" s="133">
        <v>0</v>
      </c>
      <c r="T21" s="127"/>
      <c r="U21" s="127"/>
      <c r="V21" s="127"/>
      <c r="W21" s="127"/>
    </row>
    <row r="22" spans="1:23" ht="18.95" customHeight="1" x14ac:dyDescent="0.25">
      <c r="A22" s="128" t="s">
        <v>599</v>
      </c>
      <c r="B22" s="129">
        <v>37826236429</v>
      </c>
      <c r="C22" s="130">
        <v>335338460</v>
      </c>
      <c r="D22" s="130">
        <v>37490897969</v>
      </c>
      <c r="E22" s="131">
        <v>72395</v>
      </c>
      <c r="F22" s="129">
        <v>39152251642</v>
      </c>
      <c r="G22" s="130">
        <v>346353925</v>
      </c>
      <c r="H22" s="130">
        <v>0</v>
      </c>
      <c r="I22" s="130">
        <v>38805897717</v>
      </c>
      <c r="J22" s="131">
        <v>73747.73000000001</v>
      </c>
      <c r="K22" s="132">
        <v>5508768035</v>
      </c>
      <c r="L22" s="133">
        <v>13990.900000000011</v>
      </c>
      <c r="M22" s="132">
        <v>31476693509</v>
      </c>
      <c r="N22" s="133">
        <v>56329</v>
      </c>
      <c r="O22" s="132">
        <v>1820436173</v>
      </c>
      <c r="P22" s="133">
        <v>3427.8300000000004</v>
      </c>
      <c r="Q22" s="132">
        <v>0</v>
      </c>
      <c r="R22" s="133">
        <v>0</v>
      </c>
      <c r="T22" s="127"/>
      <c r="U22" s="127"/>
      <c r="V22" s="127"/>
      <c r="W22" s="127"/>
    </row>
    <row r="23" spans="1:23" ht="18.95" customHeight="1" x14ac:dyDescent="0.25">
      <c r="A23" s="128" t="s">
        <v>600</v>
      </c>
      <c r="B23" s="129">
        <v>1757561516</v>
      </c>
      <c r="C23" s="130">
        <v>69862165</v>
      </c>
      <c r="D23" s="130">
        <v>1687699351</v>
      </c>
      <c r="E23" s="131">
        <v>3537.6899999999996</v>
      </c>
      <c r="F23" s="129">
        <v>1796261688</v>
      </c>
      <c r="G23" s="130">
        <v>34625629</v>
      </c>
      <c r="H23" s="130">
        <v>2204400</v>
      </c>
      <c r="I23" s="130">
        <v>1761636059</v>
      </c>
      <c r="J23" s="131">
        <v>3562.6499999999996</v>
      </c>
      <c r="K23" s="132">
        <v>958577770</v>
      </c>
      <c r="L23" s="133">
        <v>2051.3499999999995</v>
      </c>
      <c r="M23" s="132">
        <v>0</v>
      </c>
      <c r="N23" s="133">
        <v>0</v>
      </c>
      <c r="O23" s="132">
        <v>803058289</v>
      </c>
      <c r="P23" s="133">
        <v>1511.3</v>
      </c>
      <c r="Q23" s="132">
        <v>0</v>
      </c>
      <c r="R23" s="133">
        <v>0</v>
      </c>
      <c r="T23" s="127"/>
      <c r="U23" s="127"/>
      <c r="V23" s="127"/>
      <c r="W23" s="127"/>
    </row>
    <row r="24" spans="1:23" ht="18.95" customHeight="1" x14ac:dyDescent="0.25">
      <c r="A24" s="128" t="s">
        <v>601</v>
      </c>
      <c r="B24" s="129">
        <v>990831404</v>
      </c>
      <c r="C24" s="130">
        <v>90336394</v>
      </c>
      <c r="D24" s="130">
        <v>900495010</v>
      </c>
      <c r="E24" s="131">
        <v>1509</v>
      </c>
      <c r="F24" s="129">
        <v>899757665</v>
      </c>
      <c r="G24" s="130">
        <v>51167770</v>
      </c>
      <c r="H24" s="130">
        <v>2204400</v>
      </c>
      <c r="I24" s="130">
        <v>848589895</v>
      </c>
      <c r="J24" s="131">
        <v>1524</v>
      </c>
      <c r="K24" s="132">
        <v>145477093</v>
      </c>
      <c r="L24" s="133">
        <v>322.5</v>
      </c>
      <c r="M24" s="132">
        <v>0</v>
      </c>
      <c r="N24" s="133">
        <v>0</v>
      </c>
      <c r="O24" s="132">
        <v>703112802</v>
      </c>
      <c r="P24" s="133">
        <v>1201.5</v>
      </c>
      <c r="Q24" s="132">
        <v>0</v>
      </c>
      <c r="R24" s="133">
        <v>0</v>
      </c>
      <c r="T24" s="127"/>
      <c r="U24" s="127"/>
      <c r="V24" s="127"/>
      <c r="W24" s="127"/>
    </row>
    <row r="25" spans="1:23" ht="18.95" customHeight="1" x14ac:dyDescent="0.25">
      <c r="A25" s="128" t="s">
        <v>602</v>
      </c>
      <c r="B25" s="129">
        <v>51226366</v>
      </c>
      <c r="C25" s="130">
        <v>18741881</v>
      </c>
      <c r="D25" s="130">
        <v>32484485</v>
      </c>
      <c r="E25" s="131">
        <v>59</v>
      </c>
      <c r="F25" s="129">
        <v>52217566</v>
      </c>
      <c r="G25" s="130">
        <v>18741881</v>
      </c>
      <c r="H25" s="130">
        <v>0</v>
      </c>
      <c r="I25" s="130">
        <v>33475685</v>
      </c>
      <c r="J25" s="131">
        <v>59</v>
      </c>
      <c r="K25" s="132">
        <v>33475685</v>
      </c>
      <c r="L25" s="133">
        <v>59</v>
      </c>
      <c r="M25" s="132">
        <v>0</v>
      </c>
      <c r="N25" s="133">
        <v>0</v>
      </c>
      <c r="O25" s="132">
        <v>0</v>
      </c>
      <c r="P25" s="133">
        <v>0</v>
      </c>
      <c r="Q25" s="132">
        <v>0</v>
      </c>
      <c r="R25" s="133">
        <v>0</v>
      </c>
      <c r="T25" s="127"/>
      <c r="U25" s="127"/>
      <c r="V25" s="127"/>
      <c r="W25" s="127"/>
    </row>
    <row r="26" spans="1:23" ht="18.95" customHeight="1" x14ac:dyDescent="0.25">
      <c r="A26" s="128" t="s">
        <v>603</v>
      </c>
      <c r="B26" s="129">
        <v>1317337096</v>
      </c>
      <c r="C26" s="130">
        <v>86301029</v>
      </c>
      <c r="D26" s="130">
        <v>1231036067</v>
      </c>
      <c r="E26" s="131">
        <v>2192.5</v>
      </c>
      <c r="F26" s="129">
        <v>1359732725</v>
      </c>
      <c r="G26" s="130">
        <v>69697234</v>
      </c>
      <c r="H26" s="130">
        <v>0</v>
      </c>
      <c r="I26" s="130">
        <v>1290035491</v>
      </c>
      <c r="J26" s="131">
        <v>2242.3000000000002</v>
      </c>
      <c r="K26" s="132">
        <v>313441543</v>
      </c>
      <c r="L26" s="133">
        <v>601.80000000000018</v>
      </c>
      <c r="M26" s="132">
        <v>0</v>
      </c>
      <c r="N26" s="133">
        <v>0</v>
      </c>
      <c r="O26" s="132">
        <v>976593948</v>
      </c>
      <c r="P26" s="133">
        <v>1640.5</v>
      </c>
      <c r="Q26" s="132">
        <v>0</v>
      </c>
      <c r="R26" s="133">
        <v>0</v>
      </c>
      <c r="T26" s="127"/>
      <c r="U26" s="127"/>
      <c r="V26" s="127"/>
      <c r="W26" s="127"/>
    </row>
    <row r="27" spans="1:23" ht="18.95" customHeight="1" x14ac:dyDescent="0.25">
      <c r="A27" s="128" t="s">
        <v>604</v>
      </c>
      <c r="B27" s="129">
        <v>591925986</v>
      </c>
      <c r="C27" s="130">
        <v>12712552</v>
      </c>
      <c r="D27" s="130">
        <v>579213434</v>
      </c>
      <c r="E27" s="131">
        <v>971</v>
      </c>
      <c r="F27" s="129">
        <v>604878112</v>
      </c>
      <c r="G27" s="130">
        <v>6994821</v>
      </c>
      <c r="H27" s="130">
        <v>126000</v>
      </c>
      <c r="I27" s="130">
        <v>597883291</v>
      </c>
      <c r="J27" s="131">
        <v>979</v>
      </c>
      <c r="K27" s="132">
        <v>104909179</v>
      </c>
      <c r="L27" s="133">
        <v>220</v>
      </c>
      <c r="M27" s="132">
        <v>0</v>
      </c>
      <c r="N27" s="133">
        <v>0</v>
      </c>
      <c r="O27" s="132">
        <v>492974112</v>
      </c>
      <c r="P27" s="133">
        <v>759</v>
      </c>
      <c r="Q27" s="132">
        <v>0</v>
      </c>
      <c r="R27" s="133">
        <v>0</v>
      </c>
      <c r="T27" s="127"/>
      <c r="U27" s="127"/>
      <c r="V27" s="127"/>
      <c r="W27" s="127"/>
    </row>
    <row r="28" spans="1:23" ht="18.95" customHeight="1" x14ac:dyDescent="0.25">
      <c r="A28" s="128" t="s">
        <v>605</v>
      </c>
      <c r="B28" s="129">
        <v>311235788</v>
      </c>
      <c r="C28" s="130">
        <v>12511777</v>
      </c>
      <c r="D28" s="130">
        <v>298724011</v>
      </c>
      <c r="E28" s="131">
        <v>596</v>
      </c>
      <c r="F28" s="129">
        <v>323123988</v>
      </c>
      <c r="G28" s="130">
        <v>14387177</v>
      </c>
      <c r="H28" s="130">
        <v>9463200</v>
      </c>
      <c r="I28" s="130">
        <v>308736811</v>
      </c>
      <c r="J28" s="131">
        <v>596</v>
      </c>
      <c r="K28" s="132">
        <v>0</v>
      </c>
      <c r="L28" s="133">
        <v>0</v>
      </c>
      <c r="M28" s="132">
        <v>0</v>
      </c>
      <c r="N28" s="133">
        <v>0</v>
      </c>
      <c r="O28" s="132">
        <v>308736811</v>
      </c>
      <c r="P28" s="133">
        <v>596</v>
      </c>
      <c r="Q28" s="132">
        <v>0</v>
      </c>
      <c r="R28" s="133">
        <v>0</v>
      </c>
      <c r="T28" s="127"/>
      <c r="U28" s="127"/>
      <c r="V28" s="127"/>
      <c r="W28" s="127"/>
    </row>
    <row r="29" spans="1:23" ht="18.95" customHeight="1" x14ac:dyDescent="0.25">
      <c r="A29" s="128" t="s">
        <v>606</v>
      </c>
      <c r="B29" s="129">
        <v>2930236723</v>
      </c>
      <c r="C29" s="130">
        <v>49017792</v>
      </c>
      <c r="D29" s="130">
        <v>2881218931</v>
      </c>
      <c r="E29" s="131">
        <v>6043.75</v>
      </c>
      <c r="F29" s="129">
        <v>3039492789</v>
      </c>
      <c r="G29" s="130">
        <v>51674087</v>
      </c>
      <c r="H29" s="130">
        <v>2204400</v>
      </c>
      <c r="I29" s="130">
        <v>2987818702</v>
      </c>
      <c r="J29" s="131">
        <v>6043.75</v>
      </c>
      <c r="K29" s="132">
        <v>676598206</v>
      </c>
      <c r="L29" s="133">
        <v>1578.7000000000007</v>
      </c>
      <c r="M29" s="132">
        <v>0</v>
      </c>
      <c r="N29" s="133">
        <v>0</v>
      </c>
      <c r="O29" s="132">
        <v>2311220496</v>
      </c>
      <c r="P29" s="133">
        <v>4465.0499999999993</v>
      </c>
      <c r="Q29" s="132">
        <v>0</v>
      </c>
      <c r="R29" s="133">
        <v>0</v>
      </c>
      <c r="T29" s="127"/>
      <c r="U29" s="127"/>
      <c r="V29" s="127"/>
      <c r="W29" s="127"/>
    </row>
    <row r="30" spans="1:23" ht="18.95" customHeight="1" x14ac:dyDescent="0.25">
      <c r="A30" s="128" t="s">
        <v>607</v>
      </c>
      <c r="B30" s="129">
        <v>122757088267</v>
      </c>
      <c r="C30" s="130">
        <v>1225975763</v>
      </c>
      <c r="D30" s="130">
        <v>121531112504</v>
      </c>
      <c r="E30" s="131">
        <v>260398.25</v>
      </c>
      <c r="F30" s="129">
        <v>130724328379</v>
      </c>
      <c r="G30" s="130">
        <v>1849639333</v>
      </c>
      <c r="H30" s="130">
        <v>2204400</v>
      </c>
      <c r="I30" s="130">
        <v>128874689046</v>
      </c>
      <c r="J30" s="131">
        <v>265135.8</v>
      </c>
      <c r="K30" s="132">
        <v>128072499614</v>
      </c>
      <c r="L30" s="133">
        <v>263813.95</v>
      </c>
      <c r="M30" s="132">
        <v>0</v>
      </c>
      <c r="N30" s="133">
        <v>0</v>
      </c>
      <c r="O30" s="132">
        <v>802189432</v>
      </c>
      <c r="P30" s="133">
        <v>1321.8500000000001</v>
      </c>
      <c r="Q30" s="132">
        <v>0</v>
      </c>
      <c r="R30" s="133">
        <v>0</v>
      </c>
      <c r="T30" s="127"/>
      <c r="U30" s="127"/>
      <c r="V30" s="127"/>
      <c r="W30" s="127"/>
    </row>
    <row r="31" spans="1:23" ht="18.95" customHeight="1" x14ac:dyDescent="0.25">
      <c r="A31" s="128" t="s">
        <v>608</v>
      </c>
      <c r="B31" s="129">
        <v>3177747283</v>
      </c>
      <c r="C31" s="130">
        <v>148399483</v>
      </c>
      <c r="D31" s="130">
        <v>3029347800</v>
      </c>
      <c r="E31" s="131">
        <v>6877.51</v>
      </c>
      <c r="F31" s="129">
        <v>3298135084</v>
      </c>
      <c r="G31" s="130">
        <v>145177542</v>
      </c>
      <c r="H31" s="130">
        <v>2204400</v>
      </c>
      <c r="I31" s="130">
        <v>3152957542</v>
      </c>
      <c r="J31" s="131">
        <v>6895.6</v>
      </c>
      <c r="K31" s="132">
        <v>2997859725</v>
      </c>
      <c r="L31" s="133">
        <v>6655.27</v>
      </c>
      <c r="M31" s="132">
        <v>0</v>
      </c>
      <c r="N31" s="133">
        <v>0</v>
      </c>
      <c r="O31" s="132">
        <v>155097817</v>
      </c>
      <c r="P31" s="133">
        <v>240.33</v>
      </c>
      <c r="Q31" s="132">
        <v>0</v>
      </c>
      <c r="R31" s="133">
        <v>0</v>
      </c>
      <c r="T31" s="127"/>
      <c r="U31" s="127"/>
      <c r="V31" s="127"/>
      <c r="W31" s="127"/>
    </row>
    <row r="32" spans="1:23" ht="18.95" customHeight="1" x14ac:dyDescent="0.25">
      <c r="A32" s="128" t="s">
        <v>609</v>
      </c>
      <c r="B32" s="129">
        <v>1932931163</v>
      </c>
      <c r="C32" s="130">
        <v>80771947</v>
      </c>
      <c r="D32" s="130">
        <v>1852159216</v>
      </c>
      <c r="E32" s="131">
        <v>3950.5899999999997</v>
      </c>
      <c r="F32" s="129">
        <v>2052980009</v>
      </c>
      <c r="G32" s="130">
        <v>122445174</v>
      </c>
      <c r="H32" s="130">
        <v>2204400</v>
      </c>
      <c r="I32" s="130">
        <v>1930534835</v>
      </c>
      <c r="J32" s="131">
        <v>3948.3399999999997</v>
      </c>
      <c r="K32" s="132">
        <v>585989246</v>
      </c>
      <c r="L32" s="133">
        <v>1298.9699999999998</v>
      </c>
      <c r="M32" s="132">
        <v>0</v>
      </c>
      <c r="N32" s="133">
        <v>0</v>
      </c>
      <c r="O32" s="132">
        <v>1344545589</v>
      </c>
      <c r="P32" s="133">
        <v>2649.37</v>
      </c>
      <c r="Q32" s="132">
        <v>0</v>
      </c>
      <c r="R32" s="133">
        <v>0</v>
      </c>
      <c r="T32" s="127"/>
      <c r="U32" s="127"/>
      <c r="V32" s="127"/>
      <c r="W32" s="127"/>
    </row>
    <row r="33" spans="1:23" ht="18.95" customHeight="1" x14ac:dyDescent="0.25">
      <c r="A33" s="128" t="s">
        <v>610</v>
      </c>
      <c r="B33" s="129">
        <v>17900339617</v>
      </c>
      <c r="C33" s="130">
        <v>5571093275</v>
      </c>
      <c r="D33" s="130">
        <v>12329246342</v>
      </c>
      <c r="E33" s="131">
        <v>25556.2</v>
      </c>
      <c r="F33" s="129">
        <v>18583031028</v>
      </c>
      <c r="G33" s="130">
        <v>5810688390</v>
      </c>
      <c r="H33" s="130">
        <v>5484158300</v>
      </c>
      <c r="I33" s="130">
        <v>12772342638</v>
      </c>
      <c r="J33" s="131">
        <v>25562.95</v>
      </c>
      <c r="K33" s="132">
        <v>6874732257</v>
      </c>
      <c r="L33" s="133">
        <v>16310.95</v>
      </c>
      <c r="M33" s="132">
        <v>3825725881</v>
      </c>
      <c r="N33" s="133">
        <v>7598</v>
      </c>
      <c r="O33" s="132">
        <v>236629600</v>
      </c>
      <c r="P33" s="133">
        <v>364</v>
      </c>
      <c r="Q33" s="132">
        <v>1835254900</v>
      </c>
      <c r="R33" s="133">
        <v>1290</v>
      </c>
      <c r="T33" s="127"/>
      <c r="U33" s="127"/>
      <c r="V33" s="127"/>
      <c r="W33" s="127"/>
    </row>
    <row r="34" spans="1:23" ht="18.95" customHeight="1" x14ac:dyDescent="0.25">
      <c r="A34" s="128" t="s">
        <v>611</v>
      </c>
      <c r="B34" s="129">
        <v>74288084</v>
      </c>
      <c r="C34" s="130">
        <v>1890912</v>
      </c>
      <c r="D34" s="130">
        <v>72397172</v>
      </c>
      <c r="E34" s="131">
        <v>112</v>
      </c>
      <c r="F34" s="129">
        <v>73824164</v>
      </c>
      <c r="G34" s="130">
        <v>1890912</v>
      </c>
      <c r="H34" s="130">
        <v>0</v>
      </c>
      <c r="I34" s="130">
        <v>71933252</v>
      </c>
      <c r="J34" s="131">
        <v>113</v>
      </c>
      <c r="K34" s="132">
        <v>8699143</v>
      </c>
      <c r="L34" s="133">
        <v>24</v>
      </c>
      <c r="M34" s="132">
        <v>0</v>
      </c>
      <c r="N34" s="133">
        <v>0</v>
      </c>
      <c r="O34" s="132">
        <v>55677709</v>
      </c>
      <c r="P34" s="133">
        <v>85</v>
      </c>
      <c r="Q34" s="132">
        <v>7556400</v>
      </c>
      <c r="R34" s="133">
        <v>4</v>
      </c>
      <c r="T34" s="127"/>
      <c r="U34" s="127"/>
      <c r="V34" s="127"/>
      <c r="W34" s="127"/>
    </row>
    <row r="35" spans="1:23" ht="18.95" customHeight="1" x14ac:dyDescent="0.25">
      <c r="A35" s="128" t="s">
        <v>612</v>
      </c>
      <c r="B35" s="129">
        <v>112413369</v>
      </c>
      <c r="C35" s="130">
        <v>864182</v>
      </c>
      <c r="D35" s="130">
        <v>111549187</v>
      </c>
      <c r="E35" s="131">
        <v>213</v>
      </c>
      <c r="F35" s="129">
        <v>115559950</v>
      </c>
      <c r="G35" s="130">
        <v>864182</v>
      </c>
      <c r="H35" s="130">
        <v>0</v>
      </c>
      <c r="I35" s="130">
        <v>114695768</v>
      </c>
      <c r="J35" s="131">
        <v>213</v>
      </c>
      <c r="K35" s="132">
        <v>16568131</v>
      </c>
      <c r="L35" s="133">
        <v>39</v>
      </c>
      <c r="M35" s="132">
        <v>0</v>
      </c>
      <c r="N35" s="133">
        <v>0</v>
      </c>
      <c r="O35" s="132">
        <v>98127637</v>
      </c>
      <c r="P35" s="133">
        <v>174</v>
      </c>
      <c r="Q35" s="132">
        <v>0</v>
      </c>
      <c r="R35" s="133">
        <v>0</v>
      </c>
      <c r="T35" s="127"/>
      <c r="U35" s="127"/>
      <c r="V35" s="127"/>
      <c r="W35" s="127"/>
    </row>
    <row r="36" spans="1:23" ht="18.95" customHeight="1" x14ac:dyDescent="0.25">
      <c r="A36" s="128" t="s">
        <v>613</v>
      </c>
      <c r="B36" s="129">
        <v>784267084</v>
      </c>
      <c r="C36" s="130">
        <v>66498581</v>
      </c>
      <c r="D36" s="130">
        <v>717768503</v>
      </c>
      <c r="E36" s="131">
        <v>1480.5</v>
      </c>
      <c r="F36" s="129">
        <v>700032285</v>
      </c>
      <c r="G36" s="130">
        <v>32679913</v>
      </c>
      <c r="H36" s="130">
        <v>0</v>
      </c>
      <c r="I36" s="130">
        <v>667352372</v>
      </c>
      <c r="J36" s="131">
        <v>1311</v>
      </c>
      <c r="K36" s="132">
        <v>68863149</v>
      </c>
      <c r="L36" s="133">
        <v>144</v>
      </c>
      <c r="M36" s="132">
        <v>0</v>
      </c>
      <c r="N36" s="133">
        <v>0</v>
      </c>
      <c r="O36" s="132">
        <v>595814423</v>
      </c>
      <c r="P36" s="133">
        <v>1166</v>
      </c>
      <c r="Q36" s="132">
        <v>2674800</v>
      </c>
      <c r="R36" s="133">
        <v>1</v>
      </c>
      <c r="T36" s="127"/>
      <c r="U36" s="127"/>
      <c r="V36" s="127"/>
      <c r="W36" s="127"/>
    </row>
    <row r="37" spans="1:23" ht="18.95" customHeight="1" x14ac:dyDescent="0.25">
      <c r="A37" s="128" t="s">
        <v>614</v>
      </c>
      <c r="B37" s="129">
        <v>2059904346</v>
      </c>
      <c r="C37" s="130">
        <v>3251309</v>
      </c>
      <c r="D37" s="130">
        <v>2056653037</v>
      </c>
      <c r="E37" s="131">
        <v>5040</v>
      </c>
      <c r="F37" s="129">
        <v>2144576346</v>
      </c>
      <c r="G37" s="130">
        <v>3413909</v>
      </c>
      <c r="H37" s="130">
        <v>0</v>
      </c>
      <c r="I37" s="130">
        <v>2141162437</v>
      </c>
      <c r="J37" s="131">
        <v>5040</v>
      </c>
      <c r="K37" s="132">
        <v>137330986</v>
      </c>
      <c r="L37" s="133">
        <v>365.80000000000018</v>
      </c>
      <c r="M37" s="132">
        <v>0</v>
      </c>
      <c r="N37" s="133">
        <v>0</v>
      </c>
      <c r="O37" s="132">
        <v>2003831451</v>
      </c>
      <c r="P37" s="133">
        <v>4674.2</v>
      </c>
      <c r="Q37" s="132">
        <v>0</v>
      </c>
      <c r="R37" s="133">
        <v>0</v>
      </c>
      <c r="T37" s="127"/>
      <c r="U37" s="127"/>
      <c r="V37" s="127"/>
      <c r="W37" s="127"/>
    </row>
    <row r="38" spans="1:23" ht="18.95" customHeight="1" x14ac:dyDescent="0.25">
      <c r="A38" s="128" t="s">
        <v>615</v>
      </c>
      <c r="B38" s="129">
        <v>108931812</v>
      </c>
      <c r="C38" s="130">
        <v>93813</v>
      </c>
      <c r="D38" s="130">
        <v>108837999</v>
      </c>
      <c r="E38" s="131">
        <v>193</v>
      </c>
      <c r="F38" s="129">
        <v>112174212</v>
      </c>
      <c r="G38" s="130">
        <v>93813</v>
      </c>
      <c r="H38" s="130">
        <v>0</v>
      </c>
      <c r="I38" s="130">
        <v>112080399</v>
      </c>
      <c r="J38" s="131">
        <v>193</v>
      </c>
      <c r="K38" s="132">
        <v>23097767</v>
      </c>
      <c r="L38" s="133">
        <v>60</v>
      </c>
      <c r="M38" s="132">
        <v>0</v>
      </c>
      <c r="N38" s="133">
        <v>0</v>
      </c>
      <c r="O38" s="132">
        <v>88982632</v>
      </c>
      <c r="P38" s="133">
        <v>133</v>
      </c>
      <c r="Q38" s="132">
        <v>0</v>
      </c>
      <c r="R38" s="133">
        <v>0</v>
      </c>
      <c r="T38" s="127"/>
      <c r="U38" s="127"/>
      <c r="V38" s="127"/>
      <c r="W38" s="127"/>
    </row>
    <row r="39" spans="1:23" ht="18.95" customHeight="1" x14ac:dyDescent="0.25">
      <c r="A39" s="128" t="s">
        <v>616</v>
      </c>
      <c r="B39" s="129">
        <v>179955356</v>
      </c>
      <c r="C39" s="130">
        <v>2315524</v>
      </c>
      <c r="D39" s="130">
        <v>177639832</v>
      </c>
      <c r="E39" s="131">
        <v>289</v>
      </c>
      <c r="F39" s="129">
        <v>185253356</v>
      </c>
      <c r="G39" s="130">
        <v>2315524</v>
      </c>
      <c r="H39" s="130">
        <v>0</v>
      </c>
      <c r="I39" s="130">
        <v>182937832</v>
      </c>
      <c r="J39" s="131">
        <v>289</v>
      </c>
      <c r="K39" s="132">
        <v>27539144</v>
      </c>
      <c r="L39" s="133">
        <v>48</v>
      </c>
      <c r="M39" s="132">
        <v>0</v>
      </c>
      <c r="N39" s="133">
        <v>0</v>
      </c>
      <c r="O39" s="132">
        <v>146215088</v>
      </c>
      <c r="P39" s="133">
        <v>236</v>
      </c>
      <c r="Q39" s="132">
        <v>9183600</v>
      </c>
      <c r="R39" s="133">
        <v>5</v>
      </c>
      <c r="T39" s="127"/>
      <c r="U39" s="127"/>
      <c r="V39" s="127"/>
      <c r="W39" s="127"/>
    </row>
    <row r="40" spans="1:23" ht="18.95" customHeight="1" x14ac:dyDescent="0.25">
      <c r="A40" s="128" t="s">
        <v>617</v>
      </c>
      <c r="B40" s="129">
        <v>145000277</v>
      </c>
      <c r="C40" s="130">
        <v>2003182</v>
      </c>
      <c r="D40" s="130">
        <v>142997095</v>
      </c>
      <c r="E40" s="131">
        <v>252</v>
      </c>
      <c r="F40" s="129">
        <v>149920277</v>
      </c>
      <c r="G40" s="130">
        <v>2003182</v>
      </c>
      <c r="H40" s="130">
        <v>0</v>
      </c>
      <c r="I40" s="130">
        <v>147917095</v>
      </c>
      <c r="J40" s="131">
        <v>252</v>
      </c>
      <c r="K40" s="132">
        <v>20867757</v>
      </c>
      <c r="L40" s="133">
        <v>44</v>
      </c>
      <c r="M40" s="132">
        <v>0</v>
      </c>
      <c r="N40" s="133">
        <v>0</v>
      </c>
      <c r="O40" s="132">
        <v>117761338</v>
      </c>
      <c r="P40" s="133">
        <v>204</v>
      </c>
      <c r="Q40" s="132">
        <v>9288000</v>
      </c>
      <c r="R40" s="133">
        <v>4</v>
      </c>
      <c r="T40" s="127"/>
      <c r="U40" s="127"/>
      <c r="V40" s="127"/>
      <c r="W40" s="127"/>
    </row>
    <row r="41" spans="1:23" ht="18.95" customHeight="1" x14ac:dyDescent="0.25">
      <c r="A41" s="128" t="s">
        <v>618</v>
      </c>
      <c r="B41" s="129">
        <v>112004220</v>
      </c>
      <c r="C41" s="130">
        <v>4096652</v>
      </c>
      <c r="D41" s="130">
        <v>107907568</v>
      </c>
      <c r="E41" s="131">
        <v>265</v>
      </c>
      <c r="F41" s="129">
        <v>116654220</v>
      </c>
      <c r="G41" s="130">
        <v>4294652</v>
      </c>
      <c r="H41" s="130">
        <v>3417600</v>
      </c>
      <c r="I41" s="130">
        <v>112359568</v>
      </c>
      <c r="J41" s="131">
        <v>265</v>
      </c>
      <c r="K41" s="132">
        <v>79534301</v>
      </c>
      <c r="L41" s="133">
        <v>185</v>
      </c>
      <c r="M41" s="132">
        <v>0</v>
      </c>
      <c r="N41" s="133">
        <v>0</v>
      </c>
      <c r="O41" s="132">
        <v>32825267</v>
      </c>
      <c r="P41" s="133">
        <v>80</v>
      </c>
      <c r="Q41" s="132">
        <v>0</v>
      </c>
      <c r="R41" s="133">
        <v>0</v>
      </c>
      <c r="T41" s="127"/>
      <c r="U41" s="127"/>
      <c r="V41" s="127"/>
      <c r="W41" s="127"/>
    </row>
    <row r="42" spans="1:23" ht="18.95" customHeight="1" x14ac:dyDescent="0.25">
      <c r="A42" s="128" t="s">
        <v>619</v>
      </c>
      <c r="B42" s="129">
        <v>116000562</v>
      </c>
      <c r="C42" s="130">
        <v>40424200</v>
      </c>
      <c r="D42" s="130">
        <v>75576362</v>
      </c>
      <c r="E42" s="131">
        <v>129</v>
      </c>
      <c r="F42" s="129">
        <v>116000562</v>
      </c>
      <c r="G42" s="130">
        <v>40424200</v>
      </c>
      <c r="H42" s="130">
        <v>39463200</v>
      </c>
      <c r="I42" s="130">
        <v>75576362</v>
      </c>
      <c r="J42" s="131">
        <v>129</v>
      </c>
      <c r="K42" s="132">
        <v>75576362</v>
      </c>
      <c r="L42" s="133">
        <v>129</v>
      </c>
      <c r="M42" s="132">
        <v>0</v>
      </c>
      <c r="N42" s="133">
        <v>0</v>
      </c>
      <c r="O42" s="132">
        <v>0</v>
      </c>
      <c r="P42" s="133">
        <v>0</v>
      </c>
      <c r="Q42" s="132">
        <v>0</v>
      </c>
      <c r="R42" s="133">
        <v>0</v>
      </c>
      <c r="T42" s="127"/>
      <c r="U42" s="127"/>
      <c r="V42" s="127"/>
      <c r="W42" s="127"/>
    </row>
    <row r="43" spans="1:23" ht="18.95" customHeight="1" x14ac:dyDescent="0.25">
      <c r="A43" s="128" t="s">
        <v>620</v>
      </c>
      <c r="B43" s="129">
        <v>13428691</v>
      </c>
      <c r="C43" s="130">
        <v>5601600</v>
      </c>
      <c r="D43" s="130">
        <v>7827091</v>
      </c>
      <c r="E43" s="131">
        <v>12</v>
      </c>
      <c r="F43" s="129">
        <v>13428691</v>
      </c>
      <c r="G43" s="130">
        <v>5601600</v>
      </c>
      <c r="H43" s="130">
        <v>4701600</v>
      </c>
      <c r="I43" s="130">
        <v>7827091</v>
      </c>
      <c r="J43" s="131">
        <v>12</v>
      </c>
      <c r="K43" s="132">
        <v>7827091</v>
      </c>
      <c r="L43" s="133">
        <v>12</v>
      </c>
      <c r="M43" s="132">
        <v>0</v>
      </c>
      <c r="N43" s="133">
        <v>0</v>
      </c>
      <c r="O43" s="132">
        <v>0</v>
      </c>
      <c r="P43" s="133">
        <v>0</v>
      </c>
      <c r="Q43" s="132">
        <v>0</v>
      </c>
      <c r="R43" s="133">
        <v>0</v>
      </c>
      <c r="T43" s="127"/>
      <c r="U43" s="127"/>
      <c r="V43" s="127"/>
      <c r="W43" s="127"/>
    </row>
    <row r="44" spans="1:23" ht="18.95" customHeight="1" x14ac:dyDescent="0.25">
      <c r="A44" s="128" t="s">
        <v>621</v>
      </c>
      <c r="B44" s="129">
        <v>52501092</v>
      </c>
      <c r="C44" s="130">
        <v>1161073</v>
      </c>
      <c r="D44" s="130">
        <v>51340019</v>
      </c>
      <c r="E44" s="131">
        <v>78</v>
      </c>
      <c r="F44" s="129">
        <v>53693892</v>
      </c>
      <c r="G44" s="130">
        <v>9711740</v>
      </c>
      <c r="H44" s="130">
        <v>0</v>
      </c>
      <c r="I44" s="130">
        <v>43982152</v>
      </c>
      <c r="J44" s="131">
        <v>71</v>
      </c>
      <c r="K44" s="132">
        <v>43982152</v>
      </c>
      <c r="L44" s="133">
        <v>71</v>
      </c>
      <c r="M44" s="132">
        <v>0</v>
      </c>
      <c r="N44" s="133">
        <v>0</v>
      </c>
      <c r="O44" s="132">
        <v>0</v>
      </c>
      <c r="P44" s="133">
        <v>0</v>
      </c>
      <c r="Q44" s="132">
        <v>0</v>
      </c>
      <c r="R44" s="133">
        <v>0</v>
      </c>
      <c r="T44" s="127"/>
      <c r="U44" s="127"/>
      <c r="V44" s="127"/>
      <c r="W44" s="127"/>
    </row>
    <row r="45" spans="1:23" ht="18.95" customHeight="1" x14ac:dyDescent="0.25">
      <c r="A45" s="128" t="s">
        <v>622</v>
      </c>
      <c r="B45" s="129">
        <v>40619659</v>
      </c>
      <c r="C45" s="130">
        <v>4992582</v>
      </c>
      <c r="D45" s="130">
        <v>35627077</v>
      </c>
      <c r="E45" s="131">
        <v>68</v>
      </c>
      <c r="F45" s="129">
        <v>49721659</v>
      </c>
      <c r="G45" s="130">
        <v>5118582</v>
      </c>
      <c r="H45" s="130">
        <v>2204400</v>
      </c>
      <c r="I45" s="130">
        <v>44603077</v>
      </c>
      <c r="J45" s="131">
        <v>85</v>
      </c>
      <c r="K45" s="132">
        <v>13322119</v>
      </c>
      <c r="L45" s="133">
        <v>22</v>
      </c>
      <c r="M45" s="132">
        <v>0</v>
      </c>
      <c r="N45" s="133">
        <v>0</v>
      </c>
      <c r="O45" s="132">
        <v>31280958</v>
      </c>
      <c r="P45" s="133">
        <v>63</v>
      </c>
      <c r="Q45" s="132">
        <v>0</v>
      </c>
      <c r="R45" s="133">
        <v>0</v>
      </c>
      <c r="T45" s="127"/>
      <c r="U45" s="127"/>
      <c r="V45" s="127"/>
      <c r="W45" s="127"/>
    </row>
    <row r="46" spans="1:23" ht="18.95" customHeight="1" x14ac:dyDescent="0.25">
      <c r="A46" s="128" t="s">
        <v>883</v>
      </c>
      <c r="B46" s="129">
        <v>0</v>
      </c>
      <c r="C46" s="130">
        <v>0</v>
      </c>
      <c r="D46" s="130">
        <v>0</v>
      </c>
      <c r="E46" s="131">
        <v>0</v>
      </c>
      <c r="F46" s="129">
        <v>0</v>
      </c>
      <c r="G46" s="130">
        <v>0</v>
      </c>
      <c r="H46" s="130">
        <v>0</v>
      </c>
      <c r="I46" s="130">
        <v>0</v>
      </c>
      <c r="J46" s="131">
        <v>0</v>
      </c>
      <c r="K46" s="132">
        <v>0</v>
      </c>
      <c r="L46" s="133">
        <v>0</v>
      </c>
      <c r="M46" s="132">
        <v>0</v>
      </c>
      <c r="N46" s="133">
        <v>0</v>
      </c>
      <c r="O46" s="132">
        <v>0</v>
      </c>
      <c r="P46" s="133">
        <v>0</v>
      </c>
      <c r="Q46" s="132">
        <v>0</v>
      </c>
      <c r="R46" s="133">
        <v>0</v>
      </c>
      <c r="T46" s="127"/>
      <c r="U46" s="127"/>
      <c r="V46" s="127"/>
      <c r="W46" s="127"/>
    </row>
    <row r="47" spans="1:23" ht="34.5" customHeight="1" x14ac:dyDescent="0.25">
      <c r="A47" s="134" t="s">
        <v>623</v>
      </c>
      <c r="B47" s="129">
        <v>15114472</v>
      </c>
      <c r="C47" s="130">
        <v>700000</v>
      </c>
      <c r="D47" s="130">
        <v>14414472</v>
      </c>
      <c r="E47" s="131">
        <v>19</v>
      </c>
      <c r="F47" s="129">
        <v>15964872</v>
      </c>
      <c r="G47" s="130">
        <v>700000</v>
      </c>
      <c r="H47" s="130">
        <v>0</v>
      </c>
      <c r="I47" s="130">
        <v>15264872</v>
      </c>
      <c r="J47" s="131">
        <v>19</v>
      </c>
      <c r="K47" s="132">
        <v>1731407</v>
      </c>
      <c r="L47" s="133">
        <v>4</v>
      </c>
      <c r="M47" s="132">
        <v>0</v>
      </c>
      <c r="N47" s="133">
        <v>0</v>
      </c>
      <c r="O47" s="132">
        <v>6338265</v>
      </c>
      <c r="P47" s="133">
        <v>10</v>
      </c>
      <c r="Q47" s="132">
        <v>7195200</v>
      </c>
      <c r="R47" s="133">
        <v>5</v>
      </c>
      <c r="T47" s="127"/>
      <c r="U47" s="127"/>
      <c r="V47" s="127"/>
      <c r="W47" s="127"/>
    </row>
    <row r="48" spans="1:23" ht="18.95" customHeight="1" x14ac:dyDescent="0.25">
      <c r="A48" s="128" t="s">
        <v>624</v>
      </c>
      <c r="B48" s="129">
        <v>38394663</v>
      </c>
      <c r="C48" s="130">
        <v>16099296</v>
      </c>
      <c r="D48" s="130">
        <v>22295367</v>
      </c>
      <c r="E48" s="131">
        <v>44</v>
      </c>
      <c r="F48" s="129">
        <v>40024263</v>
      </c>
      <c r="G48" s="130">
        <v>16989696</v>
      </c>
      <c r="H48" s="130">
        <v>15612000</v>
      </c>
      <c r="I48" s="130">
        <v>23034567</v>
      </c>
      <c r="J48" s="131">
        <v>44</v>
      </c>
      <c r="K48" s="132">
        <v>1700107</v>
      </c>
      <c r="L48" s="133">
        <v>4</v>
      </c>
      <c r="M48" s="132">
        <v>0</v>
      </c>
      <c r="N48" s="133">
        <v>0</v>
      </c>
      <c r="O48" s="132">
        <v>21334460</v>
      </c>
      <c r="P48" s="133">
        <v>40</v>
      </c>
      <c r="Q48" s="132">
        <v>0</v>
      </c>
      <c r="R48" s="133">
        <v>0</v>
      </c>
      <c r="T48" s="127"/>
      <c r="U48" s="127"/>
      <c r="V48" s="127"/>
      <c r="W48" s="127"/>
    </row>
    <row r="49" spans="1:23" ht="20.25" customHeight="1" x14ac:dyDescent="0.25">
      <c r="A49" s="128" t="s">
        <v>625</v>
      </c>
      <c r="B49" s="129">
        <v>14586482</v>
      </c>
      <c r="C49" s="130">
        <v>300000</v>
      </c>
      <c r="D49" s="130">
        <v>14286482</v>
      </c>
      <c r="E49" s="131">
        <v>23</v>
      </c>
      <c r="F49" s="129">
        <v>14972882</v>
      </c>
      <c r="G49" s="130">
        <v>300000</v>
      </c>
      <c r="H49" s="130">
        <v>0</v>
      </c>
      <c r="I49" s="130">
        <v>14672882</v>
      </c>
      <c r="J49" s="131">
        <v>23</v>
      </c>
      <c r="K49" s="132">
        <v>3129309</v>
      </c>
      <c r="L49" s="133">
        <v>3</v>
      </c>
      <c r="M49" s="132">
        <v>0</v>
      </c>
      <c r="N49" s="133">
        <v>0</v>
      </c>
      <c r="O49" s="132">
        <v>11543573</v>
      </c>
      <c r="P49" s="133">
        <v>20</v>
      </c>
      <c r="Q49" s="132">
        <v>0</v>
      </c>
      <c r="R49" s="133">
        <v>0</v>
      </c>
      <c r="T49" s="127"/>
      <c r="U49" s="127"/>
      <c r="V49" s="127"/>
      <c r="W49" s="127"/>
    </row>
    <row r="50" spans="1:23" ht="18.95" customHeight="1" x14ac:dyDescent="0.25">
      <c r="A50" s="128" t="s">
        <v>626</v>
      </c>
      <c r="B50" s="129">
        <v>191982578</v>
      </c>
      <c r="C50" s="130">
        <v>1357529</v>
      </c>
      <c r="D50" s="130">
        <v>190625049</v>
      </c>
      <c r="E50" s="131">
        <v>415</v>
      </c>
      <c r="F50" s="129">
        <v>205233338</v>
      </c>
      <c r="G50" s="130">
        <v>1357529</v>
      </c>
      <c r="H50" s="130">
        <v>0</v>
      </c>
      <c r="I50" s="130">
        <v>203875809</v>
      </c>
      <c r="J50" s="131">
        <v>429</v>
      </c>
      <c r="K50" s="132">
        <v>107325008</v>
      </c>
      <c r="L50" s="133">
        <v>275</v>
      </c>
      <c r="M50" s="132">
        <v>0</v>
      </c>
      <c r="N50" s="133">
        <v>0</v>
      </c>
      <c r="O50" s="132">
        <v>96550801</v>
      </c>
      <c r="P50" s="133">
        <v>153.99999999999997</v>
      </c>
      <c r="Q50" s="132">
        <v>0</v>
      </c>
      <c r="R50" s="133">
        <v>0</v>
      </c>
      <c r="T50" s="127"/>
      <c r="U50" s="127"/>
      <c r="V50" s="127"/>
      <c r="W50" s="127"/>
    </row>
    <row r="51" spans="1:23" ht="18.95" customHeight="1" x14ac:dyDescent="0.25">
      <c r="A51" s="128" t="s">
        <v>627</v>
      </c>
      <c r="B51" s="129">
        <v>148494138</v>
      </c>
      <c r="C51" s="130">
        <v>209700</v>
      </c>
      <c r="D51" s="130">
        <v>148284438</v>
      </c>
      <c r="E51" s="131">
        <v>218</v>
      </c>
      <c r="F51" s="129">
        <v>152156538</v>
      </c>
      <c r="G51" s="130">
        <v>1000700</v>
      </c>
      <c r="H51" s="130">
        <v>0</v>
      </c>
      <c r="I51" s="130">
        <v>151155838</v>
      </c>
      <c r="J51" s="131">
        <v>218</v>
      </c>
      <c r="K51" s="132">
        <v>14070400</v>
      </c>
      <c r="L51" s="133">
        <v>28</v>
      </c>
      <c r="M51" s="132">
        <v>0</v>
      </c>
      <c r="N51" s="133">
        <v>0</v>
      </c>
      <c r="O51" s="132">
        <v>137085438</v>
      </c>
      <c r="P51" s="133">
        <v>190</v>
      </c>
      <c r="Q51" s="132">
        <v>0</v>
      </c>
      <c r="R51" s="133">
        <v>0</v>
      </c>
      <c r="T51" s="127"/>
      <c r="U51" s="127"/>
      <c r="V51" s="127"/>
      <c r="W51" s="127"/>
    </row>
    <row r="52" spans="1:23" ht="18.95" customHeight="1" x14ac:dyDescent="0.25">
      <c r="A52" s="128" t="s">
        <v>628</v>
      </c>
      <c r="B52" s="129">
        <v>260649779</v>
      </c>
      <c r="C52" s="130">
        <v>2393784</v>
      </c>
      <c r="D52" s="130">
        <v>258255995</v>
      </c>
      <c r="E52" s="131">
        <v>333</v>
      </c>
      <c r="F52" s="129">
        <v>265929435</v>
      </c>
      <c r="G52" s="130">
        <v>2079040</v>
      </c>
      <c r="H52" s="130">
        <v>0</v>
      </c>
      <c r="I52" s="130">
        <v>263850395</v>
      </c>
      <c r="J52" s="131">
        <v>333</v>
      </c>
      <c r="K52" s="132">
        <v>29703791</v>
      </c>
      <c r="L52" s="133">
        <v>54</v>
      </c>
      <c r="M52" s="132">
        <v>234146604</v>
      </c>
      <c r="N52" s="133">
        <v>279</v>
      </c>
      <c r="O52" s="132">
        <v>0</v>
      </c>
      <c r="P52" s="133">
        <v>0</v>
      </c>
      <c r="Q52" s="132">
        <v>0</v>
      </c>
      <c r="R52" s="133">
        <v>0</v>
      </c>
      <c r="T52" s="127"/>
      <c r="U52" s="127"/>
      <c r="V52" s="127"/>
      <c r="W52" s="127"/>
    </row>
    <row r="53" spans="1:23" ht="18.95" customHeight="1" x14ac:dyDescent="0.25">
      <c r="A53" s="128" t="s">
        <v>629</v>
      </c>
      <c r="B53" s="129">
        <v>81333109</v>
      </c>
      <c r="C53" s="130">
        <v>7216435</v>
      </c>
      <c r="D53" s="130">
        <v>74116674</v>
      </c>
      <c r="E53" s="131">
        <v>147.56</v>
      </c>
      <c r="F53" s="129">
        <v>92719038</v>
      </c>
      <c r="G53" s="130">
        <v>6613835</v>
      </c>
      <c r="H53" s="130">
        <v>0</v>
      </c>
      <c r="I53" s="130">
        <v>86105203</v>
      </c>
      <c r="J53" s="131">
        <v>148.93</v>
      </c>
      <c r="K53" s="132">
        <v>86105203</v>
      </c>
      <c r="L53" s="133">
        <v>148.93</v>
      </c>
      <c r="M53" s="132">
        <v>0</v>
      </c>
      <c r="N53" s="133">
        <v>0</v>
      </c>
      <c r="O53" s="132">
        <v>0</v>
      </c>
      <c r="P53" s="133">
        <v>0</v>
      </c>
      <c r="Q53" s="132">
        <v>0</v>
      </c>
      <c r="R53" s="133">
        <v>0</v>
      </c>
      <c r="T53" s="127"/>
      <c r="U53" s="127"/>
      <c r="V53" s="127"/>
      <c r="W53" s="127"/>
    </row>
    <row r="54" spans="1:23" ht="18.95" customHeight="1" x14ac:dyDescent="0.25">
      <c r="A54" s="128" t="s">
        <v>630</v>
      </c>
      <c r="B54" s="129">
        <v>170193185</v>
      </c>
      <c r="C54" s="130">
        <v>803648</v>
      </c>
      <c r="D54" s="130">
        <v>169389537</v>
      </c>
      <c r="E54" s="131">
        <v>269.5</v>
      </c>
      <c r="F54" s="129">
        <v>201411161</v>
      </c>
      <c r="G54" s="130">
        <v>803648</v>
      </c>
      <c r="H54" s="130">
        <v>0</v>
      </c>
      <c r="I54" s="130">
        <v>200607513</v>
      </c>
      <c r="J54" s="131">
        <v>311</v>
      </c>
      <c r="K54" s="132">
        <v>200607513</v>
      </c>
      <c r="L54" s="133">
        <v>311</v>
      </c>
      <c r="M54" s="132">
        <v>0</v>
      </c>
      <c r="N54" s="133">
        <v>0</v>
      </c>
      <c r="O54" s="132">
        <v>0</v>
      </c>
      <c r="P54" s="133">
        <v>0</v>
      </c>
      <c r="Q54" s="132">
        <v>0</v>
      </c>
      <c r="R54" s="133">
        <v>0</v>
      </c>
      <c r="T54" s="127"/>
      <c r="U54" s="127"/>
      <c r="V54" s="127"/>
      <c r="W54" s="127"/>
    </row>
    <row r="55" spans="1:23" ht="18.95" customHeight="1" x14ac:dyDescent="0.25">
      <c r="A55" s="128" t="s">
        <v>631</v>
      </c>
      <c r="B55" s="129">
        <v>357064374</v>
      </c>
      <c r="C55" s="130">
        <v>29467994</v>
      </c>
      <c r="D55" s="130">
        <v>327596380</v>
      </c>
      <c r="E55" s="131">
        <v>495</v>
      </c>
      <c r="F55" s="129">
        <v>358981374</v>
      </c>
      <c r="G55" s="130">
        <v>31384994</v>
      </c>
      <c r="H55" s="130">
        <v>27604800</v>
      </c>
      <c r="I55" s="130">
        <v>327596380</v>
      </c>
      <c r="J55" s="131">
        <v>495</v>
      </c>
      <c r="K55" s="132">
        <v>327596380</v>
      </c>
      <c r="L55" s="133">
        <v>495</v>
      </c>
      <c r="M55" s="132">
        <v>0</v>
      </c>
      <c r="N55" s="133">
        <v>0</v>
      </c>
      <c r="O55" s="132">
        <v>0</v>
      </c>
      <c r="P55" s="133">
        <v>0</v>
      </c>
      <c r="Q55" s="132">
        <v>0</v>
      </c>
      <c r="R55" s="133">
        <v>0</v>
      </c>
      <c r="T55" s="127"/>
      <c r="U55" s="127"/>
      <c r="V55" s="127"/>
      <c r="W55" s="127"/>
    </row>
    <row r="56" spans="1:23" ht="8.25" customHeight="1" thickBot="1" x14ac:dyDescent="0.3">
      <c r="A56" s="135"/>
      <c r="B56" s="129"/>
      <c r="C56" s="130"/>
      <c r="D56" s="130"/>
      <c r="E56" s="131"/>
      <c r="F56" s="129"/>
      <c r="G56" s="130"/>
      <c r="H56" s="130"/>
      <c r="I56" s="130"/>
      <c r="J56" s="131"/>
      <c r="K56" s="132"/>
      <c r="L56" s="133"/>
      <c r="M56" s="132"/>
      <c r="N56" s="133"/>
      <c r="O56" s="132"/>
      <c r="P56" s="133"/>
      <c r="Q56" s="132"/>
      <c r="R56" s="133"/>
      <c r="T56" s="127"/>
      <c r="U56" s="127"/>
    </row>
    <row r="57" spans="1:23" ht="45" customHeight="1" thickBot="1" x14ac:dyDescent="0.25">
      <c r="A57" s="136" t="s">
        <v>133</v>
      </c>
      <c r="B57" s="137">
        <v>239113331549</v>
      </c>
      <c r="C57" s="138">
        <v>9158512802</v>
      </c>
      <c r="D57" s="138">
        <v>229954818747</v>
      </c>
      <c r="E57" s="139">
        <v>482269.50000000006</v>
      </c>
      <c r="F57" s="137">
        <v>252440935038</v>
      </c>
      <c r="G57" s="138">
        <v>10962108303</v>
      </c>
      <c r="H57" s="138">
        <v>6020270617</v>
      </c>
      <c r="I57" s="138">
        <v>241478826735</v>
      </c>
      <c r="J57" s="139">
        <v>489217.94</v>
      </c>
      <c r="K57" s="137">
        <v>155308022899</v>
      </c>
      <c r="L57" s="140">
        <v>326018.64</v>
      </c>
      <c r="M57" s="137">
        <v>51701718114</v>
      </c>
      <c r="N57" s="140">
        <v>95675</v>
      </c>
      <c r="O57" s="137">
        <v>32488749622</v>
      </c>
      <c r="P57" s="140">
        <v>66118.3</v>
      </c>
      <c r="Q57" s="137">
        <v>1980336100</v>
      </c>
      <c r="R57" s="140">
        <v>1406</v>
      </c>
      <c r="T57" s="127"/>
      <c r="U57" s="127"/>
    </row>
    <row r="58" spans="1:23" ht="21" customHeight="1" x14ac:dyDescent="0.2">
      <c r="A58" s="141" t="s">
        <v>179</v>
      </c>
    </row>
    <row r="59" spans="1:23" ht="12.75" x14ac:dyDescent="0.2">
      <c r="A59" s="24"/>
      <c r="K59" s="127"/>
      <c r="L59" s="127"/>
      <c r="M59" s="127"/>
      <c r="N59" s="127"/>
      <c r="O59" s="127"/>
      <c r="P59" s="127"/>
      <c r="Q59" s="127"/>
      <c r="R59" s="127"/>
    </row>
    <row r="60" spans="1:23" s="142" customFormat="1" ht="12.75" customHeight="1" x14ac:dyDescent="0.2">
      <c r="B60" s="143"/>
      <c r="C60" s="143"/>
      <c r="D60" s="143"/>
      <c r="E60" s="143"/>
      <c r="F60" s="143"/>
      <c r="G60" s="143"/>
      <c r="H60" s="143"/>
      <c r="I60" s="143"/>
      <c r="J60" s="143"/>
      <c r="K60" s="143"/>
      <c r="L60" s="143"/>
      <c r="M60" s="143"/>
      <c r="N60" s="143"/>
      <c r="O60" s="143"/>
      <c r="P60" s="143"/>
      <c r="Q60" s="143"/>
      <c r="R60" s="143"/>
    </row>
    <row r="61" spans="1:23" ht="12.75" customHeight="1" x14ac:dyDescent="0.2">
      <c r="A61" s="24"/>
      <c r="I61" s="127"/>
      <c r="J61" s="127"/>
      <c r="K61" s="127"/>
      <c r="L61" s="127"/>
      <c r="M61" s="127"/>
      <c r="N61" s="127"/>
      <c r="O61" s="127"/>
      <c r="P61" s="127"/>
      <c r="Q61" s="127"/>
      <c r="R61" s="127"/>
    </row>
    <row r="67" spans="11:11" x14ac:dyDescent="0.25">
      <c r="K67" s="127"/>
    </row>
  </sheetData>
  <mergeCells count="8">
    <mergeCell ref="A3:R3"/>
    <mergeCell ref="B5:E5"/>
    <mergeCell ref="F5:R5"/>
    <mergeCell ref="K6:R6"/>
    <mergeCell ref="K7:L7"/>
    <mergeCell ref="M7:N7"/>
    <mergeCell ref="O7:P7"/>
    <mergeCell ref="Q7:R7"/>
  </mergeCells>
  <printOptions horizontalCentered="1" verticalCentered="1"/>
  <pageMargins left="0.11811023622047245" right="0" top="0.39370078740157483" bottom="0.39370078740157483" header="0.15748031496062992" footer="0.19685039370078741"/>
  <pageSetup paperSize="9" scale="50" pageOrder="overThenDown" orientation="landscape" r:id="rId1"/>
  <headerFooter alignWithMargins="0"/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61"/>
  <sheetViews>
    <sheetView zoomScale="75" zoomScaleNormal="75" workbookViewId="0">
      <pane xSplit="1" ySplit="11" topLeftCell="B15" activePane="bottomRight" state="frozen"/>
      <selection activeCell="R35" sqref="R35"/>
      <selection pane="topRight" activeCell="R35" sqref="R35"/>
      <selection pane="bottomLeft" activeCell="R35" sqref="R35"/>
      <selection pane="bottomRight" activeCell="A3" sqref="A3:R3"/>
    </sheetView>
  </sheetViews>
  <sheetFormatPr defaultColWidth="6.7109375" defaultRowHeight="15.75" x14ac:dyDescent="0.25"/>
  <cols>
    <col min="1" max="1" width="59.42578125" style="26" customWidth="1"/>
    <col min="2" max="2" width="21.42578125" style="24" customWidth="1"/>
    <col min="3" max="3" width="15.140625" style="24" customWidth="1"/>
    <col min="4" max="4" width="16.85546875" style="24" customWidth="1"/>
    <col min="5" max="5" width="8.140625" style="24" customWidth="1"/>
    <col min="6" max="6" width="20.5703125" style="24" customWidth="1"/>
    <col min="7" max="8" width="15.140625" style="24" customWidth="1"/>
    <col min="9" max="9" width="16.7109375" style="24" customWidth="1"/>
    <col min="10" max="10" width="8.5703125" style="24" customWidth="1"/>
    <col min="11" max="11" width="18.140625" style="24" customWidth="1"/>
    <col min="12" max="12" width="8.42578125" style="24" customWidth="1"/>
    <col min="13" max="13" width="19.28515625" style="24" customWidth="1"/>
    <col min="14" max="14" width="8.5703125" style="24" customWidth="1"/>
    <col min="15" max="15" width="17.85546875" style="24" customWidth="1"/>
    <col min="16" max="16" width="8" style="24" customWidth="1"/>
    <col min="17" max="17" width="14.28515625" style="24" customWidth="1"/>
    <col min="18" max="18" width="11.5703125" style="24" customWidth="1"/>
    <col min="19" max="19" width="6.7109375" style="24"/>
    <col min="20" max="21" width="13.5703125" style="24" customWidth="1"/>
    <col min="22" max="256" width="6.7109375" style="24"/>
    <col min="257" max="257" width="59.42578125" style="24" customWidth="1"/>
    <col min="258" max="258" width="21.42578125" style="24" customWidth="1"/>
    <col min="259" max="259" width="15.140625" style="24" customWidth="1"/>
    <col min="260" max="260" width="16.85546875" style="24" customWidth="1"/>
    <col min="261" max="261" width="8.140625" style="24" customWidth="1"/>
    <col min="262" max="262" width="20.5703125" style="24" customWidth="1"/>
    <col min="263" max="264" width="15.140625" style="24" customWidth="1"/>
    <col min="265" max="265" width="16.7109375" style="24" customWidth="1"/>
    <col min="266" max="266" width="8.5703125" style="24" customWidth="1"/>
    <col min="267" max="267" width="18.140625" style="24" customWidth="1"/>
    <col min="268" max="268" width="8.42578125" style="24" customWidth="1"/>
    <col min="269" max="269" width="19.28515625" style="24" customWidth="1"/>
    <col min="270" max="270" width="8.5703125" style="24" customWidth="1"/>
    <col min="271" max="271" width="17.85546875" style="24" customWidth="1"/>
    <col min="272" max="272" width="8" style="24" customWidth="1"/>
    <col min="273" max="273" width="14.28515625" style="24" customWidth="1"/>
    <col min="274" max="274" width="11.5703125" style="24" customWidth="1"/>
    <col min="275" max="275" width="6.7109375" style="24"/>
    <col min="276" max="277" width="13.5703125" style="24" customWidth="1"/>
    <col min="278" max="512" width="6.7109375" style="24"/>
    <col min="513" max="513" width="59.42578125" style="24" customWidth="1"/>
    <col min="514" max="514" width="21.42578125" style="24" customWidth="1"/>
    <col min="515" max="515" width="15.140625" style="24" customWidth="1"/>
    <col min="516" max="516" width="16.85546875" style="24" customWidth="1"/>
    <col min="517" max="517" width="8.140625" style="24" customWidth="1"/>
    <col min="518" max="518" width="20.5703125" style="24" customWidth="1"/>
    <col min="519" max="520" width="15.140625" style="24" customWidth="1"/>
    <col min="521" max="521" width="16.7109375" style="24" customWidth="1"/>
    <col min="522" max="522" width="8.5703125" style="24" customWidth="1"/>
    <col min="523" max="523" width="18.140625" style="24" customWidth="1"/>
    <col min="524" max="524" width="8.42578125" style="24" customWidth="1"/>
    <col min="525" max="525" width="19.28515625" style="24" customWidth="1"/>
    <col min="526" max="526" width="8.5703125" style="24" customWidth="1"/>
    <col min="527" max="527" width="17.85546875" style="24" customWidth="1"/>
    <col min="528" max="528" width="8" style="24" customWidth="1"/>
    <col min="529" max="529" width="14.28515625" style="24" customWidth="1"/>
    <col min="530" max="530" width="11.5703125" style="24" customWidth="1"/>
    <col min="531" max="531" width="6.7109375" style="24"/>
    <col min="532" max="533" width="13.5703125" style="24" customWidth="1"/>
    <col min="534" max="768" width="6.7109375" style="24"/>
    <col min="769" max="769" width="59.42578125" style="24" customWidth="1"/>
    <col min="770" max="770" width="21.42578125" style="24" customWidth="1"/>
    <col min="771" max="771" width="15.140625" style="24" customWidth="1"/>
    <col min="772" max="772" width="16.85546875" style="24" customWidth="1"/>
    <col min="773" max="773" width="8.140625" style="24" customWidth="1"/>
    <col min="774" max="774" width="20.5703125" style="24" customWidth="1"/>
    <col min="775" max="776" width="15.140625" style="24" customWidth="1"/>
    <col min="777" max="777" width="16.7109375" style="24" customWidth="1"/>
    <col min="778" max="778" width="8.5703125" style="24" customWidth="1"/>
    <col min="779" max="779" width="18.140625" style="24" customWidth="1"/>
    <col min="780" max="780" width="8.42578125" style="24" customWidth="1"/>
    <col min="781" max="781" width="19.28515625" style="24" customWidth="1"/>
    <col min="782" max="782" width="8.5703125" style="24" customWidth="1"/>
    <col min="783" max="783" width="17.85546875" style="24" customWidth="1"/>
    <col min="784" max="784" width="8" style="24" customWidth="1"/>
    <col min="785" max="785" width="14.28515625" style="24" customWidth="1"/>
    <col min="786" max="786" width="11.5703125" style="24" customWidth="1"/>
    <col min="787" max="787" width="6.7109375" style="24"/>
    <col min="788" max="789" width="13.5703125" style="24" customWidth="1"/>
    <col min="790" max="1024" width="6.7109375" style="24"/>
    <col min="1025" max="1025" width="59.42578125" style="24" customWidth="1"/>
    <col min="1026" max="1026" width="21.42578125" style="24" customWidth="1"/>
    <col min="1027" max="1027" width="15.140625" style="24" customWidth="1"/>
    <col min="1028" max="1028" width="16.85546875" style="24" customWidth="1"/>
    <col min="1029" max="1029" width="8.140625" style="24" customWidth="1"/>
    <col min="1030" max="1030" width="20.5703125" style="24" customWidth="1"/>
    <col min="1031" max="1032" width="15.140625" style="24" customWidth="1"/>
    <col min="1033" max="1033" width="16.7109375" style="24" customWidth="1"/>
    <col min="1034" max="1034" width="8.5703125" style="24" customWidth="1"/>
    <col min="1035" max="1035" width="18.140625" style="24" customWidth="1"/>
    <col min="1036" max="1036" width="8.42578125" style="24" customWidth="1"/>
    <col min="1037" max="1037" width="19.28515625" style="24" customWidth="1"/>
    <col min="1038" max="1038" width="8.5703125" style="24" customWidth="1"/>
    <col min="1039" max="1039" width="17.85546875" style="24" customWidth="1"/>
    <col min="1040" max="1040" width="8" style="24" customWidth="1"/>
    <col min="1041" max="1041" width="14.28515625" style="24" customWidth="1"/>
    <col min="1042" max="1042" width="11.5703125" style="24" customWidth="1"/>
    <col min="1043" max="1043" width="6.7109375" style="24"/>
    <col min="1044" max="1045" width="13.5703125" style="24" customWidth="1"/>
    <col min="1046" max="1280" width="6.7109375" style="24"/>
    <col min="1281" max="1281" width="59.42578125" style="24" customWidth="1"/>
    <col min="1282" max="1282" width="21.42578125" style="24" customWidth="1"/>
    <col min="1283" max="1283" width="15.140625" style="24" customWidth="1"/>
    <col min="1284" max="1284" width="16.85546875" style="24" customWidth="1"/>
    <col min="1285" max="1285" width="8.140625" style="24" customWidth="1"/>
    <col min="1286" max="1286" width="20.5703125" style="24" customWidth="1"/>
    <col min="1287" max="1288" width="15.140625" style="24" customWidth="1"/>
    <col min="1289" max="1289" width="16.7109375" style="24" customWidth="1"/>
    <col min="1290" max="1290" width="8.5703125" style="24" customWidth="1"/>
    <col min="1291" max="1291" width="18.140625" style="24" customWidth="1"/>
    <col min="1292" max="1292" width="8.42578125" style="24" customWidth="1"/>
    <col min="1293" max="1293" width="19.28515625" style="24" customWidth="1"/>
    <col min="1294" max="1294" width="8.5703125" style="24" customWidth="1"/>
    <col min="1295" max="1295" width="17.85546875" style="24" customWidth="1"/>
    <col min="1296" max="1296" width="8" style="24" customWidth="1"/>
    <col min="1297" max="1297" width="14.28515625" style="24" customWidth="1"/>
    <col min="1298" max="1298" width="11.5703125" style="24" customWidth="1"/>
    <col min="1299" max="1299" width="6.7109375" style="24"/>
    <col min="1300" max="1301" width="13.5703125" style="24" customWidth="1"/>
    <col min="1302" max="1536" width="6.7109375" style="24"/>
    <col min="1537" max="1537" width="59.42578125" style="24" customWidth="1"/>
    <col min="1538" max="1538" width="21.42578125" style="24" customWidth="1"/>
    <col min="1539" max="1539" width="15.140625" style="24" customWidth="1"/>
    <col min="1540" max="1540" width="16.85546875" style="24" customWidth="1"/>
    <col min="1541" max="1541" width="8.140625" style="24" customWidth="1"/>
    <col min="1542" max="1542" width="20.5703125" style="24" customWidth="1"/>
    <col min="1543" max="1544" width="15.140625" style="24" customWidth="1"/>
    <col min="1545" max="1545" width="16.7109375" style="24" customWidth="1"/>
    <col min="1546" max="1546" width="8.5703125" style="24" customWidth="1"/>
    <col min="1547" max="1547" width="18.140625" style="24" customWidth="1"/>
    <col min="1548" max="1548" width="8.42578125" style="24" customWidth="1"/>
    <col min="1549" max="1549" width="19.28515625" style="24" customWidth="1"/>
    <col min="1550" max="1550" width="8.5703125" style="24" customWidth="1"/>
    <col min="1551" max="1551" width="17.85546875" style="24" customWidth="1"/>
    <col min="1552" max="1552" width="8" style="24" customWidth="1"/>
    <col min="1553" max="1553" width="14.28515625" style="24" customWidth="1"/>
    <col min="1554" max="1554" width="11.5703125" style="24" customWidth="1"/>
    <col min="1555" max="1555" width="6.7109375" style="24"/>
    <col min="1556" max="1557" width="13.5703125" style="24" customWidth="1"/>
    <col min="1558" max="1792" width="6.7109375" style="24"/>
    <col min="1793" max="1793" width="59.42578125" style="24" customWidth="1"/>
    <col min="1794" max="1794" width="21.42578125" style="24" customWidth="1"/>
    <col min="1795" max="1795" width="15.140625" style="24" customWidth="1"/>
    <col min="1796" max="1796" width="16.85546875" style="24" customWidth="1"/>
    <col min="1797" max="1797" width="8.140625" style="24" customWidth="1"/>
    <col min="1798" max="1798" width="20.5703125" style="24" customWidth="1"/>
    <col min="1799" max="1800" width="15.140625" style="24" customWidth="1"/>
    <col min="1801" max="1801" width="16.7109375" style="24" customWidth="1"/>
    <col min="1802" max="1802" width="8.5703125" style="24" customWidth="1"/>
    <col min="1803" max="1803" width="18.140625" style="24" customWidth="1"/>
    <col min="1804" max="1804" width="8.42578125" style="24" customWidth="1"/>
    <col min="1805" max="1805" width="19.28515625" style="24" customWidth="1"/>
    <col min="1806" max="1806" width="8.5703125" style="24" customWidth="1"/>
    <col min="1807" max="1807" width="17.85546875" style="24" customWidth="1"/>
    <col min="1808" max="1808" width="8" style="24" customWidth="1"/>
    <col min="1809" max="1809" width="14.28515625" style="24" customWidth="1"/>
    <col min="1810" max="1810" width="11.5703125" style="24" customWidth="1"/>
    <col min="1811" max="1811" width="6.7109375" style="24"/>
    <col min="1812" max="1813" width="13.5703125" style="24" customWidth="1"/>
    <col min="1814" max="2048" width="6.7109375" style="24"/>
    <col min="2049" max="2049" width="59.42578125" style="24" customWidth="1"/>
    <col min="2050" max="2050" width="21.42578125" style="24" customWidth="1"/>
    <col min="2051" max="2051" width="15.140625" style="24" customWidth="1"/>
    <col min="2052" max="2052" width="16.85546875" style="24" customWidth="1"/>
    <col min="2053" max="2053" width="8.140625" style="24" customWidth="1"/>
    <col min="2054" max="2054" width="20.5703125" style="24" customWidth="1"/>
    <col min="2055" max="2056" width="15.140625" style="24" customWidth="1"/>
    <col min="2057" max="2057" width="16.7109375" style="24" customWidth="1"/>
    <col min="2058" max="2058" width="8.5703125" style="24" customWidth="1"/>
    <col min="2059" max="2059" width="18.140625" style="24" customWidth="1"/>
    <col min="2060" max="2060" width="8.42578125" style="24" customWidth="1"/>
    <col min="2061" max="2061" width="19.28515625" style="24" customWidth="1"/>
    <col min="2062" max="2062" width="8.5703125" style="24" customWidth="1"/>
    <col min="2063" max="2063" width="17.85546875" style="24" customWidth="1"/>
    <col min="2064" max="2064" width="8" style="24" customWidth="1"/>
    <col min="2065" max="2065" width="14.28515625" style="24" customWidth="1"/>
    <col min="2066" max="2066" width="11.5703125" style="24" customWidth="1"/>
    <col min="2067" max="2067" width="6.7109375" style="24"/>
    <col min="2068" max="2069" width="13.5703125" style="24" customWidth="1"/>
    <col min="2070" max="2304" width="6.7109375" style="24"/>
    <col min="2305" max="2305" width="59.42578125" style="24" customWidth="1"/>
    <col min="2306" max="2306" width="21.42578125" style="24" customWidth="1"/>
    <col min="2307" max="2307" width="15.140625" style="24" customWidth="1"/>
    <col min="2308" max="2308" width="16.85546875" style="24" customWidth="1"/>
    <col min="2309" max="2309" width="8.140625" style="24" customWidth="1"/>
    <col min="2310" max="2310" width="20.5703125" style="24" customWidth="1"/>
    <col min="2311" max="2312" width="15.140625" style="24" customWidth="1"/>
    <col min="2313" max="2313" width="16.7109375" style="24" customWidth="1"/>
    <col min="2314" max="2314" width="8.5703125" style="24" customWidth="1"/>
    <col min="2315" max="2315" width="18.140625" style="24" customWidth="1"/>
    <col min="2316" max="2316" width="8.42578125" style="24" customWidth="1"/>
    <col min="2317" max="2317" width="19.28515625" style="24" customWidth="1"/>
    <col min="2318" max="2318" width="8.5703125" style="24" customWidth="1"/>
    <col min="2319" max="2319" width="17.85546875" style="24" customWidth="1"/>
    <col min="2320" max="2320" width="8" style="24" customWidth="1"/>
    <col min="2321" max="2321" width="14.28515625" style="24" customWidth="1"/>
    <col min="2322" max="2322" width="11.5703125" style="24" customWidth="1"/>
    <col min="2323" max="2323" width="6.7109375" style="24"/>
    <col min="2324" max="2325" width="13.5703125" style="24" customWidth="1"/>
    <col min="2326" max="2560" width="6.7109375" style="24"/>
    <col min="2561" max="2561" width="59.42578125" style="24" customWidth="1"/>
    <col min="2562" max="2562" width="21.42578125" style="24" customWidth="1"/>
    <col min="2563" max="2563" width="15.140625" style="24" customWidth="1"/>
    <col min="2564" max="2564" width="16.85546875" style="24" customWidth="1"/>
    <col min="2565" max="2565" width="8.140625" style="24" customWidth="1"/>
    <col min="2566" max="2566" width="20.5703125" style="24" customWidth="1"/>
    <col min="2567" max="2568" width="15.140625" style="24" customWidth="1"/>
    <col min="2569" max="2569" width="16.7109375" style="24" customWidth="1"/>
    <col min="2570" max="2570" width="8.5703125" style="24" customWidth="1"/>
    <col min="2571" max="2571" width="18.140625" style="24" customWidth="1"/>
    <col min="2572" max="2572" width="8.42578125" style="24" customWidth="1"/>
    <col min="2573" max="2573" width="19.28515625" style="24" customWidth="1"/>
    <col min="2574" max="2574" width="8.5703125" style="24" customWidth="1"/>
    <col min="2575" max="2575" width="17.85546875" style="24" customWidth="1"/>
    <col min="2576" max="2576" width="8" style="24" customWidth="1"/>
    <col min="2577" max="2577" width="14.28515625" style="24" customWidth="1"/>
    <col min="2578" max="2578" width="11.5703125" style="24" customWidth="1"/>
    <col min="2579" max="2579" width="6.7109375" style="24"/>
    <col min="2580" max="2581" width="13.5703125" style="24" customWidth="1"/>
    <col min="2582" max="2816" width="6.7109375" style="24"/>
    <col min="2817" max="2817" width="59.42578125" style="24" customWidth="1"/>
    <col min="2818" max="2818" width="21.42578125" style="24" customWidth="1"/>
    <col min="2819" max="2819" width="15.140625" style="24" customWidth="1"/>
    <col min="2820" max="2820" width="16.85546875" style="24" customWidth="1"/>
    <col min="2821" max="2821" width="8.140625" style="24" customWidth="1"/>
    <col min="2822" max="2822" width="20.5703125" style="24" customWidth="1"/>
    <col min="2823" max="2824" width="15.140625" style="24" customWidth="1"/>
    <col min="2825" max="2825" width="16.7109375" style="24" customWidth="1"/>
    <col min="2826" max="2826" width="8.5703125" style="24" customWidth="1"/>
    <col min="2827" max="2827" width="18.140625" style="24" customWidth="1"/>
    <col min="2828" max="2828" width="8.42578125" style="24" customWidth="1"/>
    <col min="2829" max="2829" width="19.28515625" style="24" customWidth="1"/>
    <col min="2830" max="2830" width="8.5703125" style="24" customWidth="1"/>
    <col min="2831" max="2831" width="17.85546875" style="24" customWidth="1"/>
    <col min="2832" max="2832" width="8" style="24" customWidth="1"/>
    <col min="2833" max="2833" width="14.28515625" style="24" customWidth="1"/>
    <col min="2834" max="2834" width="11.5703125" style="24" customWidth="1"/>
    <col min="2835" max="2835" width="6.7109375" style="24"/>
    <col min="2836" max="2837" width="13.5703125" style="24" customWidth="1"/>
    <col min="2838" max="3072" width="6.7109375" style="24"/>
    <col min="3073" max="3073" width="59.42578125" style="24" customWidth="1"/>
    <col min="3074" max="3074" width="21.42578125" style="24" customWidth="1"/>
    <col min="3075" max="3075" width="15.140625" style="24" customWidth="1"/>
    <col min="3076" max="3076" width="16.85546875" style="24" customWidth="1"/>
    <col min="3077" max="3077" width="8.140625" style="24" customWidth="1"/>
    <col min="3078" max="3078" width="20.5703125" style="24" customWidth="1"/>
    <col min="3079" max="3080" width="15.140625" style="24" customWidth="1"/>
    <col min="3081" max="3081" width="16.7109375" style="24" customWidth="1"/>
    <col min="3082" max="3082" width="8.5703125" style="24" customWidth="1"/>
    <col min="3083" max="3083" width="18.140625" style="24" customWidth="1"/>
    <col min="3084" max="3084" width="8.42578125" style="24" customWidth="1"/>
    <col min="3085" max="3085" width="19.28515625" style="24" customWidth="1"/>
    <col min="3086" max="3086" width="8.5703125" style="24" customWidth="1"/>
    <col min="3087" max="3087" width="17.85546875" style="24" customWidth="1"/>
    <col min="3088" max="3088" width="8" style="24" customWidth="1"/>
    <col min="3089" max="3089" width="14.28515625" style="24" customWidth="1"/>
    <col min="3090" max="3090" width="11.5703125" style="24" customWidth="1"/>
    <col min="3091" max="3091" width="6.7109375" style="24"/>
    <col min="3092" max="3093" width="13.5703125" style="24" customWidth="1"/>
    <col min="3094" max="3328" width="6.7109375" style="24"/>
    <col min="3329" max="3329" width="59.42578125" style="24" customWidth="1"/>
    <col min="3330" max="3330" width="21.42578125" style="24" customWidth="1"/>
    <col min="3331" max="3331" width="15.140625" style="24" customWidth="1"/>
    <col min="3332" max="3332" width="16.85546875" style="24" customWidth="1"/>
    <col min="3333" max="3333" width="8.140625" style="24" customWidth="1"/>
    <col min="3334" max="3334" width="20.5703125" style="24" customWidth="1"/>
    <col min="3335" max="3336" width="15.140625" style="24" customWidth="1"/>
    <col min="3337" max="3337" width="16.7109375" style="24" customWidth="1"/>
    <col min="3338" max="3338" width="8.5703125" style="24" customWidth="1"/>
    <col min="3339" max="3339" width="18.140625" style="24" customWidth="1"/>
    <col min="3340" max="3340" width="8.42578125" style="24" customWidth="1"/>
    <col min="3341" max="3341" width="19.28515625" style="24" customWidth="1"/>
    <col min="3342" max="3342" width="8.5703125" style="24" customWidth="1"/>
    <col min="3343" max="3343" width="17.85546875" style="24" customWidth="1"/>
    <col min="3344" max="3344" width="8" style="24" customWidth="1"/>
    <col min="3345" max="3345" width="14.28515625" style="24" customWidth="1"/>
    <col min="3346" max="3346" width="11.5703125" style="24" customWidth="1"/>
    <col min="3347" max="3347" width="6.7109375" style="24"/>
    <col min="3348" max="3349" width="13.5703125" style="24" customWidth="1"/>
    <col min="3350" max="3584" width="6.7109375" style="24"/>
    <col min="3585" max="3585" width="59.42578125" style="24" customWidth="1"/>
    <col min="3586" max="3586" width="21.42578125" style="24" customWidth="1"/>
    <col min="3587" max="3587" width="15.140625" style="24" customWidth="1"/>
    <col min="3588" max="3588" width="16.85546875" style="24" customWidth="1"/>
    <col min="3589" max="3589" width="8.140625" style="24" customWidth="1"/>
    <col min="3590" max="3590" width="20.5703125" style="24" customWidth="1"/>
    <col min="3591" max="3592" width="15.140625" style="24" customWidth="1"/>
    <col min="3593" max="3593" width="16.7109375" style="24" customWidth="1"/>
    <col min="3594" max="3594" width="8.5703125" style="24" customWidth="1"/>
    <col min="3595" max="3595" width="18.140625" style="24" customWidth="1"/>
    <col min="3596" max="3596" width="8.42578125" style="24" customWidth="1"/>
    <col min="3597" max="3597" width="19.28515625" style="24" customWidth="1"/>
    <col min="3598" max="3598" width="8.5703125" style="24" customWidth="1"/>
    <col min="3599" max="3599" width="17.85546875" style="24" customWidth="1"/>
    <col min="3600" max="3600" width="8" style="24" customWidth="1"/>
    <col min="3601" max="3601" width="14.28515625" style="24" customWidth="1"/>
    <col min="3602" max="3602" width="11.5703125" style="24" customWidth="1"/>
    <col min="3603" max="3603" width="6.7109375" style="24"/>
    <col min="3604" max="3605" width="13.5703125" style="24" customWidth="1"/>
    <col min="3606" max="3840" width="6.7109375" style="24"/>
    <col min="3841" max="3841" width="59.42578125" style="24" customWidth="1"/>
    <col min="3842" max="3842" width="21.42578125" style="24" customWidth="1"/>
    <col min="3843" max="3843" width="15.140625" style="24" customWidth="1"/>
    <col min="3844" max="3844" width="16.85546875" style="24" customWidth="1"/>
    <col min="3845" max="3845" width="8.140625" style="24" customWidth="1"/>
    <col min="3846" max="3846" width="20.5703125" style="24" customWidth="1"/>
    <col min="3847" max="3848" width="15.140625" style="24" customWidth="1"/>
    <col min="3849" max="3849" width="16.7109375" style="24" customWidth="1"/>
    <col min="3850" max="3850" width="8.5703125" style="24" customWidth="1"/>
    <col min="3851" max="3851" width="18.140625" style="24" customWidth="1"/>
    <col min="3852" max="3852" width="8.42578125" style="24" customWidth="1"/>
    <col min="3853" max="3853" width="19.28515625" style="24" customWidth="1"/>
    <col min="3854" max="3854" width="8.5703125" style="24" customWidth="1"/>
    <col min="3855" max="3855" width="17.85546875" style="24" customWidth="1"/>
    <col min="3856" max="3856" width="8" style="24" customWidth="1"/>
    <col min="3857" max="3857" width="14.28515625" style="24" customWidth="1"/>
    <col min="3858" max="3858" width="11.5703125" style="24" customWidth="1"/>
    <col min="3859" max="3859" width="6.7109375" style="24"/>
    <col min="3860" max="3861" width="13.5703125" style="24" customWidth="1"/>
    <col min="3862" max="4096" width="6.7109375" style="24"/>
    <col min="4097" max="4097" width="59.42578125" style="24" customWidth="1"/>
    <col min="4098" max="4098" width="21.42578125" style="24" customWidth="1"/>
    <col min="4099" max="4099" width="15.140625" style="24" customWidth="1"/>
    <col min="4100" max="4100" width="16.85546875" style="24" customWidth="1"/>
    <col min="4101" max="4101" width="8.140625" style="24" customWidth="1"/>
    <col min="4102" max="4102" width="20.5703125" style="24" customWidth="1"/>
    <col min="4103" max="4104" width="15.140625" style="24" customWidth="1"/>
    <col min="4105" max="4105" width="16.7109375" style="24" customWidth="1"/>
    <col min="4106" max="4106" width="8.5703125" style="24" customWidth="1"/>
    <col min="4107" max="4107" width="18.140625" style="24" customWidth="1"/>
    <col min="4108" max="4108" width="8.42578125" style="24" customWidth="1"/>
    <col min="4109" max="4109" width="19.28515625" style="24" customWidth="1"/>
    <col min="4110" max="4110" width="8.5703125" style="24" customWidth="1"/>
    <col min="4111" max="4111" width="17.85546875" style="24" customWidth="1"/>
    <col min="4112" max="4112" width="8" style="24" customWidth="1"/>
    <col min="4113" max="4113" width="14.28515625" style="24" customWidth="1"/>
    <col min="4114" max="4114" width="11.5703125" style="24" customWidth="1"/>
    <col min="4115" max="4115" width="6.7109375" style="24"/>
    <col min="4116" max="4117" width="13.5703125" style="24" customWidth="1"/>
    <col min="4118" max="4352" width="6.7109375" style="24"/>
    <col min="4353" max="4353" width="59.42578125" style="24" customWidth="1"/>
    <col min="4354" max="4354" width="21.42578125" style="24" customWidth="1"/>
    <col min="4355" max="4355" width="15.140625" style="24" customWidth="1"/>
    <col min="4356" max="4356" width="16.85546875" style="24" customWidth="1"/>
    <col min="4357" max="4357" width="8.140625" style="24" customWidth="1"/>
    <col min="4358" max="4358" width="20.5703125" style="24" customWidth="1"/>
    <col min="4359" max="4360" width="15.140625" style="24" customWidth="1"/>
    <col min="4361" max="4361" width="16.7109375" style="24" customWidth="1"/>
    <col min="4362" max="4362" width="8.5703125" style="24" customWidth="1"/>
    <col min="4363" max="4363" width="18.140625" style="24" customWidth="1"/>
    <col min="4364" max="4364" width="8.42578125" style="24" customWidth="1"/>
    <col min="4365" max="4365" width="19.28515625" style="24" customWidth="1"/>
    <col min="4366" max="4366" width="8.5703125" style="24" customWidth="1"/>
    <col min="4367" max="4367" width="17.85546875" style="24" customWidth="1"/>
    <col min="4368" max="4368" width="8" style="24" customWidth="1"/>
    <col min="4369" max="4369" width="14.28515625" style="24" customWidth="1"/>
    <col min="4370" max="4370" width="11.5703125" style="24" customWidth="1"/>
    <col min="4371" max="4371" width="6.7109375" style="24"/>
    <col min="4372" max="4373" width="13.5703125" style="24" customWidth="1"/>
    <col min="4374" max="4608" width="6.7109375" style="24"/>
    <col min="4609" max="4609" width="59.42578125" style="24" customWidth="1"/>
    <col min="4610" max="4610" width="21.42578125" style="24" customWidth="1"/>
    <col min="4611" max="4611" width="15.140625" style="24" customWidth="1"/>
    <col min="4612" max="4612" width="16.85546875" style="24" customWidth="1"/>
    <col min="4613" max="4613" width="8.140625" style="24" customWidth="1"/>
    <col min="4614" max="4614" width="20.5703125" style="24" customWidth="1"/>
    <col min="4615" max="4616" width="15.140625" style="24" customWidth="1"/>
    <col min="4617" max="4617" width="16.7109375" style="24" customWidth="1"/>
    <col min="4618" max="4618" width="8.5703125" style="24" customWidth="1"/>
    <col min="4619" max="4619" width="18.140625" style="24" customWidth="1"/>
    <col min="4620" max="4620" width="8.42578125" style="24" customWidth="1"/>
    <col min="4621" max="4621" width="19.28515625" style="24" customWidth="1"/>
    <col min="4622" max="4622" width="8.5703125" style="24" customWidth="1"/>
    <col min="4623" max="4623" width="17.85546875" style="24" customWidth="1"/>
    <col min="4624" max="4624" width="8" style="24" customWidth="1"/>
    <col min="4625" max="4625" width="14.28515625" style="24" customWidth="1"/>
    <col min="4626" max="4626" width="11.5703125" style="24" customWidth="1"/>
    <col min="4627" max="4627" width="6.7109375" style="24"/>
    <col min="4628" max="4629" width="13.5703125" style="24" customWidth="1"/>
    <col min="4630" max="4864" width="6.7109375" style="24"/>
    <col min="4865" max="4865" width="59.42578125" style="24" customWidth="1"/>
    <col min="4866" max="4866" width="21.42578125" style="24" customWidth="1"/>
    <col min="4867" max="4867" width="15.140625" style="24" customWidth="1"/>
    <col min="4868" max="4868" width="16.85546875" style="24" customWidth="1"/>
    <col min="4869" max="4869" width="8.140625" style="24" customWidth="1"/>
    <col min="4870" max="4870" width="20.5703125" style="24" customWidth="1"/>
    <col min="4871" max="4872" width="15.140625" style="24" customWidth="1"/>
    <col min="4873" max="4873" width="16.7109375" style="24" customWidth="1"/>
    <col min="4874" max="4874" width="8.5703125" style="24" customWidth="1"/>
    <col min="4875" max="4875" width="18.140625" style="24" customWidth="1"/>
    <col min="4876" max="4876" width="8.42578125" style="24" customWidth="1"/>
    <col min="4877" max="4877" width="19.28515625" style="24" customWidth="1"/>
    <col min="4878" max="4878" width="8.5703125" style="24" customWidth="1"/>
    <col min="4879" max="4879" width="17.85546875" style="24" customWidth="1"/>
    <col min="4880" max="4880" width="8" style="24" customWidth="1"/>
    <col min="4881" max="4881" width="14.28515625" style="24" customWidth="1"/>
    <col min="4882" max="4882" width="11.5703125" style="24" customWidth="1"/>
    <col min="4883" max="4883" width="6.7109375" style="24"/>
    <col min="4884" max="4885" width="13.5703125" style="24" customWidth="1"/>
    <col min="4886" max="5120" width="6.7109375" style="24"/>
    <col min="5121" max="5121" width="59.42578125" style="24" customWidth="1"/>
    <col min="5122" max="5122" width="21.42578125" style="24" customWidth="1"/>
    <col min="5123" max="5123" width="15.140625" style="24" customWidth="1"/>
    <col min="5124" max="5124" width="16.85546875" style="24" customWidth="1"/>
    <col min="5125" max="5125" width="8.140625" style="24" customWidth="1"/>
    <col min="5126" max="5126" width="20.5703125" style="24" customWidth="1"/>
    <col min="5127" max="5128" width="15.140625" style="24" customWidth="1"/>
    <col min="5129" max="5129" width="16.7109375" style="24" customWidth="1"/>
    <col min="5130" max="5130" width="8.5703125" style="24" customWidth="1"/>
    <col min="5131" max="5131" width="18.140625" style="24" customWidth="1"/>
    <col min="5132" max="5132" width="8.42578125" style="24" customWidth="1"/>
    <col min="5133" max="5133" width="19.28515625" style="24" customWidth="1"/>
    <col min="5134" max="5134" width="8.5703125" style="24" customWidth="1"/>
    <col min="5135" max="5135" width="17.85546875" style="24" customWidth="1"/>
    <col min="5136" max="5136" width="8" style="24" customWidth="1"/>
    <col min="5137" max="5137" width="14.28515625" style="24" customWidth="1"/>
    <col min="5138" max="5138" width="11.5703125" style="24" customWidth="1"/>
    <col min="5139" max="5139" width="6.7109375" style="24"/>
    <col min="5140" max="5141" width="13.5703125" style="24" customWidth="1"/>
    <col min="5142" max="5376" width="6.7109375" style="24"/>
    <col min="5377" max="5377" width="59.42578125" style="24" customWidth="1"/>
    <col min="5378" max="5378" width="21.42578125" style="24" customWidth="1"/>
    <col min="5379" max="5379" width="15.140625" style="24" customWidth="1"/>
    <col min="5380" max="5380" width="16.85546875" style="24" customWidth="1"/>
    <col min="5381" max="5381" width="8.140625" style="24" customWidth="1"/>
    <col min="5382" max="5382" width="20.5703125" style="24" customWidth="1"/>
    <col min="5383" max="5384" width="15.140625" style="24" customWidth="1"/>
    <col min="5385" max="5385" width="16.7109375" style="24" customWidth="1"/>
    <col min="5386" max="5386" width="8.5703125" style="24" customWidth="1"/>
    <col min="5387" max="5387" width="18.140625" style="24" customWidth="1"/>
    <col min="5388" max="5388" width="8.42578125" style="24" customWidth="1"/>
    <col min="5389" max="5389" width="19.28515625" style="24" customWidth="1"/>
    <col min="5390" max="5390" width="8.5703125" style="24" customWidth="1"/>
    <col min="5391" max="5391" width="17.85546875" style="24" customWidth="1"/>
    <col min="5392" max="5392" width="8" style="24" customWidth="1"/>
    <col min="5393" max="5393" width="14.28515625" style="24" customWidth="1"/>
    <col min="5394" max="5394" width="11.5703125" style="24" customWidth="1"/>
    <col min="5395" max="5395" width="6.7109375" style="24"/>
    <col min="5396" max="5397" width="13.5703125" style="24" customWidth="1"/>
    <col min="5398" max="5632" width="6.7109375" style="24"/>
    <col min="5633" max="5633" width="59.42578125" style="24" customWidth="1"/>
    <col min="5634" max="5634" width="21.42578125" style="24" customWidth="1"/>
    <col min="5635" max="5635" width="15.140625" style="24" customWidth="1"/>
    <col min="5636" max="5636" width="16.85546875" style="24" customWidth="1"/>
    <col min="5637" max="5637" width="8.140625" style="24" customWidth="1"/>
    <col min="5638" max="5638" width="20.5703125" style="24" customWidth="1"/>
    <col min="5639" max="5640" width="15.140625" style="24" customWidth="1"/>
    <col min="5641" max="5641" width="16.7109375" style="24" customWidth="1"/>
    <col min="5642" max="5642" width="8.5703125" style="24" customWidth="1"/>
    <col min="5643" max="5643" width="18.140625" style="24" customWidth="1"/>
    <col min="5644" max="5644" width="8.42578125" style="24" customWidth="1"/>
    <col min="5645" max="5645" width="19.28515625" style="24" customWidth="1"/>
    <col min="5646" max="5646" width="8.5703125" style="24" customWidth="1"/>
    <col min="5647" max="5647" width="17.85546875" style="24" customWidth="1"/>
    <col min="5648" max="5648" width="8" style="24" customWidth="1"/>
    <col min="5649" max="5649" width="14.28515625" style="24" customWidth="1"/>
    <col min="5650" max="5650" width="11.5703125" style="24" customWidth="1"/>
    <col min="5651" max="5651" width="6.7109375" style="24"/>
    <col min="5652" max="5653" width="13.5703125" style="24" customWidth="1"/>
    <col min="5654" max="5888" width="6.7109375" style="24"/>
    <col min="5889" max="5889" width="59.42578125" style="24" customWidth="1"/>
    <col min="5890" max="5890" width="21.42578125" style="24" customWidth="1"/>
    <col min="5891" max="5891" width="15.140625" style="24" customWidth="1"/>
    <col min="5892" max="5892" width="16.85546875" style="24" customWidth="1"/>
    <col min="5893" max="5893" width="8.140625" style="24" customWidth="1"/>
    <col min="5894" max="5894" width="20.5703125" style="24" customWidth="1"/>
    <col min="5895" max="5896" width="15.140625" style="24" customWidth="1"/>
    <col min="5897" max="5897" width="16.7109375" style="24" customWidth="1"/>
    <col min="5898" max="5898" width="8.5703125" style="24" customWidth="1"/>
    <col min="5899" max="5899" width="18.140625" style="24" customWidth="1"/>
    <col min="5900" max="5900" width="8.42578125" style="24" customWidth="1"/>
    <col min="5901" max="5901" width="19.28515625" style="24" customWidth="1"/>
    <col min="5902" max="5902" width="8.5703125" style="24" customWidth="1"/>
    <col min="5903" max="5903" width="17.85546875" style="24" customWidth="1"/>
    <col min="5904" max="5904" width="8" style="24" customWidth="1"/>
    <col min="5905" max="5905" width="14.28515625" style="24" customWidth="1"/>
    <col min="5906" max="5906" width="11.5703125" style="24" customWidth="1"/>
    <col min="5907" max="5907" width="6.7109375" style="24"/>
    <col min="5908" max="5909" width="13.5703125" style="24" customWidth="1"/>
    <col min="5910" max="6144" width="6.7109375" style="24"/>
    <col min="6145" max="6145" width="59.42578125" style="24" customWidth="1"/>
    <col min="6146" max="6146" width="21.42578125" style="24" customWidth="1"/>
    <col min="6147" max="6147" width="15.140625" style="24" customWidth="1"/>
    <col min="6148" max="6148" width="16.85546875" style="24" customWidth="1"/>
    <col min="6149" max="6149" width="8.140625" style="24" customWidth="1"/>
    <col min="6150" max="6150" width="20.5703125" style="24" customWidth="1"/>
    <col min="6151" max="6152" width="15.140625" style="24" customWidth="1"/>
    <col min="6153" max="6153" width="16.7109375" style="24" customWidth="1"/>
    <col min="6154" max="6154" width="8.5703125" style="24" customWidth="1"/>
    <col min="6155" max="6155" width="18.140625" style="24" customWidth="1"/>
    <col min="6156" max="6156" width="8.42578125" style="24" customWidth="1"/>
    <col min="6157" max="6157" width="19.28515625" style="24" customWidth="1"/>
    <col min="6158" max="6158" width="8.5703125" style="24" customWidth="1"/>
    <col min="6159" max="6159" width="17.85546875" style="24" customWidth="1"/>
    <col min="6160" max="6160" width="8" style="24" customWidth="1"/>
    <col min="6161" max="6161" width="14.28515625" style="24" customWidth="1"/>
    <col min="6162" max="6162" width="11.5703125" style="24" customWidth="1"/>
    <col min="6163" max="6163" width="6.7109375" style="24"/>
    <col min="6164" max="6165" width="13.5703125" style="24" customWidth="1"/>
    <col min="6166" max="6400" width="6.7109375" style="24"/>
    <col min="6401" max="6401" width="59.42578125" style="24" customWidth="1"/>
    <col min="6402" max="6402" width="21.42578125" style="24" customWidth="1"/>
    <col min="6403" max="6403" width="15.140625" style="24" customWidth="1"/>
    <col min="6404" max="6404" width="16.85546875" style="24" customWidth="1"/>
    <col min="6405" max="6405" width="8.140625" style="24" customWidth="1"/>
    <col min="6406" max="6406" width="20.5703125" style="24" customWidth="1"/>
    <col min="6407" max="6408" width="15.140625" style="24" customWidth="1"/>
    <col min="6409" max="6409" width="16.7109375" style="24" customWidth="1"/>
    <col min="6410" max="6410" width="8.5703125" style="24" customWidth="1"/>
    <col min="6411" max="6411" width="18.140625" style="24" customWidth="1"/>
    <col min="6412" max="6412" width="8.42578125" style="24" customWidth="1"/>
    <col min="6413" max="6413" width="19.28515625" style="24" customWidth="1"/>
    <col min="6414" max="6414" width="8.5703125" style="24" customWidth="1"/>
    <col min="6415" max="6415" width="17.85546875" style="24" customWidth="1"/>
    <col min="6416" max="6416" width="8" style="24" customWidth="1"/>
    <col min="6417" max="6417" width="14.28515625" style="24" customWidth="1"/>
    <col min="6418" max="6418" width="11.5703125" style="24" customWidth="1"/>
    <col min="6419" max="6419" width="6.7109375" style="24"/>
    <col min="6420" max="6421" width="13.5703125" style="24" customWidth="1"/>
    <col min="6422" max="6656" width="6.7109375" style="24"/>
    <col min="6657" max="6657" width="59.42578125" style="24" customWidth="1"/>
    <col min="6658" max="6658" width="21.42578125" style="24" customWidth="1"/>
    <col min="6659" max="6659" width="15.140625" style="24" customWidth="1"/>
    <col min="6660" max="6660" width="16.85546875" style="24" customWidth="1"/>
    <col min="6661" max="6661" width="8.140625" style="24" customWidth="1"/>
    <col min="6662" max="6662" width="20.5703125" style="24" customWidth="1"/>
    <col min="6663" max="6664" width="15.140625" style="24" customWidth="1"/>
    <col min="6665" max="6665" width="16.7109375" style="24" customWidth="1"/>
    <col min="6666" max="6666" width="8.5703125" style="24" customWidth="1"/>
    <col min="6667" max="6667" width="18.140625" style="24" customWidth="1"/>
    <col min="6668" max="6668" width="8.42578125" style="24" customWidth="1"/>
    <col min="6669" max="6669" width="19.28515625" style="24" customWidth="1"/>
    <col min="6670" max="6670" width="8.5703125" style="24" customWidth="1"/>
    <col min="6671" max="6671" width="17.85546875" style="24" customWidth="1"/>
    <col min="6672" max="6672" width="8" style="24" customWidth="1"/>
    <col min="6673" max="6673" width="14.28515625" style="24" customWidth="1"/>
    <col min="6674" max="6674" width="11.5703125" style="24" customWidth="1"/>
    <col min="6675" max="6675" width="6.7109375" style="24"/>
    <col min="6676" max="6677" width="13.5703125" style="24" customWidth="1"/>
    <col min="6678" max="6912" width="6.7109375" style="24"/>
    <col min="6913" max="6913" width="59.42578125" style="24" customWidth="1"/>
    <col min="6914" max="6914" width="21.42578125" style="24" customWidth="1"/>
    <col min="6915" max="6915" width="15.140625" style="24" customWidth="1"/>
    <col min="6916" max="6916" width="16.85546875" style="24" customWidth="1"/>
    <col min="6917" max="6917" width="8.140625" style="24" customWidth="1"/>
    <col min="6918" max="6918" width="20.5703125" style="24" customWidth="1"/>
    <col min="6919" max="6920" width="15.140625" style="24" customWidth="1"/>
    <col min="6921" max="6921" width="16.7109375" style="24" customWidth="1"/>
    <col min="6922" max="6922" width="8.5703125" style="24" customWidth="1"/>
    <col min="6923" max="6923" width="18.140625" style="24" customWidth="1"/>
    <col min="6924" max="6924" width="8.42578125" style="24" customWidth="1"/>
    <col min="6925" max="6925" width="19.28515625" style="24" customWidth="1"/>
    <col min="6926" max="6926" width="8.5703125" style="24" customWidth="1"/>
    <col min="6927" max="6927" width="17.85546875" style="24" customWidth="1"/>
    <col min="6928" max="6928" width="8" style="24" customWidth="1"/>
    <col min="6929" max="6929" width="14.28515625" style="24" customWidth="1"/>
    <col min="6930" max="6930" width="11.5703125" style="24" customWidth="1"/>
    <col min="6931" max="6931" width="6.7109375" style="24"/>
    <col min="6932" max="6933" width="13.5703125" style="24" customWidth="1"/>
    <col min="6934" max="7168" width="6.7109375" style="24"/>
    <col min="7169" max="7169" width="59.42578125" style="24" customWidth="1"/>
    <col min="7170" max="7170" width="21.42578125" style="24" customWidth="1"/>
    <col min="7171" max="7171" width="15.140625" style="24" customWidth="1"/>
    <col min="7172" max="7172" width="16.85546875" style="24" customWidth="1"/>
    <col min="7173" max="7173" width="8.140625" style="24" customWidth="1"/>
    <col min="7174" max="7174" width="20.5703125" style="24" customWidth="1"/>
    <col min="7175" max="7176" width="15.140625" style="24" customWidth="1"/>
    <col min="7177" max="7177" width="16.7109375" style="24" customWidth="1"/>
    <col min="7178" max="7178" width="8.5703125" style="24" customWidth="1"/>
    <col min="7179" max="7179" width="18.140625" style="24" customWidth="1"/>
    <col min="7180" max="7180" width="8.42578125" style="24" customWidth="1"/>
    <col min="7181" max="7181" width="19.28515625" style="24" customWidth="1"/>
    <col min="7182" max="7182" width="8.5703125" style="24" customWidth="1"/>
    <col min="7183" max="7183" width="17.85546875" style="24" customWidth="1"/>
    <col min="7184" max="7184" width="8" style="24" customWidth="1"/>
    <col min="7185" max="7185" width="14.28515625" style="24" customWidth="1"/>
    <col min="7186" max="7186" width="11.5703125" style="24" customWidth="1"/>
    <col min="7187" max="7187" width="6.7109375" style="24"/>
    <col min="7188" max="7189" width="13.5703125" style="24" customWidth="1"/>
    <col min="7190" max="7424" width="6.7109375" style="24"/>
    <col min="7425" max="7425" width="59.42578125" style="24" customWidth="1"/>
    <col min="7426" max="7426" width="21.42578125" style="24" customWidth="1"/>
    <col min="7427" max="7427" width="15.140625" style="24" customWidth="1"/>
    <col min="7428" max="7428" width="16.85546875" style="24" customWidth="1"/>
    <col min="7429" max="7429" width="8.140625" style="24" customWidth="1"/>
    <col min="7430" max="7430" width="20.5703125" style="24" customWidth="1"/>
    <col min="7431" max="7432" width="15.140625" style="24" customWidth="1"/>
    <col min="7433" max="7433" width="16.7109375" style="24" customWidth="1"/>
    <col min="7434" max="7434" width="8.5703125" style="24" customWidth="1"/>
    <col min="7435" max="7435" width="18.140625" style="24" customWidth="1"/>
    <col min="7436" max="7436" width="8.42578125" style="24" customWidth="1"/>
    <col min="7437" max="7437" width="19.28515625" style="24" customWidth="1"/>
    <col min="7438" max="7438" width="8.5703125" style="24" customWidth="1"/>
    <col min="7439" max="7439" width="17.85546875" style="24" customWidth="1"/>
    <col min="7440" max="7440" width="8" style="24" customWidth="1"/>
    <col min="7441" max="7441" width="14.28515625" style="24" customWidth="1"/>
    <col min="7442" max="7442" width="11.5703125" style="24" customWidth="1"/>
    <col min="7443" max="7443" width="6.7109375" style="24"/>
    <col min="7444" max="7445" width="13.5703125" style="24" customWidth="1"/>
    <col min="7446" max="7680" width="6.7109375" style="24"/>
    <col min="7681" max="7681" width="59.42578125" style="24" customWidth="1"/>
    <col min="7682" max="7682" width="21.42578125" style="24" customWidth="1"/>
    <col min="7683" max="7683" width="15.140625" style="24" customWidth="1"/>
    <col min="7684" max="7684" width="16.85546875" style="24" customWidth="1"/>
    <col min="7685" max="7685" width="8.140625" style="24" customWidth="1"/>
    <col min="7686" max="7686" width="20.5703125" style="24" customWidth="1"/>
    <col min="7687" max="7688" width="15.140625" style="24" customWidth="1"/>
    <col min="7689" max="7689" width="16.7109375" style="24" customWidth="1"/>
    <col min="7690" max="7690" width="8.5703125" style="24" customWidth="1"/>
    <col min="7691" max="7691" width="18.140625" style="24" customWidth="1"/>
    <col min="7692" max="7692" width="8.42578125" style="24" customWidth="1"/>
    <col min="7693" max="7693" width="19.28515625" style="24" customWidth="1"/>
    <col min="7694" max="7694" width="8.5703125" style="24" customWidth="1"/>
    <col min="7695" max="7695" width="17.85546875" style="24" customWidth="1"/>
    <col min="7696" max="7696" width="8" style="24" customWidth="1"/>
    <col min="7697" max="7697" width="14.28515625" style="24" customWidth="1"/>
    <col min="7698" max="7698" width="11.5703125" style="24" customWidth="1"/>
    <col min="7699" max="7699" width="6.7109375" style="24"/>
    <col min="7700" max="7701" width="13.5703125" style="24" customWidth="1"/>
    <col min="7702" max="7936" width="6.7109375" style="24"/>
    <col min="7937" max="7937" width="59.42578125" style="24" customWidth="1"/>
    <col min="7938" max="7938" width="21.42578125" style="24" customWidth="1"/>
    <col min="7939" max="7939" width="15.140625" style="24" customWidth="1"/>
    <col min="7940" max="7940" width="16.85546875" style="24" customWidth="1"/>
    <col min="7941" max="7941" width="8.140625" style="24" customWidth="1"/>
    <col min="7942" max="7942" width="20.5703125" style="24" customWidth="1"/>
    <col min="7943" max="7944" width="15.140625" style="24" customWidth="1"/>
    <col min="7945" max="7945" width="16.7109375" style="24" customWidth="1"/>
    <col min="7946" max="7946" width="8.5703125" style="24" customWidth="1"/>
    <col min="7947" max="7947" width="18.140625" style="24" customWidth="1"/>
    <col min="7948" max="7948" width="8.42578125" style="24" customWidth="1"/>
    <col min="7949" max="7949" width="19.28515625" style="24" customWidth="1"/>
    <col min="7950" max="7950" width="8.5703125" style="24" customWidth="1"/>
    <col min="7951" max="7951" width="17.85546875" style="24" customWidth="1"/>
    <col min="7952" max="7952" width="8" style="24" customWidth="1"/>
    <col min="7953" max="7953" width="14.28515625" style="24" customWidth="1"/>
    <col min="7954" max="7954" width="11.5703125" style="24" customWidth="1"/>
    <col min="7955" max="7955" width="6.7109375" style="24"/>
    <col min="7956" max="7957" width="13.5703125" style="24" customWidth="1"/>
    <col min="7958" max="8192" width="6.7109375" style="24"/>
    <col min="8193" max="8193" width="59.42578125" style="24" customWidth="1"/>
    <col min="8194" max="8194" width="21.42578125" style="24" customWidth="1"/>
    <col min="8195" max="8195" width="15.140625" style="24" customWidth="1"/>
    <col min="8196" max="8196" width="16.85546875" style="24" customWidth="1"/>
    <col min="8197" max="8197" width="8.140625" style="24" customWidth="1"/>
    <col min="8198" max="8198" width="20.5703125" style="24" customWidth="1"/>
    <col min="8199" max="8200" width="15.140625" style="24" customWidth="1"/>
    <col min="8201" max="8201" width="16.7109375" style="24" customWidth="1"/>
    <col min="8202" max="8202" width="8.5703125" style="24" customWidth="1"/>
    <col min="8203" max="8203" width="18.140625" style="24" customWidth="1"/>
    <col min="8204" max="8204" width="8.42578125" style="24" customWidth="1"/>
    <col min="8205" max="8205" width="19.28515625" style="24" customWidth="1"/>
    <col min="8206" max="8206" width="8.5703125" style="24" customWidth="1"/>
    <col min="8207" max="8207" width="17.85546875" style="24" customWidth="1"/>
    <col min="8208" max="8208" width="8" style="24" customWidth="1"/>
    <col min="8209" max="8209" width="14.28515625" style="24" customWidth="1"/>
    <col min="8210" max="8210" width="11.5703125" style="24" customWidth="1"/>
    <col min="8211" max="8211" width="6.7109375" style="24"/>
    <col min="8212" max="8213" width="13.5703125" style="24" customWidth="1"/>
    <col min="8214" max="8448" width="6.7109375" style="24"/>
    <col min="8449" max="8449" width="59.42578125" style="24" customWidth="1"/>
    <col min="8450" max="8450" width="21.42578125" style="24" customWidth="1"/>
    <col min="8451" max="8451" width="15.140625" style="24" customWidth="1"/>
    <col min="8452" max="8452" width="16.85546875" style="24" customWidth="1"/>
    <col min="8453" max="8453" width="8.140625" style="24" customWidth="1"/>
    <col min="8454" max="8454" width="20.5703125" style="24" customWidth="1"/>
    <col min="8455" max="8456" width="15.140625" style="24" customWidth="1"/>
    <col min="8457" max="8457" width="16.7109375" style="24" customWidth="1"/>
    <col min="8458" max="8458" width="8.5703125" style="24" customWidth="1"/>
    <col min="8459" max="8459" width="18.140625" style="24" customWidth="1"/>
    <col min="8460" max="8460" width="8.42578125" style="24" customWidth="1"/>
    <col min="8461" max="8461" width="19.28515625" style="24" customWidth="1"/>
    <col min="8462" max="8462" width="8.5703125" style="24" customWidth="1"/>
    <col min="8463" max="8463" width="17.85546875" style="24" customWidth="1"/>
    <col min="8464" max="8464" width="8" style="24" customWidth="1"/>
    <col min="8465" max="8465" width="14.28515625" style="24" customWidth="1"/>
    <col min="8466" max="8466" width="11.5703125" style="24" customWidth="1"/>
    <col min="8467" max="8467" width="6.7109375" style="24"/>
    <col min="8468" max="8469" width="13.5703125" style="24" customWidth="1"/>
    <col min="8470" max="8704" width="6.7109375" style="24"/>
    <col min="8705" max="8705" width="59.42578125" style="24" customWidth="1"/>
    <col min="8706" max="8706" width="21.42578125" style="24" customWidth="1"/>
    <col min="8707" max="8707" width="15.140625" style="24" customWidth="1"/>
    <col min="8708" max="8708" width="16.85546875" style="24" customWidth="1"/>
    <col min="8709" max="8709" width="8.140625" style="24" customWidth="1"/>
    <col min="8710" max="8710" width="20.5703125" style="24" customWidth="1"/>
    <col min="8711" max="8712" width="15.140625" style="24" customWidth="1"/>
    <col min="8713" max="8713" width="16.7109375" style="24" customWidth="1"/>
    <col min="8714" max="8714" width="8.5703125" style="24" customWidth="1"/>
    <col min="8715" max="8715" width="18.140625" style="24" customWidth="1"/>
    <col min="8716" max="8716" width="8.42578125" style="24" customWidth="1"/>
    <col min="8717" max="8717" width="19.28515625" style="24" customWidth="1"/>
    <col min="8718" max="8718" width="8.5703125" style="24" customWidth="1"/>
    <col min="8719" max="8719" width="17.85546875" style="24" customWidth="1"/>
    <col min="8720" max="8720" width="8" style="24" customWidth="1"/>
    <col min="8721" max="8721" width="14.28515625" style="24" customWidth="1"/>
    <col min="8722" max="8722" width="11.5703125" style="24" customWidth="1"/>
    <col min="8723" max="8723" width="6.7109375" style="24"/>
    <col min="8724" max="8725" width="13.5703125" style="24" customWidth="1"/>
    <col min="8726" max="8960" width="6.7109375" style="24"/>
    <col min="8961" max="8961" width="59.42578125" style="24" customWidth="1"/>
    <col min="8962" max="8962" width="21.42578125" style="24" customWidth="1"/>
    <col min="8963" max="8963" width="15.140625" style="24" customWidth="1"/>
    <col min="8964" max="8964" width="16.85546875" style="24" customWidth="1"/>
    <col min="8965" max="8965" width="8.140625" style="24" customWidth="1"/>
    <col min="8966" max="8966" width="20.5703125" style="24" customWidth="1"/>
    <col min="8967" max="8968" width="15.140625" style="24" customWidth="1"/>
    <col min="8969" max="8969" width="16.7109375" style="24" customWidth="1"/>
    <col min="8970" max="8970" width="8.5703125" style="24" customWidth="1"/>
    <col min="8971" max="8971" width="18.140625" style="24" customWidth="1"/>
    <col min="8972" max="8972" width="8.42578125" style="24" customWidth="1"/>
    <col min="8973" max="8973" width="19.28515625" style="24" customWidth="1"/>
    <col min="8974" max="8974" width="8.5703125" style="24" customWidth="1"/>
    <col min="8975" max="8975" width="17.85546875" style="24" customWidth="1"/>
    <col min="8976" max="8976" width="8" style="24" customWidth="1"/>
    <col min="8977" max="8977" width="14.28515625" style="24" customWidth="1"/>
    <col min="8978" max="8978" width="11.5703125" style="24" customWidth="1"/>
    <col min="8979" max="8979" width="6.7109375" style="24"/>
    <col min="8980" max="8981" width="13.5703125" style="24" customWidth="1"/>
    <col min="8982" max="9216" width="6.7109375" style="24"/>
    <col min="9217" max="9217" width="59.42578125" style="24" customWidth="1"/>
    <col min="9218" max="9218" width="21.42578125" style="24" customWidth="1"/>
    <col min="9219" max="9219" width="15.140625" style="24" customWidth="1"/>
    <col min="9220" max="9220" width="16.85546875" style="24" customWidth="1"/>
    <col min="9221" max="9221" width="8.140625" style="24" customWidth="1"/>
    <col min="9222" max="9222" width="20.5703125" style="24" customWidth="1"/>
    <col min="9223" max="9224" width="15.140625" style="24" customWidth="1"/>
    <col min="9225" max="9225" width="16.7109375" style="24" customWidth="1"/>
    <col min="9226" max="9226" width="8.5703125" style="24" customWidth="1"/>
    <col min="9227" max="9227" width="18.140625" style="24" customWidth="1"/>
    <col min="9228" max="9228" width="8.42578125" style="24" customWidth="1"/>
    <col min="9229" max="9229" width="19.28515625" style="24" customWidth="1"/>
    <col min="9230" max="9230" width="8.5703125" style="24" customWidth="1"/>
    <col min="9231" max="9231" width="17.85546875" style="24" customWidth="1"/>
    <col min="9232" max="9232" width="8" style="24" customWidth="1"/>
    <col min="9233" max="9233" width="14.28515625" style="24" customWidth="1"/>
    <col min="9234" max="9234" width="11.5703125" style="24" customWidth="1"/>
    <col min="9235" max="9235" width="6.7109375" style="24"/>
    <col min="9236" max="9237" width="13.5703125" style="24" customWidth="1"/>
    <col min="9238" max="9472" width="6.7109375" style="24"/>
    <col min="9473" max="9473" width="59.42578125" style="24" customWidth="1"/>
    <col min="9474" max="9474" width="21.42578125" style="24" customWidth="1"/>
    <col min="9475" max="9475" width="15.140625" style="24" customWidth="1"/>
    <col min="9476" max="9476" width="16.85546875" style="24" customWidth="1"/>
    <col min="9477" max="9477" width="8.140625" style="24" customWidth="1"/>
    <col min="9478" max="9478" width="20.5703125" style="24" customWidth="1"/>
    <col min="9479" max="9480" width="15.140625" style="24" customWidth="1"/>
    <col min="9481" max="9481" width="16.7109375" style="24" customWidth="1"/>
    <col min="9482" max="9482" width="8.5703125" style="24" customWidth="1"/>
    <col min="9483" max="9483" width="18.140625" style="24" customWidth="1"/>
    <col min="9484" max="9484" width="8.42578125" style="24" customWidth="1"/>
    <col min="9485" max="9485" width="19.28515625" style="24" customWidth="1"/>
    <col min="9486" max="9486" width="8.5703125" style="24" customWidth="1"/>
    <col min="9487" max="9487" width="17.85546875" style="24" customWidth="1"/>
    <col min="9488" max="9488" width="8" style="24" customWidth="1"/>
    <col min="9489" max="9489" width="14.28515625" style="24" customWidth="1"/>
    <col min="9490" max="9490" width="11.5703125" style="24" customWidth="1"/>
    <col min="9491" max="9491" width="6.7109375" style="24"/>
    <col min="9492" max="9493" width="13.5703125" style="24" customWidth="1"/>
    <col min="9494" max="9728" width="6.7109375" style="24"/>
    <col min="9729" max="9729" width="59.42578125" style="24" customWidth="1"/>
    <col min="9730" max="9730" width="21.42578125" style="24" customWidth="1"/>
    <col min="9731" max="9731" width="15.140625" style="24" customWidth="1"/>
    <col min="9732" max="9732" width="16.85546875" style="24" customWidth="1"/>
    <col min="9733" max="9733" width="8.140625" style="24" customWidth="1"/>
    <col min="9734" max="9734" width="20.5703125" style="24" customWidth="1"/>
    <col min="9735" max="9736" width="15.140625" style="24" customWidth="1"/>
    <col min="9737" max="9737" width="16.7109375" style="24" customWidth="1"/>
    <col min="9738" max="9738" width="8.5703125" style="24" customWidth="1"/>
    <col min="9739" max="9739" width="18.140625" style="24" customWidth="1"/>
    <col min="9740" max="9740" width="8.42578125" style="24" customWidth="1"/>
    <col min="9741" max="9741" width="19.28515625" style="24" customWidth="1"/>
    <col min="9742" max="9742" width="8.5703125" style="24" customWidth="1"/>
    <col min="9743" max="9743" width="17.85546875" style="24" customWidth="1"/>
    <col min="9744" max="9744" width="8" style="24" customWidth="1"/>
    <col min="9745" max="9745" width="14.28515625" style="24" customWidth="1"/>
    <col min="9746" max="9746" width="11.5703125" style="24" customWidth="1"/>
    <col min="9747" max="9747" width="6.7109375" style="24"/>
    <col min="9748" max="9749" width="13.5703125" style="24" customWidth="1"/>
    <col min="9750" max="9984" width="6.7109375" style="24"/>
    <col min="9985" max="9985" width="59.42578125" style="24" customWidth="1"/>
    <col min="9986" max="9986" width="21.42578125" style="24" customWidth="1"/>
    <col min="9987" max="9987" width="15.140625" style="24" customWidth="1"/>
    <col min="9988" max="9988" width="16.85546875" style="24" customWidth="1"/>
    <col min="9989" max="9989" width="8.140625" style="24" customWidth="1"/>
    <col min="9990" max="9990" width="20.5703125" style="24" customWidth="1"/>
    <col min="9991" max="9992" width="15.140625" style="24" customWidth="1"/>
    <col min="9993" max="9993" width="16.7109375" style="24" customWidth="1"/>
    <col min="9994" max="9994" width="8.5703125" style="24" customWidth="1"/>
    <col min="9995" max="9995" width="18.140625" style="24" customWidth="1"/>
    <col min="9996" max="9996" width="8.42578125" style="24" customWidth="1"/>
    <col min="9997" max="9997" width="19.28515625" style="24" customWidth="1"/>
    <col min="9998" max="9998" width="8.5703125" style="24" customWidth="1"/>
    <col min="9999" max="9999" width="17.85546875" style="24" customWidth="1"/>
    <col min="10000" max="10000" width="8" style="24" customWidth="1"/>
    <col min="10001" max="10001" width="14.28515625" style="24" customWidth="1"/>
    <col min="10002" max="10002" width="11.5703125" style="24" customWidth="1"/>
    <col min="10003" max="10003" width="6.7109375" style="24"/>
    <col min="10004" max="10005" width="13.5703125" style="24" customWidth="1"/>
    <col min="10006" max="10240" width="6.7109375" style="24"/>
    <col min="10241" max="10241" width="59.42578125" style="24" customWidth="1"/>
    <col min="10242" max="10242" width="21.42578125" style="24" customWidth="1"/>
    <col min="10243" max="10243" width="15.140625" style="24" customWidth="1"/>
    <col min="10244" max="10244" width="16.85546875" style="24" customWidth="1"/>
    <col min="10245" max="10245" width="8.140625" style="24" customWidth="1"/>
    <col min="10246" max="10246" width="20.5703125" style="24" customWidth="1"/>
    <col min="10247" max="10248" width="15.140625" style="24" customWidth="1"/>
    <col min="10249" max="10249" width="16.7109375" style="24" customWidth="1"/>
    <col min="10250" max="10250" width="8.5703125" style="24" customWidth="1"/>
    <col min="10251" max="10251" width="18.140625" style="24" customWidth="1"/>
    <col min="10252" max="10252" width="8.42578125" style="24" customWidth="1"/>
    <col min="10253" max="10253" width="19.28515625" style="24" customWidth="1"/>
    <col min="10254" max="10254" width="8.5703125" style="24" customWidth="1"/>
    <col min="10255" max="10255" width="17.85546875" style="24" customWidth="1"/>
    <col min="10256" max="10256" width="8" style="24" customWidth="1"/>
    <col min="10257" max="10257" width="14.28515625" style="24" customWidth="1"/>
    <col min="10258" max="10258" width="11.5703125" style="24" customWidth="1"/>
    <col min="10259" max="10259" width="6.7109375" style="24"/>
    <col min="10260" max="10261" width="13.5703125" style="24" customWidth="1"/>
    <col min="10262" max="10496" width="6.7109375" style="24"/>
    <col min="10497" max="10497" width="59.42578125" style="24" customWidth="1"/>
    <col min="10498" max="10498" width="21.42578125" style="24" customWidth="1"/>
    <col min="10499" max="10499" width="15.140625" style="24" customWidth="1"/>
    <col min="10500" max="10500" width="16.85546875" style="24" customWidth="1"/>
    <col min="10501" max="10501" width="8.140625" style="24" customWidth="1"/>
    <col min="10502" max="10502" width="20.5703125" style="24" customWidth="1"/>
    <col min="10503" max="10504" width="15.140625" style="24" customWidth="1"/>
    <col min="10505" max="10505" width="16.7109375" style="24" customWidth="1"/>
    <col min="10506" max="10506" width="8.5703125" style="24" customWidth="1"/>
    <col min="10507" max="10507" width="18.140625" style="24" customWidth="1"/>
    <col min="10508" max="10508" width="8.42578125" style="24" customWidth="1"/>
    <col min="10509" max="10509" width="19.28515625" style="24" customWidth="1"/>
    <col min="10510" max="10510" width="8.5703125" style="24" customWidth="1"/>
    <col min="10511" max="10511" width="17.85546875" style="24" customWidth="1"/>
    <col min="10512" max="10512" width="8" style="24" customWidth="1"/>
    <col min="10513" max="10513" width="14.28515625" style="24" customWidth="1"/>
    <col min="10514" max="10514" width="11.5703125" style="24" customWidth="1"/>
    <col min="10515" max="10515" width="6.7109375" style="24"/>
    <col min="10516" max="10517" width="13.5703125" style="24" customWidth="1"/>
    <col min="10518" max="10752" width="6.7109375" style="24"/>
    <col min="10753" max="10753" width="59.42578125" style="24" customWidth="1"/>
    <col min="10754" max="10754" width="21.42578125" style="24" customWidth="1"/>
    <col min="10755" max="10755" width="15.140625" style="24" customWidth="1"/>
    <col min="10756" max="10756" width="16.85546875" style="24" customWidth="1"/>
    <col min="10757" max="10757" width="8.140625" style="24" customWidth="1"/>
    <col min="10758" max="10758" width="20.5703125" style="24" customWidth="1"/>
    <col min="10759" max="10760" width="15.140625" style="24" customWidth="1"/>
    <col min="10761" max="10761" width="16.7109375" style="24" customWidth="1"/>
    <col min="10762" max="10762" width="8.5703125" style="24" customWidth="1"/>
    <col min="10763" max="10763" width="18.140625" style="24" customWidth="1"/>
    <col min="10764" max="10764" width="8.42578125" style="24" customWidth="1"/>
    <col min="10765" max="10765" width="19.28515625" style="24" customWidth="1"/>
    <col min="10766" max="10766" width="8.5703125" style="24" customWidth="1"/>
    <col min="10767" max="10767" width="17.85546875" style="24" customWidth="1"/>
    <col min="10768" max="10768" width="8" style="24" customWidth="1"/>
    <col min="10769" max="10769" width="14.28515625" style="24" customWidth="1"/>
    <col min="10770" max="10770" width="11.5703125" style="24" customWidth="1"/>
    <col min="10771" max="10771" width="6.7109375" style="24"/>
    <col min="10772" max="10773" width="13.5703125" style="24" customWidth="1"/>
    <col min="10774" max="11008" width="6.7109375" style="24"/>
    <col min="11009" max="11009" width="59.42578125" style="24" customWidth="1"/>
    <col min="11010" max="11010" width="21.42578125" style="24" customWidth="1"/>
    <col min="11011" max="11011" width="15.140625" style="24" customWidth="1"/>
    <col min="11012" max="11012" width="16.85546875" style="24" customWidth="1"/>
    <col min="11013" max="11013" width="8.140625" style="24" customWidth="1"/>
    <col min="11014" max="11014" width="20.5703125" style="24" customWidth="1"/>
    <col min="11015" max="11016" width="15.140625" style="24" customWidth="1"/>
    <col min="11017" max="11017" width="16.7109375" style="24" customWidth="1"/>
    <col min="11018" max="11018" width="8.5703125" style="24" customWidth="1"/>
    <col min="11019" max="11019" width="18.140625" style="24" customWidth="1"/>
    <col min="11020" max="11020" width="8.42578125" style="24" customWidth="1"/>
    <col min="11021" max="11021" width="19.28515625" style="24" customWidth="1"/>
    <col min="11022" max="11022" width="8.5703125" style="24" customWidth="1"/>
    <col min="11023" max="11023" width="17.85546875" style="24" customWidth="1"/>
    <col min="11024" max="11024" width="8" style="24" customWidth="1"/>
    <col min="11025" max="11025" width="14.28515625" style="24" customWidth="1"/>
    <col min="11026" max="11026" width="11.5703125" style="24" customWidth="1"/>
    <col min="11027" max="11027" width="6.7109375" style="24"/>
    <col min="11028" max="11029" width="13.5703125" style="24" customWidth="1"/>
    <col min="11030" max="11264" width="6.7109375" style="24"/>
    <col min="11265" max="11265" width="59.42578125" style="24" customWidth="1"/>
    <col min="11266" max="11266" width="21.42578125" style="24" customWidth="1"/>
    <col min="11267" max="11267" width="15.140625" style="24" customWidth="1"/>
    <col min="11268" max="11268" width="16.85546875" style="24" customWidth="1"/>
    <col min="11269" max="11269" width="8.140625" style="24" customWidth="1"/>
    <col min="11270" max="11270" width="20.5703125" style="24" customWidth="1"/>
    <col min="11271" max="11272" width="15.140625" style="24" customWidth="1"/>
    <col min="11273" max="11273" width="16.7109375" style="24" customWidth="1"/>
    <col min="11274" max="11274" width="8.5703125" style="24" customWidth="1"/>
    <col min="11275" max="11275" width="18.140625" style="24" customWidth="1"/>
    <col min="11276" max="11276" width="8.42578125" style="24" customWidth="1"/>
    <col min="11277" max="11277" width="19.28515625" style="24" customWidth="1"/>
    <col min="11278" max="11278" width="8.5703125" style="24" customWidth="1"/>
    <col min="11279" max="11279" width="17.85546875" style="24" customWidth="1"/>
    <col min="11280" max="11280" width="8" style="24" customWidth="1"/>
    <col min="11281" max="11281" width="14.28515625" style="24" customWidth="1"/>
    <col min="11282" max="11282" width="11.5703125" style="24" customWidth="1"/>
    <col min="11283" max="11283" width="6.7109375" style="24"/>
    <col min="11284" max="11285" width="13.5703125" style="24" customWidth="1"/>
    <col min="11286" max="11520" width="6.7109375" style="24"/>
    <col min="11521" max="11521" width="59.42578125" style="24" customWidth="1"/>
    <col min="11522" max="11522" width="21.42578125" style="24" customWidth="1"/>
    <col min="11523" max="11523" width="15.140625" style="24" customWidth="1"/>
    <col min="11524" max="11524" width="16.85546875" style="24" customWidth="1"/>
    <col min="11525" max="11525" width="8.140625" style="24" customWidth="1"/>
    <col min="11526" max="11526" width="20.5703125" style="24" customWidth="1"/>
    <col min="11527" max="11528" width="15.140625" style="24" customWidth="1"/>
    <col min="11529" max="11529" width="16.7109375" style="24" customWidth="1"/>
    <col min="11530" max="11530" width="8.5703125" style="24" customWidth="1"/>
    <col min="11531" max="11531" width="18.140625" style="24" customWidth="1"/>
    <col min="11532" max="11532" width="8.42578125" style="24" customWidth="1"/>
    <col min="11533" max="11533" width="19.28515625" style="24" customWidth="1"/>
    <col min="11534" max="11534" width="8.5703125" style="24" customWidth="1"/>
    <col min="11535" max="11535" width="17.85546875" style="24" customWidth="1"/>
    <col min="11536" max="11536" width="8" style="24" customWidth="1"/>
    <col min="11537" max="11537" width="14.28515625" style="24" customWidth="1"/>
    <col min="11538" max="11538" width="11.5703125" style="24" customWidth="1"/>
    <col min="11539" max="11539" width="6.7109375" style="24"/>
    <col min="11540" max="11541" width="13.5703125" style="24" customWidth="1"/>
    <col min="11542" max="11776" width="6.7109375" style="24"/>
    <col min="11777" max="11777" width="59.42578125" style="24" customWidth="1"/>
    <col min="11778" max="11778" width="21.42578125" style="24" customWidth="1"/>
    <col min="11779" max="11779" width="15.140625" style="24" customWidth="1"/>
    <col min="11780" max="11780" width="16.85546875" style="24" customWidth="1"/>
    <col min="11781" max="11781" width="8.140625" style="24" customWidth="1"/>
    <col min="11782" max="11782" width="20.5703125" style="24" customWidth="1"/>
    <col min="11783" max="11784" width="15.140625" style="24" customWidth="1"/>
    <col min="11785" max="11785" width="16.7109375" style="24" customWidth="1"/>
    <col min="11786" max="11786" width="8.5703125" style="24" customWidth="1"/>
    <col min="11787" max="11787" width="18.140625" style="24" customWidth="1"/>
    <col min="11788" max="11788" width="8.42578125" style="24" customWidth="1"/>
    <col min="11789" max="11789" width="19.28515625" style="24" customWidth="1"/>
    <col min="11790" max="11790" width="8.5703125" style="24" customWidth="1"/>
    <col min="11791" max="11791" width="17.85546875" style="24" customWidth="1"/>
    <col min="11792" max="11792" width="8" style="24" customWidth="1"/>
    <col min="11793" max="11793" width="14.28515625" style="24" customWidth="1"/>
    <col min="11794" max="11794" width="11.5703125" style="24" customWidth="1"/>
    <col min="11795" max="11795" width="6.7109375" style="24"/>
    <col min="11796" max="11797" width="13.5703125" style="24" customWidth="1"/>
    <col min="11798" max="12032" width="6.7109375" style="24"/>
    <col min="12033" max="12033" width="59.42578125" style="24" customWidth="1"/>
    <col min="12034" max="12034" width="21.42578125" style="24" customWidth="1"/>
    <col min="12035" max="12035" width="15.140625" style="24" customWidth="1"/>
    <col min="12036" max="12036" width="16.85546875" style="24" customWidth="1"/>
    <col min="12037" max="12037" width="8.140625" style="24" customWidth="1"/>
    <col min="12038" max="12038" width="20.5703125" style="24" customWidth="1"/>
    <col min="12039" max="12040" width="15.140625" style="24" customWidth="1"/>
    <col min="12041" max="12041" width="16.7109375" style="24" customWidth="1"/>
    <col min="12042" max="12042" width="8.5703125" style="24" customWidth="1"/>
    <col min="12043" max="12043" width="18.140625" style="24" customWidth="1"/>
    <col min="12044" max="12044" width="8.42578125" style="24" customWidth="1"/>
    <col min="12045" max="12045" width="19.28515625" style="24" customWidth="1"/>
    <col min="12046" max="12046" width="8.5703125" style="24" customWidth="1"/>
    <col min="12047" max="12047" width="17.85546875" style="24" customWidth="1"/>
    <col min="12048" max="12048" width="8" style="24" customWidth="1"/>
    <col min="12049" max="12049" width="14.28515625" style="24" customWidth="1"/>
    <col min="12050" max="12050" width="11.5703125" style="24" customWidth="1"/>
    <col min="12051" max="12051" width="6.7109375" style="24"/>
    <col min="12052" max="12053" width="13.5703125" style="24" customWidth="1"/>
    <col min="12054" max="12288" width="6.7109375" style="24"/>
    <col min="12289" max="12289" width="59.42578125" style="24" customWidth="1"/>
    <col min="12290" max="12290" width="21.42578125" style="24" customWidth="1"/>
    <col min="12291" max="12291" width="15.140625" style="24" customWidth="1"/>
    <col min="12292" max="12292" width="16.85546875" style="24" customWidth="1"/>
    <col min="12293" max="12293" width="8.140625" style="24" customWidth="1"/>
    <col min="12294" max="12294" width="20.5703125" style="24" customWidth="1"/>
    <col min="12295" max="12296" width="15.140625" style="24" customWidth="1"/>
    <col min="12297" max="12297" width="16.7109375" style="24" customWidth="1"/>
    <col min="12298" max="12298" width="8.5703125" style="24" customWidth="1"/>
    <col min="12299" max="12299" width="18.140625" style="24" customWidth="1"/>
    <col min="12300" max="12300" width="8.42578125" style="24" customWidth="1"/>
    <col min="12301" max="12301" width="19.28515625" style="24" customWidth="1"/>
    <col min="12302" max="12302" width="8.5703125" style="24" customWidth="1"/>
    <col min="12303" max="12303" width="17.85546875" style="24" customWidth="1"/>
    <col min="12304" max="12304" width="8" style="24" customWidth="1"/>
    <col min="12305" max="12305" width="14.28515625" style="24" customWidth="1"/>
    <col min="12306" max="12306" width="11.5703125" style="24" customWidth="1"/>
    <col min="12307" max="12307" width="6.7109375" style="24"/>
    <col min="12308" max="12309" width="13.5703125" style="24" customWidth="1"/>
    <col min="12310" max="12544" width="6.7109375" style="24"/>
    <col min="12545" max="12545" width="59.42578125" style="24" customWidth="1"/>
    <col min="12546" max="12546" width="21.42578125" style="24" customWidth="1"/>
    <col min="12547" max="12547" width="15.140625" style="24" customWidth="1"/>
    <col min="12548" max="12548" width="16.85546875" style="24" customWidth="1"/>
    <col min="12549" max="12549" width="8.140625" style="24" customWidth="1"/>
    <col min="12550" max="12550" width="20.5703125" style="24" customWidth="1"/>
    <col min="12551" max="12552" width="15.140625" style="24" customWidth="1"/>
    <col min="12553" max="12553" width="16.7109375" style="24" customWidth="1"/>
    <col min="12554" max="12554" width="8.5703125" style="24" customWidth="1"/>
    <col min="12555" max="12555" width="18.140625" style="24" customWidth="1"/>
    <col min="12556" max="12556" width="8.42578125" style="24" customWidth="1"/>
    <col min="12557" max="12557" width="19.28515625" style="24" customWidth="1"/>
    <col min="12558" max="12558" width="8.5703125" style="24" customWidth="1"/>
    <col min="12559" max="12559" width="17.85546875" style="24" customWidth="1"/>
    <col min="12560" max="12560" width="8" style="24" customWidth="1"/>
    <col min="12561" max="12561" width="14.28515625" style="24" customWidth="1"/>
    <col min="12562" max="12562" width="11.5703125" style="24" customWidth="1"/>
    <col min="12563" max="12563" width="6.7109375" style="24"/>
    <col min="12564" max="12565" width="13.5703125" style="24" customWidth="1"/>
    <col min="12566" max="12800" width="6.7109375" style="24"/>
    <col min="12801" max="12801" width="59.42578125" style="24" customWidth="1"/>
    <col min="12802" max="12802" width="21.42578125" style="24" customWidth="1"/>
    <col min="12803" max="12803" width="15.140625" style="24" customWidth="1"/>
    <col min="12804" max="12804" width="16.85546875" style="24" customWidth="1"/>
    <col min="12805" max="12805" width="8.140625" style="24" customWidth="1"/>
    <col min="12806" max="12806" width="20.5703125" style="24" customWidth="1"/>
    <col min="12807" max="12808" width="15.140625" style="24" customWidth="1"/>
    <col min="12809" max="12809" width="16.7109375" style="24" customWidth="1"/>
    <col min="12810" max="12810" width="8.5703125" style="24" customWidth="1"/>
    <col min="12811" max="12811" width="18.140625" style="24" customWidth="1"/>
    <col min="12812" max="12812" width="8.42578125" style="24" customWidth="1"/>
    <col min="12813" max="12813" width="19.28515625" style="24" customWidth="1"/>
    <col min="12814" max="12814" width="8.5703125" style="24" customWidth="1"/>
    <col min="12815" max="12815" width="17.85546875" style="24" customWidth="1"/>
    <col min="12816" max="12816" width="8" style="24" customWidth="1"/>
    <col min="12817" max="12817" width="14.28515625" style="24" customWidth="1"/>
    <col min="12818" max="12818" width="11.5703125" style="24" customWidth="1"/>
    <col min="12819" max="12819" width="6.7109375" style="24"/>
    <col min="12820" max="12821" width="13.5703125" style="24" customWidth="1"/>
    <col min="12822" max="13056" width="6.7109375" style="24"/>
    <col min="13057" max="13057" width="59.42578125" style="24" customWidth="1"/>
    <col min="13058" max="13058" width="21.42578125" style="24" customWidth="1"/>
    <col min="13059" max="13059" width="15.140625" style="24" customWidth="1"/>
    <col min="13060" max="13060" width="16.85546875" style="24" customWidth="1"/>
    <col min="13061" max="13061" width="8.140625" style="24" customWidth="1"/>
    <col min="13062" max="13062" width="20.5703125" style="24" customWidth="1"/>
    <col min="13063" max="13064" width="15.140625" style="24" customWidth="1"/>
    <col min="13065" max="13065" width="16.7109375" style="24" customWidth="1"/>
    <col min="13066" max="13066" width="8.5703125" style="24" customWidth="1"/>
    <col min="13067" max="13067" width="18.140625" style="24" customWidth="1"/>
    <col min="13068" max="13068" width="8.42578125" style="24" customWidth="1"/>
    <col min="13069" max="13069" width="19.28515625" style="24" customWidth="1"/>
    <col min="13070" max="13070" width="8.5703125" style="24" customWidth="1"/>
    <col min="13071" max="13071" width="17.85546875" style="24" customWidth="1"/>
    <col min="13072" max="13072" width="8" style="24" customWidth="1"/>
    <col min="13073" max="13073" width="14.28515625" style="24" customWidth="1"/>
    <col min="13074" max="13074" width="11.5703125" style="24" customWidth="1"/>
    <col min="13075" max="13075" width="6.7109375" style="24"/>
    <col min="13076" max="13077" width="13.5703125" style="24" customWidth="1"/>
    <col min="13078" max="13312" width="6.7109375" style="24"/>
    <col min="13313" max="13313" width="59.42578125" style="24" customWidth="1"/>
    <col min="13314" max="13314" width="21.42578125" style="24" customWidth="1"/>
    <col min="13315" max="13315" width="15.140625" style="24" customWidth="1"/>
    <col min="13316" max="13316" width="16.85546875" style="24" customWidth="1"/>
    <col min="13317" max="13317" width="8.140625" style="24" customWidth="1"/>
    <col min="13318" max="13318" width="20.5703125" style="24" customWidth="1"/>
    <col min="13319" max="13320" width="15.140625" style="24" customWidth="1"/>
    <col min="13321" max="13321" width="16.7109375" style="24" customWidth="1"/>
    <col min="13322" max="13322" width="8.5703125" style="24" customWidth="1"/>
    <col min="13323" max="13323" width="18.140625" style="24" customWidth="1"/>
    <col min="13324" max="13324" width="8.42578125" style="24" customWidth="1"/>
    <col min="13325" max="13325" width="19.28515625" style="24" customWidth="1"/>
    <col min="13326" max="13326" width="8.5703125" style="24" customWidth="1"/>
    <col min="13327" max="13327" width="17.85546875" style="24" customWidth="1"/>
    <col min="13328" max="13328" width="8" style="24" customWidth="1"/>
    <col min="13329" max="13329" width="14.28515625" style="24" customWidth="1"/>
    <col min="13330" max="13330" width="11.5703125" style="24" customWidth="1"/>
    <col min="13331" max="13331" width="6.7109375" style="24"/>
    <col min="13332" max="13333" width="13.5703125" style="24" customWidth="1"/>
    <col min="13334" max="13568" width="6.7109375" style="24"/>
    <col min="13569" max="13569" width="59.42578125" style="24" customWidth="1"/>
    <col min="13570" max="13570" width="21.42578125" style="24" customWidth="1"/>
    <col min="13571" max="13571" width="15.140625" style="24" customWidth="1"/>
    <col min="13572" max="13572" width="16.85546875" style="24" customWidth="1"/>
    <col min="13573" max="13573" width="8.140625" style="24" customWidth="1"/>
    <col min="13574" max="13574" width="20.5703125" style="24" customWidth="1"/>
    <col min="13575" max="13576" width="15.140625" style="24" customWidth="1"/>
    <col min="13577" max="13577" width="16.7109375" style="24" customWidth="1"/>
    <col min="13578" max="13578" width="8.5703125" style="24" customWidth="1"/>
    <col min="13579" max="13579" width="18.140625" style="24" customWidth="1"/>
    <col min="13580" max="13580" width="8.42578125" style="24" customWidth="1"/>
    <col min="13581" max="13581" width="19.28515625" style="24" customWidth="1"/>
    <col min="13582" max="13582" width="8.5703125" style="24" customWidth="1"/>
    <col min="13583" max="13583" width="17.85546875" style="24" customWidth="1"/>
    <col min="13584" max="13584" width="8" style="24" customWidth="1"/>
    <col min="13585" max="13585" width="14.28515625" style="24" customWidth="1"/>
    <col min="13586" max="13586" width="11.5703125" style="24" customWidth="1"/>
    <col min="13587" max="13587" width="6.7109375" style="24"/>
    <col min="13588" max="13589" width="13.5703125" style="24" customWidth="1"/>
    <col min="13590" max="13824" width="6.7109375" style="24"/>
    <col min="13825" max="13825" width="59.42578125" style="24" customWidth="1"/>
    <col min="13826" max="13826" width="21.42578125" style="24" customWidth="1"/>
    <col min="13827" max="13827" width="15.140625" style="24" customWidth="1"/>
    <col min="13828" max="13828" width="16.85546875" style="24" customWidth="1"/>
    <col min="13829" max="13829" width="8.140625" style="24" customWidth="1"/>
    <col min="13830" max="13830" width="20.5703125" style="24" customWidth="1"/>
    <col min="13831" max="13832" width="15.140625" style="24" customWidth="1"/>
    <col min="13833" max="13833" width="16.7109375" style="24" customWidth="1"/>
    <col min="13834" max="13834" width="8.5703125" style="24" customWidth="1"/>
    <col min="13835" max="13835" width="18.140625" style="24" customWidth="1"/>
    <col min="13836" max="13836" width="8.42578125" style="24" customWidth="1"/>
    <col min="13837" max="13837" width="19.28515625" style="24" customWidth="1"/>
    <col min="13838" max="13838" width="8.5703125" style="24" customWidth="1"/>
    <col min="13839" max="13839" width="17.85546875" style="24" customWidth="1"/>
    <col min="13840" max="13840" width="8" style="24" customWidth="1"/>
    <col min="13841" max="13841" width="14.28515625" style="24" customWidth="1"/>
    <col min="13842" max="13842" width="11.5703125" style="24" customWidth="1"/>
    <col min="13843" max="13843" width="6.7109375" style="24"/>
    <col min="13844" max="13845" width="13.5703125" style="24" customWidth="1"/>
    <col min="13846" max="14080" width="6.7109375" style="24"/>
    <col min="14081" max="14081" width="59.42578125" style="24" customWidth="1"/>
    <col min="14082" max="14082" width="21.42578125" style="24" customWidth="1"/>
    <col min="14083" max="14083" width="15.140625" style="24" customWidth="1"/>
    <col min="14084" max="14084" width="16.85546875" style="24" customWidth="1"/>
    <col min="14085" max="14085" width="8.140625" style="24" customWidth="1"/>
    <col min="14086" max="14086" width="20.5703125" style="24" customWidth="1"/>
    <col min="14087" max="14088" width="15.140625" style="24" customWidth="1"/>
    <col min="14089" max="14089" width="16.7109375" style="24" customWidth="1"/>
    <col min="14090" max="14090" width="8.5703125" style="24" customWidth="1"/>
    <col min="14091" max="14091" width="18.140625" style="24" customWidth="1"/>
    <col min="14092" max="14092" width="8.42578125" style="24" customWidth="1"/>
    <col min="14093" max="14093" width="19.28515625" style="24" customWidth="1"/>
    <col min="14094" max="14094" width="8.5703125" style="24" customWidth="1"/>
    <col min="14095" max="14095" width="17.85546875" style="24" customWidth="1"/>
    <col min="14096" max="14096" width="8" style="24" customWidth="1"/>
    <col min="14097" max="14097" width="14.28515625" style="24" customWidth="1"/>
    <col min="14098" max="14098" width="11.5703125" style="24" customWidth="1"/>
    <col min="14099" max="14099" width="6.7109375" style="24"/>
    <col min="14100" max="14101" width="13.5703125" style="24" customWidth="1"/>
    <col min="14102" max="14336" width="6.7109375" style="24"/>
    <col min="14337" max="14337" width="59.42578125" style="24" customWidth="1"/>
    <col min="14338" max="14338" width="21.42578125" style="24" customWidth="1"/>
    <col min="14339" max="14339" width="15.140625" style="24" customWidth="1"/>
    <col min="14340" max="14340" width="16.85546875" style="24" customWidth="1"/>
    <col min="14341" max="14341" width="8.140625" style="24" customWidth="1"/>
    <col min="14342" max="14342" width="20.5703125" style="24" customWidth="1"/>
    <col min="14343" max="14344" width="15.140625" style="24" customWidth="1"/>
    <col min="14345" max="14345" width="16.7109375" style="24" customWidth="1"/>
    <col min="14346" max="14346" width="8.5703125" style="24" customWidth="1"/>
    <col min="14347" max="14347" width="18.140625" style="24" customWidth="1"/>
    <col min="14348" max="14348" width="8.42578125" style="24" customWidth="1"/>
    <col min="14349" max="14349" width="19.28515625" style="24" customWidth="1"/>
    <col min="14350" max="14350" width="8.5703125" style="24" customWidth="1"/>
    <col min="14351" max="14351" width="17.85546875" style="24" customWidth="1"/>
    <col min="14352" max="14352" width="8" style="24" customWidth="1"/>
    <col min="14353" max="14353" width="14.28515625" style="24" customWidth="1"/>
    <col min="14354" max="14354" width="11.5703125" style="24" customWidth="1"/>
    <col min="14355" max="14355" width="6.7109375" style="24"/>
    <col min="14356" max="14357" width="13.5703125" style="24" customWidth="1"/>
    <col min="14358" max="14592" width="6.7109375" style="24"/>
    <col min="14593" max="14593" width="59.42578125" style="24" customWidth="1"/>
    <col min="14594" max="14594" width="21.42578125" style="24" customWidth="1"/>
    <col min="14595" max="14595" width="15.140625" style="24" customWidth="1"/>
    <col min="14596" max="14596" width="16.85546875" style="24" customWidth="1"/>
    <col min="14597" max="14597" width="8.140625" style="24" customWidth="1"/>
    <col min="14598" max="14598" width="20.5703125" style="24" customWidth="1"/>
    <col min="14599" max="14600" width="15.140625" style="24" customWidth="1"/>
    <col min="14601" max="14601" width="16.7109375" style="24" customWidth="1"/>
    <col min="14602" max="14602" width="8.5703125" style="24" customWidth="1"/>
    <col min="14603" max="14603" width="18.140625" style="24" customWidth="1"/>
    <col min="14604" max="14604" width="8.42578125" style="24" customWidth="1"/>
    <col min="14605" max="14605" width="19.28515625" style="24" customWidth="1"/>
    <col min="14606" max="14606" width="8.5703125" style="24" customWidth="1"/>
    <col min="14607" max="14607" width="17.85546875" style="24" customWidth="1"/>
    <col min="14608" max="14608" width="8" style="24" customWidth="1"/>
    <col min="14609" max="14609" width="14.28515625" style="24" customWidth="1"/>
    <col min="14610" max="14610" width="11.5703125" style="24" customWidth="1"/>
    <col min="14611" max="14611" width="6.7109375" style="24"/>
    <col min="14612" max="14613" width="13.5703125" style="24" customWidth="1"/>
    <col min="14614" max="14848" width="6.7109375" style="24"/>
    <col min="14849" max="14849" width="59.42578125" style="24" customWidth="1"/>
    <col min="14850" max="14850" width="21.42578125" style="24" customWidth="1"/>
    <col min="14851" max="14851" width="15.140625" style="24" customWidth="1"/>
    <col min="14852" max="14852" width="16.85546875" style="24" customWidth="1"/>
    <col min="14853" max="14853" width="8.140625" style="24" customWidth="1"/>
    <col min="14854" max="14854" width="20.5703125" style="24" customWidth="1"/>
    <col min="14855" max="14856" width="15.140625" style="24" customWidth="1"/>
    <col min="14857" max="14857" width="16.7109375" style="24" customWidth="1"/>
    <col min="14858" max="14858" width="8.5703125" style="24" customWidth="1"/>
    <col min="14859" max="14859" width="18.140625" style="24" customWidth="1"/>
    <col min="14860" max="14860" width="8.42578125" style="24" customWidth="1"/>
    <col min="14861" max="14861" width="19.28515625" style="24" customWidth="1"/>
    <col min="14862" max="14862" width="8.5703125" style="24" customWidth="1"/>
    <col min="14863" max="14863" width="17.85546875" style="24" customWidth="1"/>
    <col min="14864" max="14864" width="8" style="24" customWidth="1"/>
    <col min="14865" max="14865" width="14.28515625" style="24" customWidth="1"/>
    <col min="14866" max="14866" width="11.5703125" style="24" customWidth="1"/>
    <col min="14867" max="14867" width="6.7109375" style="24"/>
    <col min="14868" max="14869" width="13.5703125" style="24" customWidth="1"/>
    <col min="14870" max="15104" width="6.7109375" style="24"/>
    <col min="15105" max="15105" width="59.42578125" style="24" customWidth="1"/>
    <col min="15106" max="15106" width="21.42578125" style="24" customWidth="1"/>
    <col min="15107" max="15107" width="15.140625" style="24" customWidth="1"/>
    <col min="15108" max="15108" width="16.85546875" style="24" customWidth="1"/>
    <col min="15109" max="15109" width="8.140625" style="24" customWidth="1"/>
    <col min="15110" max="15110" width="20.5703125" style="24" customWidth="1"/>
    <col min="15111" max="15112" width="15.140625" style="24" customWidth="1"/>
    <col min="15113" max="15113" width="16.7109375" style="24" customWidth="1"/>
    <col min="15114" max="15114" width="8.5703125" style="24" customWidth="1"/>
    <col min="15115" max="15115" width="18.140625" style="24" customWidth="1"/>
    <col min="15116" max="15116" width="8.42578125" style="24" customWidth="1"/>
    <col min="15117" max="15117" width="19.28515625" style="24" customWidth="1"/>
    <col min="15118" max="15118" width="8.5703125" style="24" customWidth="1"/>
    <col min="15119" max="15119" width="17.85546875" style="24" customWidth="1"/>
    <col min="15120" max="15120" width="8" style="24" customWidth="1"/>
    <col min="15121" max="15121" width="14.28515625" style="24" customWidth="1"/>
    <col min="15122" max="15122" width="11.5703125" style="24" customWidth="1"/>
    <col min="15123" max="15123" width="6.7109375" style="24"/>
    <col min="15124" max="15125" width="13.5703125" style="24" customWidth="1"/>
    <col min="15126" max="15360" width="6.7109375" style="24"/>
    <col min="15361" max="15361" width="59.42578125" style="24" customWidth="1"/>
    <col min="15362" max="15362" width="21.42578125" style="24" customWidth="1"/>
    <col min="15363" max="15363" width="15.140625" style="24" customWidth="1"/>
    <col min="15364" max="15364" width="16.85546875" style="24" customWidth="1"/>
    <col min="15365" max="15365" width="8.140625" style="24" customWidth="1"/>
    <col min="15366" max="15366" width="20.5703125" style="24" customWidth="1"/>
    <col min="15367" max="15368" width="15.140625" style="24" customWidth="1"/>
    <col min="15369" max="15369" width="16.7109375" style="24" customWidth="1"/>
    <col min="15370" max="15370" width="8.5703125" style="24" customWidth="1"/>
    <col min="15371" max="15371" width="18.140625" style="24" customWidth="1"/>
    <col min="15372" max="15372" width="8.42578125" style="24" customWidth="1"/>
    <col min="15373" max="15373" width="19.28515625" style="24" customWidth="1"/>
    <col min="15374" max="15374" width="8.5703125" style="24" customWidth="1"/>
    <col min="15375" max="15375" width="17.85546875" style="24" customWidth="1"/>
    <col min="15376" max="15376" width="8" style="24" customWidth="1"/>
    <col min="15377" max="15377" width="14.28515625" style="24" customWidth="1"/>
    <col min="15378" max="15378" width="11.5703125" style="24" customWidth="1"/>
    <col min="15379" max="15379" width="6.7109375" style="24"/>
    <col min="15380" max="15381" width="13.5703125" style="24" customWidth="1"/>
    <col min="15382" max="15616" width="6.7109375" style="24"/>
    <col min="15617" max="15617" width="59.42578125" style="24" customWidth="1"/>
    <col min="15618" max="15618" width="21.42578125" style="24" customWidth="1"/>
    <col min="15619" max="15619" width="15.140625" style="24" customWidth="1"/>
    <col min="15620" max="15620" width="16.85546875" style="24" customWidth="1"/>
    <col min="15621" max="15621" width="8.140625" style="24" customWidth="1"/>
    <col min="15622" max="15622" width="20.5703125" style="24" customWidth="1"/>
    <col min="15623" max="15624" width="15.140625" style="24" customWidth="1"/>
    <col min="15625" max="15625" width="16.7109375" style="24" customWidth="1"/>
    <col min="15626" max="15626" width="8.5703125" style="24" customWidth="1"/>
    <col min="15627" max="15627" width="18.140625" style="24" customWidth="1"/>
    <col min="15628" max="15628" width="8.42578125" style="24" customWidth="1"/>
    <col min="15629" max="15629" width="19.28515625" style="24" customWidth="1"/>
    <col min="15630" max="15630" width="8.5703125" style="24" customWidth="1"/>
    <col min="15631" max="15631" width="17.85546875" style="24" customWidth="1"/>
    <col min="15632" max="15632" width="8" style="24" customWidth="1"/>
    <col min="15633" max="15633" width="14.28515625" style="24" customWidth="1"/>
    <col min="15634" max="15634" width="11.5703125" style="24" customWidth="1"/>
    <col min="15635" max="15635" width="6.7109375" style="24"/>
    <col min="15636" max="15637" width="13.5703125" style="24" customWidth="1"/>
    <col min="15638" max="15872" width="6.7109375" style="24"/>
    <col min="15873" max="15873" width="59.42578125" style="24" customWidth="1"/>
    <col min="15874" max="15874" width="21.42578125" style="24" customWidth="1"/>
    <col min="15875" max="15875" width="15.140625" style="24" customWidth="1"/>
    <col min="15876" max="15876" width="16.85546875" style="24" customWidth="1"/>
    <col min="15877" max="15877" width="8.140625" style="24" customWidth="1"/>
    <col min="15878" max="15878" width="20.5703125" style="24" customWidth="1"/>
    <col min="15879" max="15880" width="15.140625" style="24" customWidth="1"/>
    <col min="15881" max="15881" width="16.7109375" style="24" customWidth="1"/>
    <col min="15882" max="15882" width="8.5703125" style="24" customWidth="1"/>
    <col min="15883" max="15883" width="18.140625" style="24" customWidth="1"/>
    <col min="15884" max="15884" width="8.42578125" style="24" customWidth="1"/>
    <col min="15885" max="15885" width="19.28515625" style="24" customWidth="1"/>
    <col min="15886" max="15886" width="8.5703125" style="24" customWidth="1"/>
    <col min="15887" max="15887" width="17.85546875" style="24" customWidth="1"/>
    <col min="15888" max="15888" width="8" style="24" customWidth="1"/>
    <col min="15889" max="15889" width="14.28515625" style="24" customWidth="1"/>
    <col min="15890" max="15890" width="11.5703125" style="24" customWidth="1"/>
    <col min="15891" max="15891" width="6.7109375" style="24"/>
    <col min="15892" max="15893" width="13.5703125" style="24" customWidth="1"/>
    <col min="15894" max="16128" width="6.7109375" style="24"/>
    <col min="16129" max="16129" width="59.42578125" style="24" customWidth="1"/>
    <col min="16130" max="16130" width="21.42578125" style="24" customWidth="1"/>
    <col min="16131" max="16131" width="15.140625" style="24" customWidth="1"/>
    <col min="16132" max="16132" width="16.85546875" style="24" customWidth="1"/>
    <col min="16133" max="16133" width="8.140625" style="24" customWidth="1"/>
    <col min="16134" max="16134" width="20.5703125" style="24" customWidth="1"/>
    <col min="16135" max="16136" width="15.140625" style="24" customWidth="1"/>
    <col min="16137" max="16137" width="16.7109375" style="24" customWidth="1"/>
    <col min="16138" max="16138" width="8.5703125" style="24" customWidth="1"/>
    <col min="16139" max="16139" width="18.140625" style="24" customWidth="1"/>
    <col min="16140" max="16140" width="8.42578125" style="24" customWidth="1"/>
    <col min="16141" max="16141" width="19.28515625" style="24" customWidth="1"/>
    <col min="16142" max="16142" width="8.5703125" style="24" customWidth="1"/>
    <col min="16143" max="16143" width="17.85546875" style="24" customWidth="1"/>
    <col min="16144" max="16144" width="8" style="24" customWidth="1"/>
    <col min="16145" max="16145" width="14.28515625" style="24" customWidth="1"/>
    <col min="16146" max="16146" width="11.5703125" style="24" customWidth="1"/>
    <col min="16147" max="16147" width="6.7109375" style="24"/>
    <col min="16148" max="16149" width="13.5703125" style="24" customWidth="1"/>
    <col min="16150" max="16384" width="6.7109375" style="24"/>
  </cols>
  <sheetData>
    <row r="1" spans="1:25" x14ac:dyDescent="0.25">
      <c r="A1" s="831" t="s">
        <v>680</v>
      </c>
      <c r="B1" s="95"/>
      <c r="C1" s="95"/>
      <c r="D1" s="95"/>
      <c r="E1" s="95"/>
      <c r="F1" s="95"/>
      <c r="G1" s="95"/>
      <c r="H1" s="95"/>
      <c r="J1" s="95"/>
      <c r="P1" s="26"/>
      <c r="Q1" s="141"/>
      <c r="R1" s="852" t="s">
        <v>3</v>
      </c>
    </row>
    <row r="3" spans="1:25" ht="18.75" customHeight="1" x14ac:dyDescent="0.25">
      <c r="A3" s="1054" t="s">
        <v>180</v>
      </c>
      <c r="B3" s="1055"/>
      <c r="C3" s="1055"/>
      <c r="D3" s="1055"/>
      <c r="E3" s="1055"/>
      <c r="F3" s="1055"/>
      <c r="G3" s="1055"/>
      <c r="H3" s="1055"/>
      <c r="I3" s="1055"/>
      <c r="J3" s="1055"/>
      <c r="K3" s="1055"/>
      <c r="L3" s="1055"/>
      <c r="M3" s="1055"/>
      <c r="N3" s="1055"/>
      <c r="O3" s="1055"/>
      <c r="P3" s="1055"/>
      <c r="Q3" s="1055"/>
      <c r="R3" s="1055"/>
    </row>
    <row r="4" spans="1:25" ht="16.5" thickBot="1" x14ac:dyDescent="0.25">
      <c r="A4" s="96"/>
      <c r="B4" s="97"/>
      <c r="C4" s="97"/>
      <c r="D4" s="97"/>
      <c r="E4" s="97"/>
      <c r="F4" s="97"/>
      <c r="G4" s="97"/>
      <c r="H4" s="97"/>
      <c r="I4" s="97"/>
      <c r="J4" s="97"/>
    </row>
    <row r="5" spans="1:25" ht="16.5" thickBot="1" x14ac:dyDescent="0.3">
      <c r="A5" s="98"/>
      <c r="B5" s="1069" t="s">
        <v>582</v>
      </c>
      <c r="C5" s="1056"/>
      <c r="D5" s="1056"/>
      <c r="E5" s="1056"/>
      <c r="F5" s="1057" t="s">
        <v>679</v>
      </c>
      <c r="G5" s="1058"/>
      <c r="H5" s="1058"/>
      <c r="I5" s="1058"/>
      <c r="J5" s="1058"/>
      <c r="K5" s="1059"/>
      <c r="L5" s="1059"/>
      <c r="M5" s="1059"/>
      <c r="N5" s="1059"/>
      <c r="O5" s="1059"/>
      <c r="P5" s="1059"/>
      <c r="Q5" s="1059"/>
      <c r="R5" s="1060"/>
    </row>
    <row r="6" spans="1:25" ht="16.5" thickBot="1" x14ac:dyDescent="0.3">
      <c r="A6" s="99"/>
      <c r="B6" s="101" t="s">
        <v>51</v>
      </c>
      <c r="C6" s="630" t="s">
        <v>52</v>
      </c>
      <c r="D6" s="629"/>
      <c r="E6" s="100"/>
      <c r="F6" s="101" t="s">
        <v>51</v>
      </c>
      <c r="G6" s="630" t="s">
        <v>52</v>
      </c>
      <c r="H6" s="628"/>
      <c r="I6" s="629"/>
      <c r="J6" s="100"/>
      <c r="K6" s="1070" t="s">
        <v>82</v>
      </c>
      <c r="L6" s="1071"/>
      <c r="M6" s="1072"/>
      <c r="N6" s="1072"/>
      <c r="O6" s="1072"/>
      <c r="P6" s="1072"/>
      <c r="Q6" s="1072"/>
      <c r="R6" s="1073"/>
    </row>
    <row r="7" spans="1:25" ht="16.5" thickBot="1" x14ac:dyDescent="0.3">
      <c r="A7" s="106" t="s">
        <v>60</v>
      </c>
      <c r="B7" s="101" t="s">
        <v>53</v>
      </c>
      <c r="C7" s="108" t="s">
        <v>54</v>
      </c>
      <c r="D7" s="109" t="s">
        <v>55</v>
      </c>
      <c r="E7" s="100" t="s">
        <v>56</v>
      </c>
      <c r="F7" s="101" t="s">
        <v>53</v>
      </c>
      <c r="G7" s="108" t="s">
        <v>54</v>
      </c>
      <c r="H7" s="854" t="s">
        <v>86</v>
      </c>
      <c r="I7" s="109" t="s">
        <v>55</v>
      </c>
      <c r="J7" s="100" t="s">
        <v>56</v>
      </c>
      <c r="K7" s="1065" t="s">
        <v>27</v>
      </c>
      <c r="L7" s="1066"/>
      <c r="M7" s="1065" t="s">
        <v>28</v>
      </c>
      <c r="N7" s="1067"/>
      <c r="O7" s="1068" t="s">
        <v>29</v>
      </c>
      <c r="P7" s="1067"/>
      <c r="Q7" s="1065" t="s">
        <v>166</v>
      </c>
      <c r="R7" s="1067"/>
    </row>
    <row r="8" spans="1:25" x14ac:dyDescent="0.25">
      <c r="A8" s="99"/>
      <c r="B8" s="101" t="s">
        <v>57</v>
      </c>
      <c r="C8" s="108" t="s">
        <v>58</v>
      </c>
      <c r="D8" s="109" t="s">
        <v>59</v>
      </c>
      <c r="E8" s="100" t="s">
        <v>177</v>
      </c>
      <c r="F8" s="101" t="s">
        <v>57</v>
      </c>
      <c r="G8" s="108" t="s">
        <v>58</v>
      </c>
      <c r="H8" s="110" t="s">
        <v>155</v>
      </c>
      <c r="I8" s="109" t="s">
        <v>59</v>
      </c>
      <c r="J8" s="100" t="s">
        <v>178</v>
      </c>
      <c r="K8" s="111" t="s">
        <v>55</v>
      </c>
      <c r="L8" s="100" t="s">
        <v>56</v>
      </c>
      <c r="M8" s="111" t="s">
        <v>55</v>
      </c>
      <c r="N8" s="100" t="s">
        <v>56</v>
      </c>
      <c r="O8" s="111" t="s">
        <v>55</v>
      </c>
      <c r="P8" s="100" t="s">
        <v>56</v>
      </c>
      <c r="Q8" s="111" t="s">
        <v>55</v>
      </c>
      <c r="R8" s="112" t="s">
        <v>56</v>
      </c>
    </row>
    <row r="9" spans="1:25" ht="13.5" customHeight="1" x14ac:dyDescent="0.25">
      <c r="A9" s="106"/>
      <c r="B9" s="107" t="s">
        <v>61</v>
      </c>
      <c r="C9" s="108" t="s">
        <v>62</v>
      </c>
      <c r="D9" s="113"/>
      <c r="E9" s="100"/>
      <c r="F9" s="101" t="s">
        <v>61</v>
      </c>
      <c r="G9" s="108" t="s">
        <v>62</v>
      </c>
      <c r="H9" s="110" t="s">
        <v>156</v>
      </c>
      <c r="I9" s="113"/>
      <c r="J9" s="100"/>
      <c r="K9" s="111" t="s">
        <v>59</v>
      </c>
      <c r="L9" s="100" t="s">
        <v>177</v>
      </c>
      <c r="M9" s="111" t="s">
        <v>59</v>
      </c>
      <c r="N9" s="100" t="s">
        <v>177</v>
      </c>
      <c r="O9" s="111" t="s">
        <v>59</v>
      </c>
      <c r="P9" s="100" t="s">
        <v>177</v>
      </c>
      <c r="Q9" s="111" t="s">
        <v>59</v>
      </c>
      <c r="R9" s="112" t="s">
        <v>177</v>
      </c>
    </row>
    <row r="10" spans="1:25" x14ac:dyDescent="0.25">
      <c r="A10" s="99"/>
      <c r="B10" s="107" t="s">
        <v>46</v>
      </c>
      <c r="C10" s="108" t="s">
        <v>46</v>
      </c>
      <c r="D10" s="109" t="s">
        <v>46</v>
      </c>
      <c r="E10" s="100"/>
      <c r="F10" s="101" t="s">
        <v>46</v>
      </c>
      <c r="G10" s="108" t="s">
        <v>46</v>
      </c>
      <c r="H10" s="110" t="s">
        <v>46</v>
      </c>
      <c r="I10" s="109" t="s">
        <v>46</v>
      </c>
      <c r="J10" s="100"/>
      <c r="K10" s="111" t="s">
        <v>46</v>
      </c>
      <c r="L10" s="100"/>
      <c r="M10" s="111" t="s">
        <v>46</v>
      </c>
      <c r="N10" s="100"/>
      <c r="O10" s="111" t="s">
        <v>46</v>
      </c>
      <c r="P10" s="100"/>
      <c r="Q10" s="111" t="s">
        <v>46</v>
      </c>
      <c r="R10" s="112"/>
    </row>
    <row r="11" spans="1:25" ht="16.5" thickBot="1" x14ac:dyDescent="0.3">
      <c r="A11" s="144"/>
      <c r="B11" s="855">
        <v>1</v>
      </c>
      <c r="C11" s="856">
        <v>2</v>
      </c>
      <c r="D11" s="857">
        <v>3</v>
      </c>
      <c r="E11" s="858">
        <v>4</v>
      </c>
      <c r="F11" s="855">
        <v>6</v>
      </c>
      <c r="G11" s="858">
        <v>7</v>
      </c>
      <c r="H11" s="858">
        <v>8</v>
      </c>
      <c r="I11" s="858">
        <v>9</v>
      </c>
      <c r="J11" s="858">
        <v>10</v>
      </c>
      <c r="K11" s="855">
        <v>11</v>
      </c>
      <c r="L11" s="859">
        <v>12</v>
      </c>
      <c r="M11" s="855">
        <v>13</v>
      </c>
      <c r="N11" s="859">
        <v>14</v>
      </c>
      <c r="O11" s="855">
        <v>15</v>
      </c>
      <c r="P11" s="859">
        <v>16</v>
      </c>
      <c r="Q11" s="857">
        <v>17</v>
      </c>
      <c r="R11" s="860">
        <v>18</v>
      </c>
    </row>
    <row r="12" spans="1:25" ht="18.95" customHeight="1" x14ac:dyDescent="0.25">
      <c r="A12" s="121" t="s">
        <v>589</v>
      </c>
      <c r="B12" s="122">
        <v>0</v>
      </c>
      <c r="C12" s="123">
        <v>0</v>
      </c>
      <c r="D12" s="123">
        <v>0</v>
      </c>
      <c r="E12" s="124">
        <v>0</v>
      </c>
      <c r="F12" s="122">
        <v>0</v>
      </c>
      <c r="G12" s="123">
        <v>0</v>
      </c>
      <c r="H12" s="123">
        <v>0</v>
      </c>
      <c r="I12" s="123">
        <v>0</v>
      </c>
      <c r="J12" s="124">
        <v>0</v>
      </c>
      <c r="K12" s="125">
        <v>0</v>
      </c>
      <c r="L12" s="126">
        <v>0</v>
      </c>
      <c r="M12" s="125">
        <v>0</v>
      </c>
      <c r="N12" s="126">
        <v>0</v>
      </c>
      <c r="O12" s="125">
        <v>0</v>
      </c>
      <c r="P12" s="126">
        <v>0</v>
      </c>
      <c r="Q12" s="125">
        <v>0</v>
      </c>
      <c r="R12" s="126">
        <v>0</v>
      </c>
      <c r="T12" s="127"/>
      <c r="U12" s="127"/>
      <c r="V12" s="127"/>
      <c r="W12" s="127"/>
      <c r="X12" s="127"/>
      <c r="Y12" s="127"/>
    </row>
    <row r="13" spans="1:25" ht="18.95" customHeight="1" x14ac:dyDescent="0.25">
      <c r="A13" s="128" t="s">
        <v>590</v>
      </c>
      <c r="B13" s="129">
        <v>0</v>
      </c>
      <c r="C13" s="130">
        <v>0</v>
      </c>
      <c r="D13" s="130">
        <v>0</v>
      </c>
      <c r="E13" s="131">
        <v>0</v>
      </c>
      <c r="F13" s="129">
        <v>0</v>
      </c>
      <c r="G13" s="130">
        <v>0</v>
      </c>
      <c r="H13" s="130">
        <v>0</v>
      </c>
      <c r="I13" s="130">
        <v>0</v>
      </c>
      <c r="J13" s="131">
        <v>0</v>
      </c>
      <c r="K13" s="132">
        <v>0</v>
      </c>
      <c r="L13" s="133">
        <v>0</v>
      </c>
      <c r="M13" s="132">
        <v>0</v>
      </c>
      <c r="N13" s="133">
        <v>0</v>
      </c>
      <c r="O13" s="132">
        <v>0</v>
      </c>
      <c r="P13" s="133">
        <v>0</v>
      </c>
      <c r="Q13" s="132">
        <v>0</v>
      </c>
      <c r="R13" s="133">
        <v>0</v>
      </c>
      <c r="T13" s="127"/>
      <c r="U13" s="127"/>
      <c r="V13" s="127"/>
      <c r="W13" s="127"/>
      <c r="X13" s="127"/>
      <c r="Y13" s="127"/>
    </row>
    <row r="14" spans="1:25" ht="18.95" customHeight="1" x14ac:dyDescent="0.25">
      <c r="A14" s="128" t="s">
        <v>591</v>
      </c>
      <c r="B14" s="129">
        <v>0</v>
      </c>
      <c r="C14" s="130">
        <v>0</v>
      </c>
      <c r="D14" s="130">
        <v>0</v>
      </c>
      <c r="E14" s="131">
        <v>0</v>
      </c>
      <c r="F14" s="129">
        <v>0</v>
      </c>
      <c r="G14" s="130">
        <v>0</v>
      </c>
      <c r="H14" s="130">
        <v>0</v>
      </c>
      <c r="I14" s="130">
        <v>0</v>
      </c>
      <c r="J14" s="131">
        <v>0</v>
      </c>
      <c r="K14" s="132">
        <v>0</v>
      </c>
      <c r="L14" s="133">
        <v>0</v>
      </c>
      <c r="M14" s="132">
        <v>0</v>
      </c>
      <c r="N14" s="133">
        <v>0</v>
      </c>
      <c r="O14" s="132">
        <v>0</v>
      </c>
      <c r="P14" s="133">
        <v>0</v>
      </c>
      <c r="Q14" s="132">
        <v>0</v>
      </c>
      <c r="R14" s="133">
        <v>0</v>
      </c>
      <c r="T14" s="127"/>
      <c r="U14" s="127"/>
      <c r="V14" s="127"/>
      <c r="W14" s="127"/>
      <c r="X14" s="127"/>
      <c r="Y14" s="127"/>
    </row>
    <row r="15" spans="1:25" ht="18.95" customHeight="1" x14ac:dyDescent="0.25">
      <c r="A15" s="128" t="s">
        <v>592</v>
      </c>
      <c r="B15" s="129">
        <v>390555454</v>
      </c>
      <c r="C15" s="130">
        <v>56648363</v>
      </c>
      <c r="D15" s="130">
        <v>333907091</v>
      </c>
      <c r="E15" s="131">
        <v>526.22</v>
      </c>
      <c r="F15" s="129">
        <v>424805751</v>
      </c>
      <c r="G15" s="130">
        <v>70139661</v>
      </c>
      <c r="H15" s="130">
        <v>11095200</v>
      </c>
      <c r="I15" s="130">
        <v>354666090</v>
      </c>
      <c r="J15" s="131">
        <v>523.75</v>
      </c>
      <c r="K15" s="132">
        <v>139630147</v>
      </c>
      <c r="L15" s="133">
        <v>250.75</v>
      </c>
      <c r="M15" s="132">
        <v>0</v>
      </c>
      <c r="N15" s="133">
        <v>0</v>
      </c>
      <c r="O15" s="132">
        <v>215035943</v>
      </c>
      <c r="P15" s="133">
        <v>273</v>
      </c>
      <c r="Q15" s="132">
        <v>0</v>
      </c>
      <c r="R15" s="133">
        <v>0</v>
      </c>
      <c r="T15" s="127"/>
      <c r="U15" s="127"/>
      <c r="V15" s="127"/>
      <c r="W15" s="127"/>
      <c r="X15" s="127"/>
      <c r="Y15" s="127"/>
    </row>
    <row r="16" spans="1:25" ht="18.95" customHeight="1" x14ac:dyDescent="0.25">
      <c r="A16" s="128" t="s">
        <v>593</v>
      </c>
      <c r="B16" s="129">
        <v>1022094298</v>
      </c>
      <c r="C16" s="130">
        <v>7653096</v>
      </c>
      <c r="D16" s="130">
        <v>1014441202</v>
      </c>
      <c r="E16" s="131">
        <v>2092.58</v>
      </c>
      <c r="F16" s="129">
        <v>1076011469</v>
      </c>
      <c r="G16" s="130">
        <v>7779096</v>
      </c>
      <c r="H16" s="130">
        <v>2204400</v>
      </c>
      <c r="I16" s="130">
        <v>1068232373</v>
      </c>
      <c r="J16" s="131">
        <v>2108.5</v>
      </c>
      <c r="K16" s="132">
        <v>83568314</v>
      </c>
      <c r="L16" s="133">
        <v>178</v>
      </c>
      <c r="M16" s="132">
        <v>0</v>
      </c>
      <c r="N16" s="133">
        <v>0</v>
      </c>
      <c r="O16" s="132">
        <v>984664059</v>
      </c>
      <c r="P16" s="133">
        <v>1930.5</v>
      </c>
      <c r="Q16" s="132">
        <v>0</v>
      </c>
      <c r="R16" s="133">
        <v>0</v>
      </c>
      <c r="T16" s="127"/>
      <c r="U16" s="127"/>
      <c r="V16" s="127"/>
      <c r="W16" s="127"/>
      <c r="X16" s="127"/>
      <c r="Y16" s="127"/>
    </row>
    <row r="17" spans="1:25" ht="18.95" customHeight="1" x14ac:dyDescent="0.25">
      <c r="A17" s="128" t="s">
        <v>594</v>
      </c>
      <c r="B17" s="129">
        <v>1250220444</v>
      </c>
      <c r="C17" s="130">
        <v>23313840</v>
      </c>
      <c r="D17" s="130">
        <v>1226906604</v>
      </c>
      <c r="E17" s="131">
        <v>1853.5</v>
      </c>
      <c r="F17" s="129">
        <v>1285223554</v>
      </c>
      <c r="G17" s="130">
        <v>26764840</v>
      </c>
      <c r="H17" s="130">
        <v>2204400</v>
      </c>
      <c r="I17" s="130">
        <v>1258458714</v>
      </c>
      <c r="J17" s="131">
        <v>1853</v>
      </c>
      <c r="K17" s="132">
        <v>166822426</v>
      </c>
      <c r="L17" s="133">
        <v>293</v>
      </c>
      <c r="M17" s="132">
        <v>465980472</v>
      </c>
      <c r="N17" s="133">
        <v>613</v>
      </c>
      <c r="O17" s="132">
        <v>625655816</v>
      </c>
      <c r="P17" s="133">
        <v>947</v>
      </c>
      <c r="Q17" s="132">
        <v>0</v>
      </c>
      <c r="R17" s="133">
        <v>0</v>
      </c>
      <c r="T17" s="127"/>
      <c r="U17" s="127"/>
      <c r="V17" s="127"/>
      <c r="W17" s="127"/>
      <c r="X17" s="127"/>
      <c r="Y17" s="127"/>
    </row>
    <row r="18" spans="1:25" ht="18.95" customHeight="1" x14ac:dyDescent="0.25">
      <c r="A18" s="128" t="s">
        <v>595</v>
      </c>
      <c r="B18" s="129">
        <v>166389005</v>
      </c>
      <c r="C18" s="130">
        <v>1420438</v>
      </c>
      <c r="D18" s="130">
        <v>164968567</v>
      </c>
      <c r="E18" s="131">
        <v>262.5</v>
      </c>
      <c r="F18" s="129">
        <v>171030605</v>
      </c>
      <c r="G18" s="130">
        <v>1420438</v>
      </c>
      <c r="H18" s="130">
        <v>0</v>
      </c>
      <c r="I18" s="130">
        <v>169610167</v>
      </c>
      <c r="J18" s="131">
        <v>263</v>
      </c>
      <c r="K18" s="132">
        <v>169610167</v>
      </c>
      <c r="L18" s="133">
        <v>263</v>
      </c>
      <c r="M18" s="132">
        <v>0</v>
      </c>
      <c r="N18" s="133">
        <v>0</v>
      </c>
      <c r="O18" s="132">
        <v>0</v>
      </c>
      <c r="P18" s="133">
        <v>0</v>
      </c>
      <c r="Q18" s="132">
        <v>0</v>
      </c>
      <c r="R18" s="133">
        <v>0</v>
      </c>
      <c r="T18" s="127"/>
      <c r="U18" s="127"/>
      <c r="V18" s="127"/>
      <c r="W18" s="127"/>
      <c r="X18" s="127"/>
      <c r="Y18" s="127"/>
    </row>
    <row r="19" spans="1:25" ht="18.95" customHeight="1" x14ac:dyDescent="0.25">
      <c r="A19" s="128" t="s">
        <v>596</v>
      </c>
      <c r="B19" s="129">
        <v>0</v>
      </c>
      <c r="C19" s="130">
        <v>0</v>
      </c>
      <c r="D19" s="130">
        <v>0</v>
      </c>
      <c r="E19" s="131">
        <v>0</v>
      </c>
      <c r="F19" s="129">
        <v>0</v>
      </c>
      <c r="G19" s="130">
        <v>0</v>
      </c>
      <c r="H19" s="130">
        <v>0</v>
      </c>
      <c r="I19" s="130">
        <v>0</v>
      </c>
      <c r="J19" s="131">
        <v>0</v>
      </c>
      <c r="K19" s="132">
        <v>0</v>
      </c>
      <c r="L19" s="133">
        <v>0</v>
      </c>
      <c r="M19" s="132">
        <v>0</v>
      </c>
      <c r="N19" s="133">
        <v>0</v>
      </c>
      <c r="O19" s="132">
        <v>0</v>
      </c>
      <c r="P19" s="133">
        <v>0</v>
      </c>
      <c r="Q19" s="132">
        <v>0</v>
      </c>
      <c r="R19" s="133">
        <v>0</v>
      </c>
      <c r="T19" s="127"/>
      <c r="U19" s="127"/>
      <c r="V19" s="127"/>
      <c r="W19" s="127"/>
      <c r="X19" s="127"/>
      <c r="Y19" s="127"/>
    </row>
    <row r="20" spans="1:25" ht="18.95" customHeight="1" x14ac:dyDescent="0.25">
      <c r="A20" s="128" t="s">
        <v>597</v>
      </c>
      <c r="B20" s="129">
        <v>980981181</v>
      </c>
      <c r="C20" s="130">
        <v>18272123</v>
      </c>
      <c r="D20" s="130">
        <v>962709058</v>
      </c>
      <c r="E20" s="131">
        <v>1441.42</v>
      </c>
      <c r="F20" s="129">
        <v>983185642</v>
      </c>
      <c r="G20" s="130">
        <v>17302745</v>
      </c>
      <c r="H20" s="130">
        <v>0</v>
      </c>
      <c r="I20" s="130">
        <v>965882897</v>
      </c>
      <c r="J20" s="131">
        <v>1437</v>
      </c>
      <c r="K20" s="132">
        <v>88156291</v>
      </c>
      <c r="L20" s="133">
        <v>159</v>
      </c>
      <c r="M20" s="132">
        <v>0</v>
      </c>
      <c r="N20" s="133">
        <v>0</v>
      </c>
      <c r="O20" s="132">
        <v>877726606</v>
      </c>
      <c r="P20" s="133">
        <v>1278</v>
      </c>
      <c r="Q20" s="132">
        <v>0</v>
      </c>
      <c r="R20" s="133">
        <v>0</v>
      </c>
      <c r="T20" s="127"/>
      <c r="U20" s="127"/>
      <c r="V20" s="127"/>
      <c r="W20" s="127"/>
      <c r="X20" s="127"/>
      <c r="Y20" s="127"/>
    </row>
    <row r="21" spans="1:25" ht="18.95" customHeight="1" x14ac:dyDescent="0.25">
      <c r="A21" s="128" t="s">
        <v>598</v>
      </c>
      <c r="B21" s="129">
        <v>855901342</v>
      </c>
      <c r="C21" s="130">
        <v>31492457</v>
      </c>
      <c r="D21" s="130">
        <v>824408885</v>
      </c>
      <c r="E21" s="131">
        <v>1457.68</v>
      </c>
      <c r="F21" s="129">
        <v>973677631</v>
      </c>
      <c r="G21" s="130">
        <v>44186263</v>
      </c>
      <c r="H21" s="130">
        <v>2204400</v>
      </c>
      <c r="I21" s="130">
        <v>929491368</v>
      </c>
      <c r="J21" s="131">
        <v>1466.75</v>
      </c>
      <c r="K21" s="132">
        <v>243075487</v>
      </c>
      <c r="L21" s="133">
        <v>387.75</v>
      </c>
      <c r="M21" s="132">
        <v>0</v>
      </c>
      <c r="N21" s="133">
        <v>0</v>
      </c>
      <c r="O21" s="132">
        <v>686415881</v>
      </c>
      <c r="P21" s="133">
        <v>1079</v>
      </c>
      <c r="Q21" s="132">
        <v>0</v>
      </c>
      <c r="R21" s="133">
        <v>0</v>
      </c>
      <c r="T21" s="127"/>
      <c r="U21" s="127"/>
      <c r="V21" s="127"/>
      <c r="W21" s="127"/>
      <c r="X21" s="127"/>
      <c r="Y21" s="127"/>
    </row>
    <row r="22" spans="1:25" ht="18.95" customHeight="1" x14ac:dyDescent="0.25">
      <c r="A22" s="128" t="s">
        <v>599</v>
      </c>
      <c r="B22" s="129">
        <v>7312498776</v>
      </c>
      <c r="C22" s="130">
        <v>119059096</v>
      </c>
      <c r="D22" s="130">
        <v>7193439680</v>
      </c>
      <c r="E22" s="131">
        <v>12929</v>
      </c>
      <c r="F22" s="129">
        <v>7434139035</v>
      </c>
      <c r="G22" s="130">
        <v>128435192</v>
      </c>
      <c r="H22" s="130">
        <v>0</v>
      </c>
      <c r="I22" s="130">
        <v>7305703843</v>
      </c>
      <c r="J22" s="131">
        <v>13513.73</v>
      </c>
      <c r="K22" s="132">
        <v>1033013495</v>
      </c>
      <c r="L22" s="133">
        <v>2366.8999999999996</v>
      </c>
      <c r="M22" s="132">
        <v>4844907858</v>
      </c>
      <c r="N22" s="133">
        <v>8546</v>
      </c>
      <c r="O22" s="132">
        <v>1427782490</v>
      </c>
      <c r="P22" s="133">
        <v>2600.8300000000004</v>
      </c>
      <c r="Q22" s="132">
        <v>0</v>
      </c>
      <c r="R22" s="133">
        <v>0</v>
      </c>
      <c r="T22" s="127"/>
      <c r="U22" s="127"/>
      <c r="V22" s="127"/>
      <c r="W22" s="127"/>
      <c r="X22" s="127"/>
      <c r="Y22" s="127"/>
    </row>
    <row r="23" spans="1:25" ht="18.95" customHeight="1" x14ac:dyDescent="0.25">
      <c r="A23" s="128" t="s">
        <v>600</v>
      </c>
      <c r="B23" s="129">
        <v>373033418</v>
      </c>
      <c r="C23" s="130">
        <v>11757586</v>
      </c>
      <c r="D23" s="130">
        <v>361275832</v>
      </c>
      <c r="E23" s="131">
        <v>598.4</v>
      </c>
      <c r="F23" s="129">
        <v>385093312</v>
      </c>
      <c r="G23" s="130">
        <v>8841786</v>
      </c>
      <c r="H23" s="130">
        <v>2204400</v>
      </c>
      <c r="I23" s="130">
        <v>376251526</v>
      </c>
      <c r="J23" s="131">
        <v>609.9</v>
      </c>
      <c r="K23" s="132">
        <v>53162599</v>
      </c>
      <c r="L23" s="133">
        <v>122.2</v>
      </c>
      <c r="M23" s="132">
        <v>0</v>
      </c>
      <c r="N23" s="133">
        <v>0</v>
      </c>
      <c r="O23" s="132">
        <v>323088927</v>
      </c>
      <c r="P23" s="133">
        <v>487.7</v>
      </c>
      <c r="Q23" s="132">
        <v>0</v>
      </c>
      <c r="R23" s="133">
        <v>0</v>
      </c>
      <c r="T23" s="127"/>
      <c r="U23" s="127"/>
      <c r="V23" s="127"/>
      <c r="W23" s="127"/>
      <c r="X23" s="127"/>
      <c r="Y23" s="127"/>
    </row>
    <row r="24" spans="1:25" ht="18.95" customHeight="1" x14ac:dyDescent="0.25">
      <c r="A24" s="128" t="s">
        <v>601</v>
      </c>
      <c r="B24" s="129">
        <v>558874820</v>
      </c>
      <c r="C24" s="130">
        <v>44542946</v>
      </c>
      <c r="D24" s="130">
        <v>514331874</v>
      </c>
      <c r="E24" s="131">
        <v>843</v>
      </c>
      <c r="F24" s="129">
        <v>493065747</v>
      </c>
      <c r="G24" s="130">
        <v>20508355</v>
      </c>
      <c r="H24" s="130">
        <v>2204400</v>
      </c>
      <c r="I24" s="130">
        <v>472557392</v>
      </c>
      <c r="J24" s="131">
        <v>864</v>
      </c>
      <c r="K24" s="132">
        <v>89029086</v>
      </c>
      <c r="L24" s="133">
        <v>231.5</v>
      </c>
      <c r="M24" s="132">
        <v>0</v>
      </c>
      <c r="N24" s="133">
        <v>0</v>
      </c>
      <c r="O24" s="132">
        <v>383528306</v>
      </c>
      <c r="P24" s="133">
        <v>632.5</v>
      </c>
      <c r="Q24" s="132">
        <v>0</v>
      </c>
      <c r="R24" s="133">
        <v>0</v>
      </c>
      <c r="T24" s="127"/>
      <c r="U24" s="127"/>
      <c r="V24" s="127"/>
      <c r="W24" s="127"/>
      <c r="X24" s="127"/>
      <c r="Y24" s="127"/>
    </row>
    <row r="25" spans="1:25" ht="18.95" customHeight="1" x14ac:dyDescent="0.25">
      <c r="A25" s="128" t="s">
        <v>602</v>
      </c>
      <c r="B25" s="129">
        <v>0</v>
      </c>
      <c r="C25" s="130">
        <v>0</v>
      </c>
      <c r="D25" s="130">
        <v>0</v>
      </c>
      <c r="E25" s="131">
        <v>0</v>
      </c>
      <c r="F25" s="129">
        <v>0</v>
      </c>
      <c r="G25" s="130">
        <v>0</v>
      </c>
      <c r="H25" s="130">
        <v>0</v>
      </c>
      <c r="I25" s="130">
        <v>0</v>
      </c>
      <c r="J25" s="131">
        <v>0</v>
      </c>
      <c r="K25" s="132">
        <v>0</v>
      </c>
      <c r="L25" s="133">
        <v>0</v>
      </c>
      <c r="M25" s="132">
        <v>0</v>
      </c>
      <c r="N25" s="133">
        <v>0</v>
      </c>
      <c r="O25" s="132">
        <v>0</v>
      </c>
      <c r="P25" s="133">
        <v>0</v>
      </c>
      <c r="Q25" s="132">
        <v>0</v>
      </c>
      <c r="R25" s="133">
        <v>0</v>
      </c>
      <c r="T25" s="127"/>
      <c r="U25" s="127"/>
      <c r="V25" s="127"/>
      <c r="W25" s="127"/>
      <c r="X25" s="127"/>
      <c r="Y25" s="127"/>
    </row>
    <row r="26" spans="1:25" ht="18.95" customHeight="1" x14ac:dyDescent="0.25">
      <c r="A26" s="128" t="s">
        <v>603</v>
      </c>
      <c r="B26" s="129">
        <v>627810722</v>
      </c>
      <c r="C26" s="130">
        <v>52904410</v>
      </c>
      <c r="D26" s="130">
        <v>574906312</v>
      </c>
      <c r="E26" s="131">
        <v>887.4</v>
      </c>
      <c r="F26" s="129">
        <v>646074651</v>
      </c>
      <c r="G26" s="130">
        <v>35482715</v>
      </c>
      <c r="H26" s="130">
        <v>0</v>
      </c>
      <c r="I26" s="130">
        <v>610591936</v>
      </c>
      <c r="J26" s="131">
        <v>930.5</v>
      </c>
      <c r="K26" s="132">
        <v>69255331</v>
      </c>
      <c r="L26" s="133">
        <v>136</v>
      </c>
      <c r="M26" s="132">
        <v>0</v>
      </c>
      <c r="N26" s="133">
        <v>0</v>
      </c>
      <c r="O26" s="132">
        <v>541336605</v>
      </c>
      <c r="P26" s="133">
        <v>794.5</v>
      </c>
      <c r="Q26" s="132">
        <v>0</v>
      </c>
      <c r="R26" s="133">
        <v>0</v>
      </c>
      <c r="T26" s="127"/>
      <c r="U26" s="127"/>
      <c r="V26" s="127"/>
      <c r="W26" s="127"/>
      <c r="X26" s="127"/>
      <c r="Y26" s="127"/>
    </row>
    <row r="27" spans="1:25" ht="18.95" customHeight="1" x14ac:dyDescent="0.25">
      <c r="A27" s="128" t="s">
        <v>604</v>
      </c>
      <c r="B27" s="129">
        <v>314182908</v>
      </c>
      <c r="C27" s="130">
        <v>10358399</v>
      </c>
      <c r="D27" s="130">
        <v>303824509</v>
      </c>
      <c r="E27" s="131">
        <v>457</v>
      </c>
      <c r="F27" s="129">
        <v>317799597</v>
      </c>
      <c r="G27" s="130">
        <v>4485512</v>
      </c>
      <c r="H27" s="130">
        <v>126000</v>
      </c>
      <c r="I27" s="130">
        <v>313314085</v>
      </c>
      <c r="J27" s="131">
        <v>465</v>
      </c>
      <c r="K27" s="132">
        <v>34478280</v>
      </c>
      <c r="L27" s="133">
        <v>64</v>
      </c>
      <c r="M27" s="132">
        <v>0</v>
      </c>
      <c r="N27" s="133">
        <v>0</v>
      </c>
      <c r="O27" s="132">
        <v>278835805</v>
      </c>
      <c r="P27" s="133">
        <v>401</v>
      </c>
      <c r="Q27" s="132">
        <v>0</v>
      </c>
      <c r="R27" s="133">
        <v>0</v>
      </c>
      <c r="T27" s="127"/>
      <c r="U27" s="127"/>
      <c r="V27" s="127"/>
      <c r="W27" s="127"/>
      <c r="X27" s="127"/>
      <c r="Y27" s="127"/>
    </row>
    <row r="28" spans="1:25" ht="18.95" customHeight="1" x14ac:dyDescent="0.25">
      <c r="A28" s="128" t="s">
        <v>605</v>
      </c>
      <c r="B28" s="129">
        <v>311235788</v>
      </c>
      <c r="C28" s="130">
        <v>12511777</v>
      </c>
      <c r="D28" s="130">
        <v>298724011</v>
      </c>
      <c r="E28" s="131">
        <v>596</v>
      </c>
      <c r="F28" s="129">
        <v>323123988</v>
      </c>
      <c r="G28" s="130">
        <v>14387177</v>
      </c>
      <c r="H28" s="130">
        <v>9463200</v>
      </c>
      <c r="I28" s="130">
        <v>308736811</v>
      </c>
      <c r="J28" s="131">
        <v>596</v>
      </c>
      <c r="K28" s="132">
        <v>0</v>
      </c>
      <c r="L28" s="133">
        <v>0</v>
      </c>
      <c r="M28" s="132">
        <v>0</v>
      </c>
      <c r="N28" s="133">
        <v>0</v>
      </c>
      <c r="O28" s="132">
        <v>308736811</v>
      </c>
      <c r="P28" s="133">
        <v>596</v>
      </c>
      <c r="Q28" s="132">
        <v>0</v>
      </c>
      <c r="R28" s="133">
        <v>0</v>
      </c>
      <c r="T28" s="127"/>
      <c r="U28" s="127"/>
      <c r="V28" s="127"/>
      <c r="W28" s="127"/>
      <c r="X28" s="127"/>
      <c r="Y28" s="127"/>
    </row>
    <row r="29" spans="1:25" ht="18.95" customHeight="1" x14ac:dyDescent="0.25">
      <c r="A29" s="128" t="s">
        <v>606</v>
      </c>
      <c r="B29" s="129">
        <v>428904792</v>
      </c>
      <c r="C29" s="130">
        <v>21487957</v>
      </c>
      <c r="D29" s="130">
        <v>407416835</v>
      </c>
      <c r="E29" s="131">
        <v>723</v>
      </c>
      <c r="F29" s="129">
        <v>446299570</v>
      </c>
      <c r="G29" s="130">
        <v>19350438</v>
      </c>
      <c r="H29" s="130">
        <v>2204400</v>
      </c>
      <c r="I29" s="130">
        <v>426949132</v>
      </c>
      <c r="J29" s="131">
        <v>723</v>
      </c>
      <c r="K29" s="132">
        <v>66001347</v>
      </c>
      <c r="L29" s="133">
        <v>147</v>
      </c>
      <c r="M29" s="132">
        <v>0</v>
      </c>
      <c r="N29" s="133">
        <v>0</v>
      </c>
      <c r="O29" s="132">
        <v>360947785</v>
      </c>
      <c r="P29" s="133">
        <v>576</v>
      </c>
      <c r="Q29" s="132">
        <v>0</v>
      </c>
      <c r="R29" s="133">
        <v>0</v>
      </c>
      <c r="T29" s="127"/>
      <c r="U29" s="127"/>
      <c r="V29" s="127"/>
      <c r="W29" s="127"/>
      <c r="X29" s="127"/>
      <c r="Y29" s="127"/>
    </row>
    <row r="30" spans="1:25" ht="18.95" customHeight="1" x14ac:dyDescent="0.25">
      <c r="A30" s="128" t="s">
        <v>607</v>
      </c>
      <c r="B30" s="129">
        <v>603399867</v>
      </c>
      <c r="C30" s="130">
        <v>36309710</v>
      </c>
      <c r="D30" s="130">
        <v>567090157</v>
      </c>
      <c r="E30" s="131">
        <v>969.17000000000019</v>
      </c>
      <c r="F30" s="129">
        <v>609609295</v>
      </c>
      <c r="G30" s="130">
        <v>31291740</v>
      </c>
      <c r="H30" s="130">
        <v>2204400</v>
      </c>
      <c r="I30" s="130">
        <v>578317555</v>
      </c>
      <c r="J30" s="131">
        <v>966.00000000000023</v>
      </c>
      <c r="K30" s="132">
        <v>39494727</v>
      </c>
      <c r="L30" s="133">
        <v>104.6</v>
      </c>
      <c r="M30" s="132">
        <v>0</v>
      </c>
      <c r="N30" s="133">
        <v>0</v>
      </c>
      <c r="O30" s="132">
        <v>538822828</v>
      </c>
      <c r="P30" s="133">
        <v>861.40000000000009</v>
      </c>
      <c r="Q30" s="132">
        <v>0</v>
      </c>
      <c r="R30" s="133">
        <v>0</v>
      </c>
      <c r="T30" s="127"/>
      <c r="U30" s="127"/>
      <c r="V30" s="127"/>
      <c r="W30" s="127"/>
      <c r="X30" s="127"/>
      <c r="Y30" s="127"/>
    </row>
    <row r="31" spans="1:25" ht="18.95" customHeight="1" x14ac:dyDescent="0.25">
      <c r="A31" s="128" t="s">
        <v>608</v>
      </c>
      <c r="B31" s="129">
        <v>194508204</v>
      </c>
      <c r="C31" s="130">
        <v>16629284</v>
      </c>
      <c r="D31" s="130">
        <v>177878920</v>
      </c>
      <c r="E31" s="131">
        <v>295</v>
      </c>
      <c r="F31" s="129">
        <v>202197894</v>
      </c>
      <c r="G31" s="130">
        <v>16065219</v>
      </c>
      <c r="H31" s="130">
        <v>2204400</v>
      </c>
      <c r="I31" s="130">
        <v>186132675</v>
      </c>
      <c r="J31" s="131">
        <v>300</v>
      </c>
      <c r="K31" s="132">
        <v>31034858</v>
      </c>
      <c r="L31" s="133">
        <v>59.67</v>
      </c>
      <c r="M31" s="132">
        <v>0</v>
      </c>
      <c r="N31" s="133">
        <v>0</v>
      </c>
      <c r="O31" s="132">
        <v>155097817</v>
      </c>
      <c r="P31" s="133">
        <v>240.33</v>
      </c>
      <c r="Q31" s="132">
        <v>0</v>
      </c>
      <c r="R31" s="133">
        <v>0</v>
      </c>
      <c r="T31" s="127"/>
      <c r="U31" s="127"/>
      <c r="V31" s="127"/>
      <c r="W31" s="127"/>
      <c r="X31" s="127"/>
      <c r="Y31" s="127"/>
    </row>
    <row r="32" spans="1:25" ht="18.95" customHeight="1" x14ac:dyDescent="0.25">
      <c r="A32" s="128" t="s">
        <v>609</v>
      </c>
      <c r="B32" s="129">
        <v>346741086</v>
      </c>
      <c r="C32" s="130">
        <v>35833587</v>
      </c>
      <c r="D32" s="130">
        <v>310907499</v>
      </c>
      <c r="E32" s="131">
        <v>530.5</v>
      </c>
      <c r="F32" s="129">
        <v>404288090</v>
      </c>
      <c r="G32" s="130">
        <v>76226682</v>
      </c>
      <c r="H32" s="130">
        <v>2204400</v>
      </c>
      <c r="I32" s="130">
        <v>328061408</v>
      </c>
      <c r="J32" s="131">
        <v>531.5</v>
      </c>
      <c r="K32" s="132">
        <v>73108103</v>
      </c>
      <c r="L32" s="133">
        <v>137</v>
      </c>
      <c r="M32" s="132">
        <v>0</v>
      </c>
      <c r="N32" s="133">
        <v>0</v>
      </c>
      <c r="O32" s="132">
        <v>254953305</v>
      </c>
      <c r="P32" s="133">
        <v>394.5</v>
      </c>
      <c r="Q32" s="132">
        <v>0</v>
      </c>
      <c r="R32" s="133">
        <v>0</v>
      </c>
      <c r="T32" s="127"/>
      <c r="U32" s="127"/>
      <c r="V32" s="127"/>
      <c r="W32" s="127"/>
      <c r="X32" s="127"/>
      <c r="Y32" s="127"/>
    </row>
    <row r="33" spans="1:25" ht="18.95" customHeight="1" x14ac:dyDescent="0.25">
      <c r="A33" s="128" t="s">
        <v>610</v>
      </c>
      <c r="B33" s="129">
        <v>280883450</v>
      </c>
      <c r="C33" s="130">
        <v>12016164</v>
      </c>
      <c r="D33" s="130">
        <v>268867286</v>
      </c>
      <c r="E33" s="131">
        <v>457.9</v>
      </c>
      <c r="F33" s="129">
        <v>294371487</v>
      </c>
      <c r="G33" s="130">
        <v>12142164</v>
      </c>
      <c r="H33" s="130">
        <v>2204400</v>
      </c>
      <c r="I33" s="130">
        <v>282229323</v>
      </c>
      <c r="J33" s="131">
        <v>462.9</v>
      </c>
      <c r="K33" s="132">
        <v>45599723</v>
      </c>
      <c r="L33" s="133">
        <v>98.9</v>
      </c>
      <c r="M33" s="132">
        <v>0</v>
      </c>
      <c r="N33" s="133">
        <v>0</v>
      </c>
      <c r="O33" s="132">
        <v>236629600</v>
      </c>
      <c r="P33" s="133">
        <v>364</v>
      </c>
      <c r="Q33" s="132">
        <v>0</v>
      </c>
      <c r="R33" s="133">
        <v>0</v>
      </c>
      <c r="T33" s="127"/>
      <c r="U33" s="127"/>
      <c r="V33" s="127"/>
      <c r="W33" s="127"/>
      <c r="X33" s="127"/>
      <c r="Y33" s="127"/>
    </row>
    <row r="34" spans="1:25" ht="18.95" customHeight="1" x14ac:dyDescent="0.25">
      <c r="A34" s="128" t="s">
        <v>611</v>
      </c>
      <c r="B34" s="129">
        <v>74288084</v>
      </c>
      <c r="C34" s="130">
        <v>1890912</v>
      </c>
      <c r="D34" s="130">
        <v>72397172</v>
      </c>
      <c r="E34" s="131">
        <v>112</v>
      </c>
      <c r="F34" s="129">
        <v>73824164</v>
      </c>
      <c r="G34" s="130">
        <v>1890912</v>
      </c>
      <c r="H34" s="130">
        <v>0</v>
      </c>
      <c r="I34" s="130">
        <v>71933252</v>
      </c>
      <c r="J34" s="131">
        <v>113</v>
      </c>
      <c r="K34" s="132">
        <v>8699143</v>
      </c>
      <c r="L34" s="133">
        <v>24</v>
      </c>
      <c r="M34" s="132">
        <v>0</v>
      </c>
      <c r="N34" s="133">
        <v>0</v>
      </c>
      <c r="O34" s="132">
        <v>55677709</v>
      </c>
      <c r="P34" s="133">
        <v>85</v>
      </c>
      <c r="Q34" s="132">
        <v>7556400</v>
      </c>
      <c r="R34" s="133">
        <v>4</v>
      </c>
      <c r="T34" s="127"/>
      <c r="U34" s="127"/>
      <c r="V34" s="127"/>
      <c r="W34" s="127"/>
      <c r="X34" s="127"/>
      <c r="Y34" s="127"/>
    </row>
    <row r="35" spans="1:25" ht="18.95" customHeight="1" x14ac:dyDescent="0.25">
      <c r="A35" s="128" t="s">
        <v>612</v>
      </c>
      <c r="B35" s="129">
        <v>112413369</v>
      </c>
      <c r="C35" s="130">
        <v>864182</v>
      </c>
      <c r="D35" s="130">
        <v>111549187</v>
      </c>
      <c r="E35" s="131">
        <v>213</v>
      </c>
      <c r="F35" s="129">
        <v>115559950</v>
      </c>
      <c r="G35" s="130">
        <v>864182</v>
      </c>
      <c r="H35" s="130">
        <v>0</v>
      </c>
      <c r="I35" s="130">
        <v>114695768</v>
      </c>
      <c r="J35" s="131">
        <v>213</v>
      </c>
      <c r="K35" s="132">
        <v>16568131</v>
      </c>
      <c r="L35" s="133">
        <v>39</v>
      </c>
      <c r="M35" s="132">
        <v>0</v>
      </c>
      <c r="N35" s="133">
        <v>0</v>
      </c>
      <c r="O35" s="132">
        <v>98127637</v>
      </c>
      <c r="P35" s="133">
        <v>174</v>
      </c>
      <c r="Q35" s="132">
        <v>0</v>
      </c>
      <c r="R35" s="133">
        <v>0</v>
      </c>
      <c r="T35" s="127"/>
      <c r="U35" s="127"/>
      <c r="V35" s="127"/>
      <c r="W35" s="127"/>
      <c r="X35" s="127"/>
      <c r="Y35" s="127"/>
    </row>
    <row r="36" spans="1:25" ht="18.95" customHeight="1" x14ac:dyDescent="0.25">
      <c r="A36" s="128" t="s">
        <v>613</v>
      </c>
      <c r="B36" s="129">
        <v>784267084</v>
      </c>
      <c r="C36" s="130">
        <v>66498581</v>
      </c>
      <c r="D36" s="130">
        <v>717768503</v>
      </c>
      <c r="E36" s="131">
        <v>1480.5</v>
      </c>
      <c r="F36" s="129">
        <v>700032285</v>
      </c>
      <c r="G36" s="130">
        <v>32679913</v>
      </c>
      <c r="H36" s="130">
        <v>0</v>
      </c>
      <c r="I36" s="130">
        <v>667352372</v>
      </c>
      <c r="J36" s="131">
        <v>1311</v>
      </c>
      <c r="K36" s="132">
        <v>68863149</v>
      </c>
      <c r="L36" s="133">
        <v>143.99999999999994</v>
      </c>
      <c r="M36" s="132">
        <v>0</v>
      </c>
      <c r="N36" s="133">
        <v>0</v>
      </c>
      <c r="O36" s="132">
        <v>595814423</v>
      </c>
      <c r="P36" s="133">
        <v>1166</v>
      </c>
      <c r="Q36" s="132">
        <v>2674800</v>
      </c>
      <c r="R36" s="133">
        <v>1</v>
      </c>
      <c r="T36" s="127"/>
      <c r="U36" s="127"/>
      <c r="V36" s="127"/>
      <c r="W36" s="127"/>
      <c r="X36" s="127"/>
      <c r="Y36" s="127"/>
    </row>
    <row r="37" spans="1:25" ht="18.95" customHeight="1" x14ac:dyDescent="0.25">
      <c r="A37" s="128" t="s">
        <v>614</v>
      </c>
      <c r="B37" s="129">
        <v>86193723</v>
      </c>
      <c r="C37" s="130">
        <v>293579</v>
      </c>
      <c r="D37" s="130">
        <v>85900144</v>
      </c>
      <c r="E37" s="131">
        <v>151</v>
      </c>
      <c r="F37" s="129">
        <v>88730523</v>
      </c>
      <c r="G37" s="130">
        <v>293579</v>
      </c>
      <c r="H37" s="130">
        <v>0</v>
      </c>
      <c r="I37" s="130">
        <v>88436944</v>
      </c>
      <c r="J37" s="131">
        <v>151</v>
      </c>
      <c r="K37" s="132">
        <v>10523050</v>
      </c>
      <c r="L37" s="133">
        <v>26</v>
      </c>
      <c r="M37" s="132">
        <v>0</v>
      </c>
      <c r="N37" s="133">
        <v>0</v>
      </c>
      <c r="O37" s="132">
        <v>77913894</v>
      </c>
      <c r="P37" s="133">
        <v>125</v>
      </c>
      <c r="Q37" s="132">
        <v>0</v>
      </c>
      <c r="R37" s="133">
        <v>0</v>
      </c>
      <c r="T37" s="127"/>
      <c r="U37" s="127"/>
      <c r="V37" s="127"/>
      <c r="W37" s="127"/>
      <c r="X37" s="127"/>
      <c r="Y37" s="127"/>
    </row>
    <row r="38" spans="1:25" ht="18.95" customHeight="1" x14ac:dyDescent="0.25">
      <c r="A38" s="128" t="s">
        <v>615</v>
      </c>
      <c r="B38" s="129">
        <v>108931812</v>
      </c>
      <c r="C38" s="130">
        <v>93813</v>
      </c>
      <c r="D38" s="130">
        <v>108837999</v>
      </c>
      <c r="E38" s="131">
        <v>193</v>
      </c>
      <c r="F38" s="129">
        <v>112174212</v>
      </c>
      <c r="G38" s="130">
        <v>93813</v>
      </c>
      <c r="H38" s="130">
        <v>0</v>
      </c>
      <c r="I38" s="130">
        <v>112080399</v>
      </c>
      <c r="J38" s="131">
        <v>193</v>
      </c>
      <c r="K38" s="132">
        <v>23097767</v>
      </c>
      <c r="L38" s="133">
        <v>60</v>
      </c>
      <c r="M38" s="132">
        <v>0</v>
      </c>
      <c r="N38" s="133">
        <v>0</v>
      </c>
      <c r="O38" s="132">
        <v>88982632</v>
      </c>
      <c r="P38" s="133">
        <v>133</v>
      </c>
      <c r="Q38" s="132">
        <v>0</v>
      </c>
      <c r="R38" s="133">
        <v>0</v>
      </c>
      <c r="T38" s="127"/>
      <c r="U38" s="127"/>
      <c r="V38" s="127"/>
      <c r="W38" s="127"/>
      <c r="X38" s="127"/>
      <c r="Y38" s="127"/>
    </row>
    <row r="39" spans="1:25" ht="18.95" customHeight="1" x14ac:dyDescent="0.25">
      <c r="A39" s="128" t="s">
        <v>616</v>
      </c>
      <c r="B39" s="129">
        <v>179955356</v>
      </c>
      <c r="C39" s="130">
        <v>2315524</v>
      </c>
      <c r="D39" s="130">
        <v>177639832</v>
      </c>
      <c r="E39" s="131">
        <v>289</v>
      </c>
      <c r="F39" s="129">
        <v>185253356</v>
      </c>
      <c r="G39" s="130">
        <v>2315524</v>
      </c>
      <c r="H39" s="130">
        <v>0</v>
      </c>
      <c r="I39" s="130">
        <v>182937832</v>
      </c>
      <c r="J39" s="131">
        <v>289</v>
      </c>
      <c r="K39" s="132">
        <v>27539144</v>
      </c>
      <c r="L39" s="133">
        <v>48</v>
      </c>
      <c r="M39" s="132">
        <v>0</v>
      </c>
      <c r="N39" s="133">
        <v>0</v>
      </c>
      <c r="O39" s="132">
        <v>146215088</v>
      </c>
      <c r="P39" s="133">
        <v>236</v>
      </c>
      <c r="Q39" s="132">
        <v>9183600</v>
      </c>
      <c r="R39" s="133">
        <v>5</v>
      </c>
      <c r="T39" s="127"/>
      <c r="U39" s="127"/>
      <c r="V39" s="127"/>
      <c r="W39" s="127"/>
      <c r="X39" s="127"/>
      <c r="Y39" s="127"/>
    </row>
    <row r="40" spans="1:25" ht="18.95" customHeight="1" x14ac:dyDescent="0.25">
      <c r="A40" s="128" t="s">
        <v>617</v>
      </c>
      <c r="B40" s="129">
        <v>145000277</v>
      </c>
      <c r="C40" s="130">
        <v>2003182</v>
      </c>
      <c r="D40" s="130">
        <v>142997095</v>
      </c>
      <c r="E40" s="131">
        <v>252</v>
      </c>
      <c r="F40" s="129">
        <v>149920277</v>
      </c>
      <c r="G40" s="130">
        <v>2003182</v>
      </c>
      <c r="H40" s="130">
        <v>0</v>
      </c>
      <c r="I40" s="130">
        <v>147917095</v>
      </c>
      <c r="J40" s="131">
        <v>252</v>
      </c>
      <c r="K40" s="132">
        <v>20867757</v>
      </c>
      <c r="L40" s="133">
        <v>44</v>
      </c>
      <c r="M40" s="132">
        <v>0</v>
      </c>
      <c r="N40" s="133">
        <v>0</v>
      </c>
      <c r="O40" s="132">
        <v>117761338</v>
      </c>
      <c r="P40" s="133">
        <v>204</v>
      </c>
      <c r="Q40" s="132">
        <v>9288000</v>
      </c>
      <c r="R40" s="133">
        <v>4</v>
      </c>
      <c r="T40" s="127"/>
      <c r="U40" s="127"/>
      <c r="V40" s="127"/>
      <c r="W40" s="127"/>
      <c r="X40" s="127"/>
      <c r="Y40" s="127"/>
    </row>
    <row r="41" spans="1:25" ht="18.95" customHeight="1" x14ac:dyDescent="0.25">
      <c r="A41" s="128" t="s">
        <v>618</v>
      </c>
      <c r="B41" s="129">
        <v>0</v>
      </c>
      <c r="C41" s="130">
        <v>0</v>
      </c>
      <c r="D41" s="130">
        <v>0</v>
      </c>
      <c r="E41" s="131">
        <v>0</v>
      </c>
      <c r="F41" s="129">
        <v>0</v>
      </c>
      <c r="G41" s="130">
        <v>0</v>
      </c>
      <c r="H41" s="130">
        <v>0</v>
      </c>
      <c r="I41" s="130">
        <v>0</v>
      </c>
      <c r="J41" s="131">
        <v>0</v>
      </c>
      <c r="K41" s="132">
        <v>0</v>
      </c>
      <c r="L41" s="133">
        <v>0</v>
      </c>
      <c r="M41" s="132">
        <v>0</v>
      </c>
      <c r="N41" s="133">
        <v>0</v>
      </c>
      <c r="O41" s="132">
        <v>0</v>
      </c>
      <c r="P41" s="133">
        <v>0</v>
      </c>
      <c r="Q41" s="132">
        <v>0</v>
      </c>
      <c r="R41" s="133">
        <v>0</v>
      </c>
      <c r="T41" s="127"/>
      <c r="U41" s="127"/>
      <c r="V41" s="127"/>
      <c r="W41" s="127"/>
      <c r="X41" s="127"/>
      <c r="Y41" s="127"/>
    </row>
    <row r="42" spans="1:25" ht="18.95" customHeight="1" x14ac:dyDescent="0.25">
      <c r="A42" s="128" t="s">
        <v>619</v>
      </c>
      <c r="B42" s="129">
        <v>0</v>
      </c>
      <c r="C42" s="130">
        <v>0</v>
      </c>
      <c r="D42" s="130">
        <v>0</v>
      </c>
      <c r="E42" s="131">
        <v>0</v>
      </c>
      <c r="F42" s="129">
        <v>0</v>
      </c>
      <c r="G42" s="130">
        <v>0</v>
      </c>
      <c r="H42" s="130">
        <v>0</v>
      </c>
      <c r="I42" s="130">
        <v>0</v>
      </c>
      <c r="J42" s="131">
        <v>0</v>
      </c>
      <c r="K42" s="132">
        <v>0</v>
      </c>
      <c r="L42" s="133">
        <v>0</v>
      </c>
      <c r="M42" s="132">
        <v>0</v>
      </c>
      <c r="N42" s="133">
        <v>0</v>
      </c>
      <c r="O42" s="132">
        <v>0</v>
      </c>
      <c r="P42" s="133">
        <v>0</v>
      </c>
      <c r="Q42" s="132">
        <v>0</v>
      </c>
      <c r="R42" s="133">
        <v>0</v>
      </c>
      <c r="T42" s="127"/>
      <c r="U42" s="127"/>
      <c r="V42" s="127"/>
      <c r="W42" s="127"/>
      <c r="X42" s="127"/>
      <c r="Y42" s="127"/>
    </row>
    <row r="43" spans="1:25" ht="18.95" customHeight="1" x14ac:dyDescent="0.25">
      <c r="A43" s="128" t="s">
        <v>620</v>
      </c>
      <c r="B43" s="129">
        <v>0</v>
      </c>
      <c r="C43" s="130">
        <v>0</v>
      </c>
      <c r="D43" s="130">
        <v>0</v>
      </c>
      <c r="E43" s="131">
        <v>0</v>
      </c>
      <c r="F43" s="129">
        <v>0</v>
      </c>
      <c r="G43" s="130">
        <v>0</v>
      </c>
      <c r="H43" s="130">
        <v>0</v>
      </c>
      <c r="I43" s="130">
        <v>0</v>
      </c>
      <c r="J43" s="131">
        <v>0</v>
      </c>
      <c r="K43" s="132">
        <v>0</v>
      </c>
      <c r="L43" s="133">
        <v>0</v>
      </c>
      <c r="M43" s="132">
        <v>0</v>
      </c>
      <c r="N43" s="133">
        <v>0</v>
      </c>
      <c r="O43" s="132">
        <v>0</v>
      </c>
      <c r="P43" s="133">
        <v>0</v>
      </c>
      <c r="Q43" s="132">
        <v>0</v>
      </c>
      <c r="R43" s="133">
        <v>0</v>
      </c>
      <c r="T43" s="127"/>
      <c r="U43" s="127"/>
      <c r="V43" s="127"/>
      <c r="W43" s="127"/>
      <c r="X43" s="127"/>
      <c r="Y43" s="127"/>
    </row>
    <row r="44" spans="1:25" ht="18.95" customHeight="1" x14ac:dyDescent="0.25">
      <c r="A44" s="128" t="s">
        <v>621</v>
      </c>
      <c r="B44" s="129">
        <v>0</v>
      </c>
      <c r="C44" s="130">
        <v>0</v>
      </c>
      <c r="D44" s="130">
        <v>0</v>
      </c>
      <c r="E44" s="131">
        <v>0</v>
      </c>
      <c r="F44" s="129">
        <v>0</v>
      </c>
      <c r="G44" s="130">
        <v>0</v>
      </c>
      <c r="H44" s="130">
        <v>0</v>
      </c>
      <c r="I44" s="130">
        <v>0</v>
      </c>
      <c r="J44" s="131">
        <v>0</v>
      </c>
      <c r="K44" s="132">
        <v>0</v>
      </c>
      <c r="L44" s="133">
        <v>0</v>
      </c>
      <c r="M44" s="132">
        <v>0</v>
      </c>
      <c r="N44" s="133">
        <v>0</v>
      </c>
      <c r="O44" s="132">
        <v>0</v>
      </c>
      <c r="P44" s="133">
        <v>0</v>
      </c>
      <c r="Q44" s="132">
        <v>0</v>
      </c>
      <c r="R44" s="133">
        <v>0</v>
      </c>
      <c r="T44" s="127"/>
      <c r="U44" s="127"/>
      <c r="V44" s="127"/>
      <c r="W44" s="127"/>
      <c r="X44" s="127"/>
      <c r="Y44" s="127"/>
    </row>
    <row r="45" spans="1:25" ht="18.95" customHeight="1" x14ac:dyDescent="0.25">
      <c r="A45" s="128" t="s">
        <v>622</v>
      </c>
      <c r="B45" s="129">
        <v>35152958</v>
      </c>
      <c r="C45" s="130">
        <v>4078400</v>
      </c>
      <c r="D45" s="130">
        <v>31074558</v>
      </c>
      <c r="E45" s="131">
        <v>60</v>
      </c>
      <c r="F45" s="129">
        <v>44120558</v>
      </c>
      <c r="G45" s="130">
        <v>4204400</v>
      </c>
      <c r="H45" s="130">
        <v>2204400</v>
      </c>
      <c r="I45" s="130">
        <v>39916158</v>
      </c>
      <c r="J45" s="131">
        <v>77</v>
      </c>
      <c r="K45" s="132">
        <v>8635200</v>
      </c>
      <c r="L45" s="133">
        <v>14</v>
      </c>
      <c r="M45" s="132">
        <v>0</v>
      </c>
      <c r="N45" s="133">
        <v>0</v>
      </c>
      <c r="O45" s="132">
        <v>31280958</v>
      </c>
      <c r="P45" s="133">
        <v>63</v>
      </c>
      <c r="Q45" s="132">
        <v>0</v>
      </c>
      <c r="R45" s="133">
        <v>0</v>
      </c>
      <c r="T45" s="127"/>
      <c r="U45" s="127"/>
      <c r="V45" s="127"/>
      <c r="W45" s="127"/>
      <c r="X45" s="127"/>
      <c r="Y45" s="127"/>
    </row>
    <row r="46" spans="1:25" ht="18.95" customHeight="1" x14ac:dyDescent="0.25">
      <c r="A46" s="128" t="s">
        <v>883</v>
      </c>
      <c r="B46" s="129">
        <v>0</v>
      </c>
      <c r="C46" s="130">
        <v>0</v>
      </c>
      <c r="D46" s="130">
        <v>0</v>
      </c>
      <c r="E46" s="131">
        <v>0</v>
      </c>
      <c r="F46" s="129">
        <v>0</v>
      </c>
      <c r="G46" s="130">
        <v>0</v>
      </c>
      <c r="H46" s="130">
        <v>0</v>
      </c>
      <c r="I46" s="130">
        <v>0</v>
      </c>
      <c r="J46" s="131">
        <v>0</v>
      </c>
      <c r="K46" s="132">
        <v>0</v>
      </c>
      <c r="L46" s="133">
        <v>0</v>
      </c>
      <c r="M46" s="132">
        <v>0</v>
      </c>
      <c r="N46" s="133">
        <v>0</v>
      </c>
      <c r="O46" s="132">
        <v>0</v>
      </c>
      <c r="P46" s="133">
        <v>0</v>
      </c>
      <c r="Q46" s="132">
        <v>0</v>
      </c>
      <c r="R46" s="133">
        <v>0</v>
      </c>
      <c r="T46" s="127"/>
      <c r="U46" s="127"/>
      <c r="V46" s="127"/>
      <c r="W46" s="127"/>
      <c r="X46" s="127"/>
      <c r="Y46" s="127"/>
    </row>
    <row r="47" spans="1:25" ht="35.25" customHeight="1" x14ac:dyDescent="0.25">
      <c r="A47" s="134" t="s">
        <v>623</v>
      </c>
      <c r="B47" s="129">
        <v>15114472</v>
      </c>
      <c r="C47" s="130">
        <v>700000</v>
      </c>
      <c r="D47" s="130">
        <v>14414472</v>
      </c>
      <c r="E47" s="131">
        <v>19</v>
      </c>
      <c r="F47" s="129">
        <v>15964872</v>
      </c>
      <c r="G47" s="130">
        <v>700000</v>
      </c>
      <c r="H47" s="130">
        <v>0</v>
      </c>
      <c r="I47" s="130">
        <v>15264872</v>
      </c>
      <c r="J47" s="131">
        <v>19</v>
      </c>
      <c r="K47" s="132">
        <v>1731407</v>
      </c>
      <c r="L47" s="133">
        <v>4</v>
      </c>
      <c r="M47" s="132">
        <v>0</v>
      </c>
      <c r="N47" s="133">
        <v>0</v>
      </c>
      <c r="O47" s="132">
        <v>6338265</v>
      </c>
      <c r="P47" s="133">
        <v>10</v>
      </c>
      <c r="Q47" s="132">
        <v>7195200</v>
      </c>
      <c r="R47" s="133">
        <v>5</v>
      </c>
      <c r="T47" s="127"/>
      <c r="U47" s="127"/>
      <c r="V47" s="127"/>
      <c r="W47" s="127"/>
      <c r="X47" s="127"/>
      <c r="Y47" s="127"/>
    </row>
    <row r="48" spans="1:25" ht="18.95" customHeight="1" x14ac:dyDescent="0.25">
      <c r="A48" s="128" t="s">
        <v>624</v>
      </c>
      <c r="B48" s="129">
        <v>38394663</v>
      </c>
      <c r="C48" s="130">
        <v>16099296</v>
      </c>
      <c r="D48" s="130">
        <v>22295367</v>
      </c>
      <c r="E48" s="131">
        <v>44</v>
      </c>
      <c r="F48" s="129">
        <v>40024263</v>
      </c>
      <c r="G48" s="130">
        <v>16989696</v>
      </c>
      <c r="H48" s="130">
        <v>15612000</v>
      </c>
      <c r="I48" s="130">
        <v>23034567</v>
      </c>
      <c r="J48" s="131">
        <v>44</v>
      </c>
      <c r="K48" s="132">
        <v>1700107</v>
      </c>
      <c r="L48" s="133">
        <v>4</v>
      </c>
      <c r="M48" s="132">
        <v>0</v>
      </c>
      <c r="N48" s="133">
        <v>0</v>
      </c>
      <c r="O48" s="132">
        <v>21334460</v>
      </c>
      <c r="P48" s="133">
        <v>40</v>
      </c>
      <c r="Q48" s="132">
        <v>0</v>
      </c>
      <c r="R48" s="133">
        <v>0</v>
      </c>
      <c r="T48" s="127"/>
      <c r="U48" s="127"/>
      <c r="V48" s="127"/>
      <c r="W48" s="127"/>
      <c r="X48" s="127"/>
      <c r="Y48" s="127"/>
    </row>
    <row r="49" spans="1:25" ht="18.95" customHeight="1" x14ac:dyDescent="0.25">
      <c r="A49" s="128" t="s">
        <v>625</v>
      </c>
      <c r="B49" s="129">
        <v>14586482</v>
      </c>
      <c r="C49" s="130">
        <v>300000</v>
      </c>
      <c r="D49" s="130">
        <v>14286482</v>
      </c>
      <c r="E49" s="131">
        <v>23</v>
      </c>
      <c r="F49" s="129">
        <v>14972882</v>
      </c>
      <c r="G49" s="130">
        <v>300000</v>
      </c>
      <c r="H49" s="130">
        <v>0</v>
      </c>
      <c r="I49" s="130">
        <v>14672882</v>
      </c>
      <c r="J49" s="131">
        <v>23</v>
      </c>
      <c r="K49" s="132">
        <v>3129309</v>
      </c>
      <c r="L49" s="133">
        <v>3</v>
      </c>
      <c r="M49" s="132">
        <v>0</v>
      </c>
      <c r="N49" s="133">
        <v>0</v>
      </c>
      <c r="O49" s="132">
        <v>11543573</v>
      </c>
      <c r="P49" s="133">
        <v>20</v>
      </c>
      <c r="Q49" s="132">
        <v>0</v>
      </c>
      <c r="R49" s="133">
        <v>0</v>
      </c>
      <c r="T49" s="127"/>
      <c r="U49" s="127"/>
      <c r="V49" s="127"/>
      <c r="W49" s="127"/>
      <c r="X49" s="127"/>
      <c r="Y49" s="127"/>
    </row>
    <row r="50" spans="1:25" ht="18.95" customHeight="1" x14ac:dyDescent="0.25">
      <c r="A50" s="128" t="s">
        <v>626</v>
      </c>
      <c r="B50" s="129">
        <v>191982578</v>
      </c>
      <c r="C50" s="130">
        <v>1357529</v>
      </c>
      <c r="D50" s="130">
        <v>190625049</v>
      </c>
      <c r="E50" s="131">
        <v>415</v>
      </c>
      <c r="F50" s="129">
        <v>205233338</v>
      </c>
      <c r="G50" s="130">
        <v>1357529</v>
      </c>
      <c r="H50" s="130">
        <v>0</v>
      </c>
      <c r="I50" s="130">
        <v>203875809</v>
      </c>
      <c r="J50" s="131">
        <v>429</v>
      </c>
      <c r="K50" s="132">
        <v>107325008</v>
      </c>
      <c r="L50" s="133">
        <v>275</v>
      </c>
      <c r="M50" s="132">
        <v>0</v>
      </c>
      <c r="N50" s="133">
        <v>0</v>
      </c>
      <c r="O50" s="132">
        <v>96550801</v>
      </c>
      <c r="P50" s="133">
        <v>153.99999999999997</v>
      </c>
      <c r="Q50" s="132">
        <v>0</v>
      </c>
      <c r="R50" s="133">
        <v>0</v>
      </c>
      <c r="T50" s="127"/>
      <c r="U50" s="127"/>
      <c r="V50" s="127"/>
      <c r="W50" s="127"/>
      <c r="X50" s="127"/>
      <c r="Y50" s="127"/>
    </row>
    <row r="51" spans="1:25" ht="18.95" customHeight="1" x14ac:dyDescent="0.25">
      <c r="A51" s="128" t="s">
        <v>627</v>
      </c>
      <c r="B51" s="129">
        <v>148494138</v>
      </c>
      <c r="C51" s="130">
        <v>209700</v>
      </c>
      <c r="D51" s="130">
        <v>148284438</v>
      </c>
      <c r="E51" s="131">
        <v>218</v>
      </c>
      <c r="F51" s="129">
        <v>152156538</v>
      </c>
      <c r="G51" s="130">
        <v>1000700</v>
      </c>
      <c r="H51" s="130">
        <v>0</v>
      </c>
      <c r="I51" s="130">
        <v>151155838</v>
      </c>
      <c r="J51" s="131">
        <v>218</v>
      </c>
      <c r="K51" s="132">
        <v>14070400</v>
      </c>
      <c r="L51" s="133">
        <v>28</v>
      </c>
      <c r="M51" s="132">
        <v>0</v>
      </c>
      <c r="N51" s="133">
        <v>0</v>
      </c>
      <c r="O51" s="132">
        <v>137085438</v>
      </c>
      <c r="P51" s="133">
        <v>190</v>
      </c>
      <c r="Q51" s="132">
        <v>0</v>
      </c>
      <c r="R51" s="133">
        <v>0</v>
      </c>
      <c r="T51" s="127"/>
      <c r="U51" s="127"/>
      <c r="V51" s="127"/>
      <c r="W51" s="127"/>
      <c r="X51" s="127"/>
      <c r="Y51" s="127"/>
    </row>
    <row r="52" spans="1:25" ht="18.95" customHeight="1" x14ac:dyDescent="0.25">
      <c r="A52" s="128" t="s">
        <v>628</v>
      </c>
      <c r="B52" s="129">
        <v>0</v>
      </c>
      <c r="C52" s="130">
        <v>0</v>
      </c>
      <c r="D52" s="130">
        <v>0</v>
      </c>
      <c r="E52" s="131">
        <v>0</v>
      </c>
      <c r="F52" s="129">
        <v>0</v>
      </c>
      <c r="G52" s="130">
        <v>0</v>
      </c>
      <c r="H52" s="130">
        <v>0</v>
      </c>
      <c r="I52" s="130">
        <v>0</v>
      </c>
      <c r="J52" s="131">
        <v>0</v>
      </c>
      <c r="K52" s="132">
        <v>0</v>
      </c>
      <c r="L52" s="133">
        <v>0</v>
      </c>
      <c r="M52" s="132">
        <v>0</v>
      </c>
      <c r="N52" s="133">
        <v>0</v>
      </c>
      <c r="O52" s="132">
        <v>0</v>
      </c>
      <c r="P52" s="133">
        <v>0</v>
      </c>
      <c r="Q52" s="132">
        <v>0</v>
      </c>
      <c r="R52" s="133">
        <v>0</v>
      </c>
      <c r="T52" s="127"/>
      <c r="U52" s="127"/>
      <c r="V52" s="127"/>
      <c r="W52" s="127"/>
      <c r="X52" s="127"/>
      <c r="Y52" s="127"/>
    </row>
    <row r="53" spans="1:25" ht="18.95" customHeight="1" x14ac:dyDescent="0.25">
      <c r="A53" s="128" t="s">
        <v>629</v>
      </c>
      <c r="B53" s="129">
        <v>0</v>
      </c>
      <c r="C53" s="130">
        <v>0</v>
      </c>
      <c r="D53" s="130">
        <v>0</v>
      </c>
      <c r="E53" s="131">
        <v>0</v>
      </c>
      <c r="F53" s="129">
        <v>0</v>
      </c>
      <c r="G53" s="130">
        <v>0</v>
      </c>
      <c r="H53" s="130">
        <v>0</v>
      </c>
      <c r="I53" s="130">
        <v>0</v>
      </c>
      <c r="J53" s="131">
        <v>0</v>
      </c>
      <c r="K53" s="132">
        <v>0</v>
      </c>
      <c r="L53" s="133">
        <v>0</v>
      </c>
      <c r="M53" s="132">
        <v>0</v>
      </c>
      <c r="N53" s="133">
        <v>0</v>
      </c>
      <c r="O53" s="132">
        <v>0</v>
      </c>
      <c r="P53" s="133">
        <v>0</v>
      </c>
      <c r="Q53" s="132">
        <v>0</v>
      </c>
      <c r="R53" s="133">
        <v>0</v>
      </c>
      <c r="T53" s="127"/>
      <c r="U53" s="127"/>
      <c r="V53" s="127"/>
      <c r="W53" s="127"/>
      <c r="X53" s="127"/>
      <c r="Y53" s="127"/>
    </row>
    <row r="54" spans="1:25" ht="18.95" customHeight="1" x14ac:dyDescent="0.25">
      <c r="A54" s="128" t="s">
        <v>630</v>
      </c>
      <c r="B54" s="129">
        <v>170193185</v>
      </c>
      <c r="C54" s="130">
        <v>803648</v>
      </c>
      <c r="D54" s="130">
        <v>169389537</v>
      </c>
      <c r="E54" s="131">
        <v>269.5</v>
      </c>
      <c r="F54" s="129">
        <v>201411161</v>
      </c>
      <c r="G54" s="130">
        <v>803648</v>
      </c>
      <c r="H54" s="130">
        <v>0</v>
      </c>
      <c r="I54" s="130">
        <v>200607513</v>
      </c>
      <c r="J54" s="131">
        <v>311</v>
      </c>
      <c r="K54" s="132">
        <v>200607513</v>
      </c>
      <c r="L54" s="133">
        <v>311</v>
      </c>
      <c r="M54" s="132">
        <v>0</v>
      </c>
      <c r="N54" s="133">
        <v>0</v>
      </c>
      <c r="O54" s="132">
        <v>0</v>
      </c>
      <c r="P54" s="133">
        <v>0</v>
      </c>
      <c r="Q54" s="132">
        <v>0</v>
      </c>
      <c r="R54" s="133">
        <v>0</v>
      </c>
      <c r="T54" s="127"/>
      <c r="U54" s="127"/>
      <c r="V54" s="127"/>
      <c r="W54" s="127"/>
      <c r="X54" s="127"/>
      <c r="Y54" s="127"/>
    </row>
    <row r="55" spans="1:25" ht="18.95" customHeight="1" x14ac:dyDescent="0.25">
      <c r="A55" s="128" t="s">
        <v>631</v>
      </c>
      <c r="B55" s="129">
        <v>0</v>
      </c>
      <c r="C55" s="130">
        <v>0</v>
      </c>
      <c r="D55" s="130">
        <v>0</v>
      </c>
      <c r="E55" s="131">
        <v>0</v>
      </c>
      <c r="F55" s="129">
        <v>0</v>
      </c>
      <c r="G55" s="130">
        <v>0</v>
      </c>
      <c r="H55" s="130">
        <v>0</v>
      </c>
      <c r="I55" s="130">
        <v>0</v>
      </c>
      <c r="J55" s="131">
        <v>0</v>
      </c>
      <c r="K55" s="132">
        <v>0</v>
      </c>
      <c r="L55" s="133">
        <v>0</v>
      </c>
      <c r="M55" s="132">
        <v>0</v>
      </c>
      <c r="N55" s="133">
        <v>0</v>
      </c>
      <c r="O55" s="132">
        <v>0</v>
      </c>
      <c r="P55" s="133">
        <v>0</v>
      </c>
      <c r="Q55" s="132">
        <v>0</v>
      </c>
      <c r="R55" s="133">
        <v>0</v>
      </c>
      <c r="T55" s="127"/>
      <c r="U55" s="127"/>
      <c r="V55" s="127"/>
      <c r="W55" s="127"/>
      <c r="X55" s="127"/>
      <c r="Y55" s="127"/>
    </row>
    <row r="56" spans="1:25" ht="8.25" customHeight="1" thickBot="1" x14ac:dyDescent="0.3">
      <c r="A56" s="135"/>
      <c r="B56" s="129"/>
      <c r="C56" s="130"/>
      <c r="D56" s="130"/>
      <c r="E56" s="131"/>
      <c r="F56" s="129"/>
      <c r="G56" s="130"/>
      <c r="H56" s="130"/>
      <c r="I56" s="130"/>
      <c r="J56" s="131"/>
      <c r="K56" s="132"/>
      <c r="L56" s="133"/>
      <c r="M56" s="132"/>
      <c r="N56" s="133"/>
      <c r="O56" s="132"/>
      <c r="P56" s="133"/>
      <c r="Q56" s="132"/>
      <c r="R56" s="133"/>
      <c r="T56" s="127"/>
      <c r="U56" s="127"/>
      <c r="W56" s="127"/>
      <c r="X56" s="127"/>
    </row>
    <row r="57" spans="1:25" ht="45" customHeight="1" thickBot="1" x14ac:dyDescent="0.25">
      <c r="A57" s="136" t="s">
        <v>133</v>
      </c>
      <c r="B57" s="137">
        <v>18123183736</v>
      </c>
      <c r="C57" s="138">
        <v>609719579</v>
      </c>
      <c r="D57" s="138">
        <v>17513464157</v>
      </c>
      <c r="E57" s="139">
        <v>30659.270000000008</v>
      </c>
      <c r="F57" s="137">
        <v>18569375697</v>
      </c>
      <c r="G57" s="138">
        <v>600307101</v>
      </c>
      <c r="H57" s="138">
        <v>60544800</v>
      </c>
      <c r="I57" s="138">
        <v>17969068596</v>
      </c>
      <c r="J57" s="139">
        <v>31257.530000000002</v>
      </c>
      <c r="K57" s="137">
        <v>2938397466</v>
      </c>
      <c r="L57" s="140">
        <v>6023.2699999999995</v>
      </c>
      <c r="M57" s="137">
        <v>5310888330</v>
      </c>
      <c r="N57" s="140">
        <v>9159</v>
      </c>
      <c r="O57" s="137">
        <v>9683884800</v>
      </c>
      <c r="P57" s="140">
        <v>16056.26</v>
      </c>
      <c r="Q57" s="137">
        <v>35898000</v>
      </c>
      <c r="R57" s="140">
        <v>19</v>
      </c>
      <c r="T57" s="127"/>
      <c r="U57" s="127"/>
      <c r="W57" s="127"/>
      <c r="X57" s="127"/>
    </row>
    <row r="58" spans="1:25" ht="21.75" customHeight="1" x14ac:dyDescent="0.2">
      <c r="A58" s="141" t="s">
        <v>179</v>
      </c>
    </row>
    <row r="59" spans="1:25" ht="12.75" x14ac:dyDescent="0.2">
      <c r="A59" s="24"/>
      <c r="F59" s="127"/>
      <c r="G59" s="127"/>
      <c r="H59" s="127"/>
      <c r="I59" s="127"/>
      <c r="K59" s="127"/>
      <c r="L59" s="127"/>
    </row>
    <row r="60" spans="1:25" s="142" customFormat="1" ht="12.75" customHeight="1" x14ac:dyDescent="0.2">
      <c r="B60" s="143"/>
      <c r="C60" s="143"/>
      <c r="D60" s="143"/>
      <c r="E60" s="143"/>
      <c r="F60" s="143"/>
      <c r="G60" s="143"/>
      <c r="H60" s="143"/>
      <c r="I60" s="143"/>
      <c r="J60" s="143"/>
      <c r="K60" s="143"/>
      <c r="L60" s="143"/>
      <c r="P60" s="143"/>
    </row>
    <row r="61" spans="1:25" ht="12.75" customHeight="1" x14ac:dyDescent="0.2">
      <c r="A61" s="24"/>
      <c r="K61" s="127"/>
    </row>
  </sheetData>
  <mergeCells count="8">
    <mergeCell ref="A3:R3"/>
    <mergeCell ref="B5:E5"/>
    <mergeCell ref="F5:R5"/>
    <mergeCell ref="K6:R6"/>
    <mergeCell ref="K7:L7"/>
    <mergeCell ref="M7:N7"/>
    <mergeCell ref="O7:P7"/>
    <mergeCell ref="Q7:R7"/>
  </mergeCells>
  <printOptions horizontalCentered="1" verticalCentered="1"/>
  <pageMargins left="0.11811023622047245" right="0" top="0.39370078740157483" bottom="0.39370078740157483" header="0.15748031496062992" footer="0.19685039370078741"/>
  <pageSetup paperSize="9" scale="48" pageOrder="overThenDown" orientation="landscape" r:id="rId1"/>
  <headerFooter alignWithMargins="0"/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5"/>
  <sheetViews>
    <sheetView zoomScale="70" zoomScaleNormal="70" workbookViewId="0">
      <pane xSplit="1" topLeftCell="B1" activePane="topRight" state="frozen"/>
      <selection activeCell="R35" sqref="R35"/>
      <selection pane="topRight"/>
    </sheetView>
  </sheetViews>
  <sheetFormatPr defaultColWidth="6.7109375" defaultRowHeight="15.75" x14ac:dyDescent="0.25"/>
  <cols>
    <col min="1" max="1" width="77.5703125" style="26" customWidth="1"/>
    <col min="2" max="2" width="21.42578125" style="24" customWidth="1"/>
    <col min="3" max="3" width="15.140625" style="24" customWidth="1"/>
    <col min="4" max="4" width="16.85546875" style="24" customWidth="1"/>
    <col min="5" max="5" width="10.140625" style="24" customWidth="1"/>
    <col min="6" max="6" width="20.5703125" style="24" customWidth="1"/>
    <col min="7" max="8" width="15.140625" style="24" customWidth="1"/>
    <col min="9" max="9" width="16.7109375" style="24" customWidth="1"/>
    <col min="10" max="10" width="10.140625" style="24" customWidth="1"/>
    <col min="11" max="11" width="18.140625" style="24" customWidth="1"/>
    <col min="12" max="12" width="8.42578125" style="24" customWidth="1"/>
    <col min="13" max="13" width="19.28515625" style="24" customWidth="1"/>
    <col min="14" max="14" width="8.5703125" style="24" customWidth="1"/>
    <col min="15" max="15" width="17.85546875" style="24" customWidth="1"/>
    <col min="16" max="16" width="8" style="24" customWidth="1"/>
    <col min="17" max="17" width="14.28515625" style="24" customWidth="1"/>
    <col min="18" max="18" width="12" style="24" customWidth="1"/>
    <col min="19" max="256" width="6.7109375" style="24"/>
    <col min="257" max="257" width="77.5703125" style="24" customWidth="1"/>
    <col min="258" max="258" width="21.42578125" style="24" customWidth="1"/>
    <col min="259" max="259" width="15.140625" style="24" customWidth="1"/>
    <col min="260" max="260" width="16.85546875" style="24" customWidth="1"/>
    <col min="261" max="261" width="10.140625" style="24" customWidth="1"/>
    <col min="262" max="262" width="20.5703125" style="24" customWidth="1"/>
    <col min="263" max="264" width="15.140625" style="24" customWidth="1"/>
    <col min="265" max="265" width="16.7109375" style="24" customWidth="1"/>
    <col min="266" max="266" width="10.140625" style="24" customWidth="1"/>
    <col min="267" max="267" width="18.140625" style="24" customWidth="1"/>
    <col min="268" max="268" width="8.42578125" style="24" customWidth="1"/>
    <col min="269" max="269" width="19.28515625" style="24" customWidth="1"/>
    <col min="270" max="270" width="8.5703125" style="24" customWidth="1"/>
    <col min="271" max="271" width="17.85546875" style="24" customWidth="1"/>
    <col min="272" max="272" width="8" style="24" customWidth="1"/>
    <col min="273" max="273" width="14.28515625" style="24" customWidth="1"/>
    <col min="274" max="274" width="12" style="24" customWidth="1"/>
    <col min="275" max="512" width="6.7109375" style="24"/>
    <col min="513" max="513" width="77.5703125" style="24" customWidth="1"/>
    <col min="514" max="514" width="21.42578125" style="24" customWidth="1"/>
    <col min="515" max="515" width="15.140625" style="24" customWidth="1"/>
    <col min="516" max="516" width="16.85546875" style="24" customWidth="1"/>
    <col min="517" max="517" width="10.140625" style="24" customWidth="1"/>
    <col min="518" max="518" width="20.5703125" style="24" customWidth="1"/>
    <col min="519" max="520" width="15.140625" style="24" customWidth="1"/>
    <col min="521" max="521" width="16.7109375" style="24" customWidth="1"/>
    <col min="522" max="522" width="10.140625" style="24" customWidth="1"/>
    <col min="523" max="523" width="18.140625" style="24" customWidth="1"/>
    <col min="524" max="524" width="8.42578125" style="24" customWidth="1"/>
    <col min="525" max="525" width="19.28515625" style="24" customWidth="1"/>
    <col min="526" max="526" width="8.5703125" style="24" customWidth="1"/>
    <col min="527" max="527" width="17.85546875" style="24" customWidth="1"/>
    <col min="528" max="528" width="8" style="24" customWidth="1"/>
    <col min="529" max="529" width="14.28515625" style="24" customWidth="1"/>
    <col min="530" max="530" width="12" style="24" customWidth="1"/>
    <col min="531" max="768" width="6.7109375" style="24"/>
    <col min="769" max="769" width="77.5703125" style="24" customWidth="1"/>
    <col min="770" max="770" width="21.42578125" style="24" customWidth="1"/>
    <col min="771" max="771" width="15.140625" style="24" customWidth="1"/>
    <col min="772" max="772" width="16.85546875" style="24" customWidth="1"/>
    <col min="773" max="773" width="10.140625" style="24" customWidth="1"/>
    <col min="774" max="774" width="20.5703125" style="24" customWidth="1"/>
    <col min="775" max="776" width="15.140625" style="24" customWidth="1"/>
    <col min="777" max="777" width="16.7109375" style="24" customWidth="1"/>
    <col min="778" max="778" width="10.140625" style="24" customWidth="1"/>
    <col min="779" max="779" width="18.140625" style="24" customWidth="1"/>
    <col min="780" max="780" width="8.42578125" style="24" customWidth="1"/>
    <col min="781" max="781" width="19.28515625" style="24" customWidth="1"/>
    <col min="782" max="782" width="8.5703125" style="24" customWidth="1"/>
    <col min="783" max="783" width="17.85546875" style="24" customWidth="1"/>
    <col min="784" max="784" width="8" style="24" customWidth="1"/>
    <col min="785" max="785" width="14.28515625" style="24" customWidth="1"/>
    <col min="786" max="786" width="12" style="24" customWidth="1"/>
    <col min="787" max="1024" width="6.7109375" style="24"/>
    <col min="1025" max="1025" width="77.5703125" style="24" customWidth="1"/>
    <col min="1026" max="1026" width="21.42578125" style="24" customWidth="1"/>
    <col min="1027" max="1027" width="15.140625" style="24" customWidth="1"/>
    <col min="1028" max="1028" width="16.85546875" style="24" customWidth="1"/>
    <col min="1029" max="1029" width="10.140625" style="24" customWidth="1"/>
    <col min="1030" max="1030" width="20.5703125" style="24" customWidth="1"/>
    <col min="1031" max="1032" width="15.140625" style="24" customWidth="1"/>
    <col min="1033" max="1033" width="16.7109375" style="24" customWidth="1"/>
    <col min="1034" max="1034" width="10.140625" style="24" customWidth="1"/>
    <col min="1035" max="1035" width="18.140625" style="24" customWidth="1"/>
    <col min="1036" max="1036" width="8.42578125" style="24" customWidth="1"/>
    <col min="1037" max="1037" width="19.28515625" style="24" customWidth="1"/>
    <col min="1038" max="1038" width="8.5703125" style="24" customWidth="1"/>
    <col min="1039" max="1039" width="17.85546875" style="24" customWidth="1"/>
    <col min="1040" max="1040" width="8" style="24" customWidth="1"/>
    <col min="1041" max="1041" width="14.28515625" style="24" customWidth="1"/>
    <col min="1042" max="1042" width="12" style="24" customWidth="1"/>
    <col min="1043" max="1280" width="6.7109375" style="24"/>
    <col min="1281" max="1281" width="77.5703125" style="24" customWidth="1"/>
    <col min="1282" max="1282" width="21.42578125" style="24" customWidth="1"/>
    <col min="1283" max="1283" width="15.140625" style="24" customWidth="1"/>
    <col min="1284" max="1284" width="16.85546875" style="24" customWidth="1"/>
    <col min="1285" max="1285" width="10.140625" style="24" customWidth="1"/>
    <col min="1286" max="1286" width="20.5703125" style="24" customWidth="1"/>
    <col min="1287" max="1288" width="15.140625" style="24" customWidth="1"/>
    <col min="1289" max="1289" width="16.7109375" style="24" customWidth="1"/>
    <col min="1290" max="1290" width="10.140625" style="24" customWidth="1"/>
    <col min="1291" max="1291" width="18.140625" style="24" customWidth="1"/>
    <col min="1292" max="1292" width="8.42578125" style="24" customWidth="1"/>
    <col min="1293" max="1293" width="19.28515625" style="24" customWidth="1"/>
    <col min="1294" max="1294" width="8.5703125" style="24" customWidth="1"/>
    <col min="1295" max="1295" width="17.85546875" style="24" customWidth="1"/>
    <col min="1296" max="1296" width="8" style="24" customWidth="1"/>
    <col min="1297" max="1297" width="14.28515625" style="24" customWidth="1"/>
    <col min="1298" max="1298" width="12" style="24" customWidth="1"/>
    <col min="1299" max="1536" width="6.7109375" style="24"/>
    <col min="1537" max="1537" width="77.5703125" style="24" customWidth="1"/>
    <col min="1538" max="1538" width="21.42578125" style="24" customWidth="1"/>
    <col min="1539" max="1539" width="15.140625" style="24" customWidth="1"/>
    <col min="1540" max="1540" width="16.85546875" style="24" customWidth="1"/>
    <col min="1541" max="1541" width="10.140625" style="24" customWidth="1"/>
    <col min="1542" max="1542" width="20.5703125" style="24" customWidth="1"/>
    <col min="1543" max="1544" width="15.140625" style="24" customWidth="1"/>
    <col min="1545" max="1545" width="16.7109375" style="24" customWidth="1"/>
    <col min="1546" max="1546" width="10.140625" style="24" customWidth="1"/>
    <col min="1547" max="1547" width="18.140625" style="24" customWidth="1"/>
    <col min="1548" max="1548" width="8.42578125" style="24" customWidth="1"/>
    <col min="1549" max="1549" width="19.28515625" style="24" customWidth="1"/>
    <col min="1550" max="1550" width="8.5703125" style="24" customWidth="1"/>
    <col min="1551" max="1551" width="17.85546875" style="24" customWidth="1"/>
    <col min="1552" max="1552" width="8" style="24" customWidth="1"/>
    <col min="1553" max="1553" width="14.28515625" style="24" customWidth="1"/>
    <col min="1554" max="1554" width="12" style="24" customWidth="1"/>
    <col min="1555" max="1792" width="6.7109375" style="24"/>
    <col min="1793" max="1793" width="77.5703125" style="24" customWidth="1"/>
    <col min="1794" max="1794" width="21.42578125" style="24" customWidth="1"/>
    <col min="1795" max="1795" width="15.140625" style="24" customWidth="1"/>
    <col min="1796" max="1796" width="16.85546875" style="24" customWidth="1"/>
    <col min="1797" max="1797" width="10.140625" style="24" customWidth="1"/>
    <col min="1798" max="1798" width="20.5703125" style="24" customWidth="1"/>
    <col min="1799" max="1800" width="15.140625" style="24" customWidth="1"/>
    <col min="1801" max="1801" width="16.7109375" style="24" customWidth="1"/>
    <col min="1802" max="1802" width="10.140625" style="24" customWidth="1"/>
    <col min="1803" max="1803" width="18.140625" style="24" customWidth="1"/>
    <col min="1804" max="1804" width="8.42578125" style="24" customWidth="1"/>
    <col min="1805" max="1805" width="19.28515625" style="24" customWidth="1"/>
    <col min="1806" max="1806" width="8.5703125" style="24" customWidth="1"/>
    <col min="1807" max="1807" width="17.85546875" style="24" customWidth="1"/>
    <col min="1808" max="1808" width="8" style="24" customWidth="1"/>
    <col min="1809" max="1809" width="14.28515625" style="24" customWidth="1"/>
    <col min="1810" max="1810" width="12" style="24" customWidth="1"/>
    <col min="1811" max="2048" width="6.7109375" style="24"/>
    <col min="2049" max="2049" width="77.5703125" style="24" customWidth="1"/>
    <col min="2050" max="2050" width="21.42578125" style="24" customWidth="1"/>
    <col min="2051" max="2051" width="15.140625" style="24" customWidth="1"/>
    <col min="2052" max="2052" width="16.85546875" style="24" customWidth="1"/>
    <col min="2053" max="2053" width="10.140625" style="24" customWidth="1"/>
    <col min="2054" max="2054" width="20.5703125" style="24" customWidth="1"/>
    <col min="2055" max="2056" width="15.140625" style="24" customWidth="1"/>
    <col min="2057" max="2057" width="16.7109375" style="24" customWidth="1"/>
    <col min="2058" max="2058" width="10.140625" style="24" customWidth="1"/>
    <col min="2059" max="2059" width="18.140625" style="24" customWidth="1"/>
    <col min="2060" max="2060" width="8.42578125" style="24" customWidth="1"/>
    <col min="2061" max="2061" width="19.28515625" style="24" customWidth="1"/>
    <col min="2062" max="2062" width="8.5703125" style="24" customWidth="1"/>
    <col min="2063" max="2063" width="17.85546875" style="24" customWidth="1"/>
    <col min="2064" max="2064" width="8" style="24" customWidth="1"/>
    <col min="2065" max="2065" width="14.28515625" style="24" customWidth="1"/>
    <col min="2066" max="2066" width="12" style="24" customWidth="1"/>
    <col min="2067" max="2304" width="6.7109375" style="24"/>
    <col min="2305" max="2305" width="77.5703125" style="24" customWidth="1"/>
    <col min="2306" max="2306" width="21.42578125" style="24" customWidth="1"/>
    <col min="2307" max="2307" width="15.140625" style="24" customWidth="1"/>
    <col min="2308" max="2308" width="16.85546875" style="24" customWidth="1"/>
    <col min="2309" max="2309" width="10.140625" style="24" customWidth="1"/>
    <col min="2310" max="2310" width="20.5703125" style="24" customWidth="1"/>
    <col min="2311" max="2312" width="15.140625" style="24" customWidth="1"/>
    <col min="2313" max="2313" width="16.7109375" style="24" customWidth="1"/>
    <col min="2314" max="2314" width="10.140625" style="24" customWidth="1"/>
    <col min="2315" max="2315" width="18.140625" style="24" customWidth="1"/>
    <col min="2316" max="2316" width="8.42578125" style="24" customWidth="1"/>
    <col min="2317" max="2317" width="19.28515625" style="24" customWidth="1"/>
    <col min="2318" max="2318" width="8.5703125" style="24" customWidth="1"/>
    <col min="2319" max="2319" width="17.85546875" style="24" customWidth="1"/>
    <col min="2320" max="2320" width="8" style="24" customWidth="1"/>
    <col min="2321" max="2321" width="14.28515625" style="24" customWidth="1"/>
    <col min="2322" max="2322" width="12" style="24" customWidth="1"/>
    <col min="2323" max="2560" width="6.7109375" style="24"/>
    <col min="2561" max="2561" width="77.5703125" style="24" customWidth="1"/>
    <col min="2562" max="2562" width="21.42578125" style="24" customWidth="1"/>
    <col min="2563" max="2563" width="15.140625" style="24" customWidth="1"/>
    <col min="2564" max="2564" width="16.85546875" style="24" customWidth="1"/>
    <col min="2565" max="2565" width="10.140625" style="24" customWidth="1"/>
    <col min="2566" max="2566" width="20.5703125" style="24" customWidth="1"/>
    <col min="2567" max="2568" width="15.140625" style="24" customWidth="1"/>
    <col min="2569" max="2569" width="16.7109375" style="24" customWidth="1"/>
    <col min="2570" max="2570" width="10.140625" style="24" customWidth="1"/>
    <col min="2571" max="2571" width="18.140625" style="24" customWidth="1"/>
    <col min="2572" max="2572" width="8.42578125" style="24" customWidth="1"/>
    <col min="2573" max="2573" width="19.28515625" style="24" customWidth="1"/>
    <col min="2574" max="2574" width="8.5703125" style="24" customWidth="1"/>
    <col min="2575" max="2575" width="17.85546875" style="24" customWidth="1"/>
    <col min="2576" max="2576" width="8" style="24" customWidth="1"/>
    <col min="2577" max="2577" width="14.28515625" style="24" customWidth="1"/>
    <col min="2578" max="2578" width="12" style="24" customWidth="1"/>
    <col min="2579" max="2816" width="6.7109375" style="24"/>
    <col min="2817" max="2817" width="77.5703125" style="24" customWidth="1"/>
    <col min="2818" max="2818" width="21.42578125" style="24" customWidth="1"/>
    <col min="2819" max="2819" width="15.140625" style="24" customWidth="1"/>
    <col min="2820" max="2820" width="16.85546875" style="24" customWidth="1"/>
    <col min="2821" max="2821" width="10.140625" style="24" customWidth="1"/>
    <col min="2822" max="2822" width="20.5703125" style="24" customWidth="1"/>
    <col min="2823" max="2824" width="15.140625" style="24" customWidth="1"/>
    <col min="2825" max="2825" width="16.7109375" style="24" customWidth="1"/>
    <col min="2826" max="2826" width="10.140625" style="24" customWidth="1"/>
    <col min="2827" max="2827" width="18.140625" style="24" customWidth="1"/>
    <col min="2828" max="2828" width="8.42578125" style="24" customWidth="1"/>
    <col min="2829" max="2829" width="19.28515625" style="24" customWidth="1"/>
    <col min="2830" max="2830" width="8.5703125" style="24" customWidth="1"/>
    <col min="2831" max="2831" width="17.85546875" style="24" customWidth="1"/>
    <col min="2832" max="2832" width="8" style="24" customWidth="1"/>
    <col min="2833" max="2833" width="14.28515625" style="24" customWidth="1"/>
    <col min="2834" max="2834" width="12" style="24" customWidth="1"/>
    <col min="2835" max="3072" width="6.7109375" style="24"/>
    <col min="3073" max="3073" width="77.5703125" style="24" customWidth="1"/>
    <col min="3074" max="3074" width="21.42578125" style="24" customWidth="1"/>
    <col min="3075" max="3075" width="15.140625" style="24" customWidth="1"/>
    <col min="3076" max="3076" width="16.85546875" style="24" customWidth="1"/>
    <col min="3077" max="3077" width="10.140625" style="24" customWidth="1"/>
    <col min="3078" max="3078" width="20.5703125" style="24" customWidth="1"/>
    <col min="3079" max="3080" width="15.140625" style="24" customWidth="1"/>
    <col min="3081" max="3081" width="16.7109375" style="24" customWidth="1"/>
    <col min="3082" max="3082" width="10.140625" style="24" customWidth="1"/>
    <col min="3083" max="3083" width="18.140625" style="24" customWidth="1"/>
    <col min="3084" max="3084" width="8.42578125" style="24" customWidth="1"/>
    <col min="3085" max="3085" width="19.28515625" style="24" customWidth="1"/>
    <col min="3086" max="3086" width="8.5703125" style="24" customWidth="1"/>
    <col min="3087" max="3087" width="17.85546875" style="24" customWidth="1"/>
    <col min="3088" max="3088" width="8" style="24" customWidth="1"/>
    <col min="3089" max="3089" width="14.28515625" style="24" customWidth="1"/>
    <col min="3090" max="3090" width="12" style="24" customWidth="1"/>
    <col min="3091" max="3328" width="6.7109375" style="24"/>
    <col min="3329" max="3329" width="77.5703125" style="24" customWidth="1"/>
    <col min="3330" max="3330" width="21.42578125" style="24" customWidth="1"/>
    <col min="3331" max="3331" width="15.140625" style="24" customWidth="1"/>
    <col min="3332" max="3332" width="16.85546875" style="24" customWidth="1"/>
    <col min="3333" max="3333" width="10.140625" style="24" customWidth="1"/>
    <col min="3334" max="3334" width="20.5703125" style="24" customWidth="1"/>
    <col min="3335" max="3336" width="15.140625" style="24" customWidth="1"/>
    <col min="3337" max="3337" width="16.7109375" style="24" customWidth="1"/>
    <col min="3338" max="3338" width="10.140625" style="24" customWidth="1"/>
    <col min="3339" max="3339" width="18.140625" style="24" customWidth="1"/>
    <col min="3340" max="3340" width="8.42578125" style="24" customWidth="1"/>
    <col min="3341" max="3341" width="19.28515625" style="24" customWidth="1"/>
    <col min="3342" max="3342" width="8.5703125" style="24" customWidth="1"/>
    <col min="3343" max="3343" width="17.85546875" style="24" customWidth="1"/>
    <col min="3344" max="3344" width="8" style="24" customWidth="1"/>
    <col min="3345" max="3345" width="14.28515625" style="24" customWidth="1"/>
    <col min="3346" max="3346" width="12" style="24" customWidth="1"/>
    <col min="3347" max="3584" width="6.7109375" style="24"/>
    <col min="3585" max="3585" width="77.5703125" style="24" customWidth="1"/>
    <col min="3586" max="3586" width="21.42578125" style="24" customWidth="1"/>
    <col min="3587" max="3587" width="15.140625" style="24" customWidth="1"/>
    <col min="3588" max="3588" width="16.85546875" style="24" customWidth="1"/>
    <col min="3589" max="3589" width="10.140625" style="24" customWidth="1"/>
    <col min="3590" max="3590" width="20.5703125" style="24" customWidth="1"/>
    <col min="3591" max="3592" width="15.140625" style="24" customWidth="1"/>
    <col min="3593" max="3593" width="16.7109375" style="24" customWidth="1"/>
    <col min="3594" max="3594" width="10.140625" style="24" customWidth="1"/>
    <col min="3595" max="3595" width="18.140625" style="24" customWidth="1"/>
    <col min="3596" max="3596" width="8.42578125" style="24" customWidth="1"/>
    <col min="3597" max="3597" width="19.28515625" style="24" customWidth="1"/>
    <col min="3598" max="3598" width="8.5703125" style="24" customWidth="1"/>
    <col min="3599" max="3599" width="17.85546875" style="24" customWidth="1"/>
    <col min="3600" max="3600" width="8" style="24" customWidth="1"/>
    <col min="3601" max="3601" width="14.28515625" style="24" customWidth="1"/>
    <col min="3602" max="3602" width="12" style="24" customWidth="1"/>
    <col min="3603" max="3840" width="6.7109375" style="24"/>
    <col min="3841" max="3841" width="77.5703125" style="24" customWidth="1"/>
    <col min="3842" max="3842" width="21.42578125" style="24" customWidth="1"/>
    <col min="3843" max="3843" width="15.140625" style="24" customWidth="1"/>
    <col min="3844" max="3844" width="16.85546875" style="24" customWidth="1"/>
    <col min="3845" max="3845" width="10.140625" style="24" customWidth="1"/>
    <col min="3846" max="3846" width="20.5703125" style="24" customWidth="1"/>
    <col min="3847" max="3848" width="15.140625" style="24" customWidth="1"/>
    <col min="3849" max="3849" width="16.7109375" style="24" customWidth="1"/>
    <col min="3850" max="3850" width="10.140625" style="24" customWidth="1"/>
    <col min="3851" max="3851" width="18.140625" style="24" customWidth="1"/>
    <col min="3852" max="3852" width="8.42578125" style="24" customWidth="1"/>
    <col min="3853" max="3853" width="19.28515625" style="24" customWidth="1"/>
    <col min="3854" max="3854" width="8.5703125" style="24" customWidth="1"/>
    <col min="3855" max="3855" width="17.85546875" style="24" customWidth="1"/>
    <col min="3856" max="3856" width="8" style="24" customWidth="1"/>
    <col min="3857" max="3857" width="14.28515625" style="24" customWidth="1"/>
    <col min="3858" max="3858" width="12" style="24" customWidth="1"/>
    <col min="3859" max="4096" width="6.7109375" style="24"/>
    <col min="4097" max="4097" width="77.5703125" style="24" customWidth="1"/>
    <col min="4098" max="4098" width="21.42578125" style="24" customWidth="1"/>
    <col min="4099" max="4099" width="15.140625" style="24" customWidth="1"/>
    <col min="4100" max="4100" width="16.85546875" style="24" customWidth="1"/>
    <col min="4101" max="4101" width="10.140625" style="24" customWidth="1"/>
    <col min="4102" max="4102" width="20.5703125" style="24" customWidth="1"/>
    <col min="4103" max="4104" width="15.140625" style="24" customWidth="1"/>
    <col min="4105" max="4105" width="16.7109375" style="24" customWidth="1"/>
    <col min="4106" max="4106" width="10.140625" style="24" customWidth="1"/>
    <col min="4107" max="4107" width="18.140625" style="24" customWidth="1"/>
    <col min="4108" max="4108" width="8.42578125" style="24" customWidth="1"/>
    <col min="4109" max="4109" width="19.28515625" style="24" customWidth="1"/>
    <col min="4110" max="4110" width="8.5703125" style="24" customWidth="1"/>
    <col min="4111" max="4111" width="17.85546875" style="24" customWidth="1"/>
    <col min="4112" max="4112" width="8" style="24" customWidth="1"/>
    <col min="4113" max="4113" width="14.28515625" style="24" customWidth="1"/>
    <col min="4114" max="4114" width="12" style="24" customWidth="1"/>
    <col min="4115" max="4352" width="6.7109375" style="24"/>
    <col min="4353" max="4353" width="77.5703125" style="24" customWidth="1"/>
    <col min="4354" max="4354" width="21.42578125" style="24" customWidth="1"/>
    <col min="4355" max="4355" width="15.140625" style="24" customWidth="1"/>
    <col min="4356" max="4356" width="16.85546875" style="24" customWidth="1"/>
    <col min="4357" max="4357" width="10.140625" style="24" customWidth="1"/>
    <col min="4358" max="4358" width="20.5703125" style="24" customWidth="1"/>
    <col min="4359" max="4360" width="15.140625" style="24" customWidth="1"/>
    <col min="4361" max="4361" width="16.7109375" style="24" customWidth="1"/>
    <col min="4362" max="4362" width="10.140625" style="24" customWidth="1"/>
    <col min="4363" max="4363" width="18.140625" style="24" customWidth="1"/>
    <col min="4364" max="4364" width="8.42578125" style="24" customWidth="1"/>
    <col min="4365" max="4365" width="19.28515625" style="24" customWidth="1"/>
    <col min="4366" max="4366" width="8.5703125" style="24" customWidth="1"/>
    <col min="4367" max="4367" width="17.85546875" style="24" customWidth="1"/>
    <col min="4368" max="4368" width="8" style="24" customWidth="1"/>
    <col min="4369" max="4369" width="14.28515625" style="24" customWidth="1"/>
    <col min="4370" max="4370" width="12" style="24" customWidth="1"/>
    <col min="4371" max="4608" width="6.7109375" style="24"/>
    <col min="4609" max="4609" width="77.5703125" style="24" customWidth="1"/>
    <col min="4610" max="4610" width="21.42578125" style="24" customWidth="1"/>
    <col min="4611" max="4611" width="15.140625" style="24" customWidth="1"/>
    <col min="4612" max="4612" width="16.85546875" style="24" customWidth="1"/>
    <col min="4613" max="4613" width="10.140625" style="24" customWidth="1"/>
    <col min="4614" max="4614" width="20.5703125" style="24" customWidth="1"/>
    <col min="4615" max="4616" width="15.140625" style="24" customWidth="1"/>
    <col min="4617" max="4617" width="16.7109375" style="24" customWidth="1"/>
    <col min="4618" max="4618" width="10.140625" style="24" customWidth="1"/>
    <col min="4619" max="4619" width="18.140625" style="24" customWidth="1"/>
    <col min="4620" max="4620" width="8.42578125" style="24" customWidth="1"/>
    <col min="4621" max="4621" width="19.28515625" style="24" customWidth="1"/>
    <col min="4622" max="4622" width="8.5703125" style="24" customWidth="1"/>
    <col min="4623" max="4623" width="17.85546875" style="24" customWidth="1"/>
    <col min="4624" max="4624" width="8" style="24" customWidth="1"/>
    <col min="4625" max="4625" width="14.28515625" style="24" customWidth="1"/>
    <col min="4626" max="4626" width="12" style="24" customWidth="1"/>
    <col min="4627" max="4864" width="6.7109375" style="24"/>
    <col min="4865" max="4865" width="77.5703125" style="24" customWidth="1"/>
    <col min="4866" max="4866" width="21.42578125" style="24" customWidth="1"/>
    <col min="4867" max="4867" width="15.140625" style="24" customWidth="1"/>
    <col min="4868" max="4868" width="16.85546875" style="24" customWidth="1"/>
    <col min="4869" max="4869" width="10.140625" style="24" customWidth="1"/>
    <col min="4870" max="4870" width="20.5703125" style="24" customWidth="1"/>
    <col min="4871" max="4872" width="15.140625" style="24" customWidth="1"/>
    <col min="4873" max="4873" width="16.7109375" style="24" customWidth="1"/>
    <col min="4874" max="4874" width="10.140625" style="24" customWidth="1"/>
    <col min="4875" max="4875" width="18.140625" style="24" customWidth="1"/>
    <col min="4876" max="4876" width="8.42578125" style="24" customWidth="1"/>
    <col min="4877" max="4877" width="19.28515625" style="24" customWidth="1"/>
    <col min="4878" max="4878" width="8.5703125" style="24" customWidth="1"/>
    <col min="4879" max="4879" width="17.85546875" style="24" customWidth="1"/>
    <col min="4880" max="4880" width="8" style="24" customWidth="1"/>
    <col min="4881" max="4881" width="14.28515625" style="24" customWidth="1"/>
    <col min="4882" max="4882" width="12" style="24" customWidth="1"/>
    <col min="4883" max="5120" width="6.7109375" style="24"/>
    <col min="5121" max="5121" width="77.5703125" style="24" customWidth="1"/>
    <col min="5122" max="5122" width="21.42578125" style="24" customWidth="1"/>
    <col min="5123" max="5123" width="15.140625" style="24" customWidth="1"/>
    <col min="5124" max="5124" width="16.85546875" style="24" customWidth="1"/>
    <col min="5125" max="5125" width="10.140625" style="24" customWidth="1"/>
    <col min="5126" max="5126" width="20.5703125" style="24" customWidth="1"/>
    <col min="5127" max="5128" width="15.140625" style="24" customWidth="1"/>
    <col min="5129" max="5129" width="16.7109375" style="24" customWidth="1"/>
    <col min="5130" max="5130" width="10.140625" style="24" customWidth="1"/>
    <col min="5131" max="5131" width="18.140625" style="24" customWidth="1"/>
    <col min="5132" max="5132" width="8.42578125" style="24" customWidth="1"/>
    <col min="5133" max="5133" width="19.28515625" style="24" customWidth="1"/>
    <col min="5134" max="5134" width="8.5703125" style="24" customWidth="1"/>
    <col min="5135" max="5135" width="17.85546875" style="24" customWidth="1"/>
    <col min="5136" max="5136" width="8" style="24" customWidth="1"/>
    <col min="5137" max="5137" width="14.28515625" style="24" customWidth="1"/>
    <col min="5138" max="5138" width="12" style="24" customWidth="1"/>
    <col min="5139" max="5376" width="6.7109375" style="24"/>
    <col min="5377" max="5377" width="77.5703125" style="24" customWidth="1"/>
    <col min="5378" max="5378" width="21.42578125" style="24" customWidth="1"/>
    <col min="5379" max="5379" width="15.140625" style="24" customWidth="1"/>
    <col min="5380" max="5380" width="16.85546875" style="24" customWidth="1"/>
    <col min="5381" max="5381" width="10.140625" style="24" customWidth="1"/>
    <col min="5382" max="5382" width="20.5703125" style="24" customWidth="1"/>
    <col min="5383" max="5384" width="15.140625" style="24" customWidth="1"/>
    <col min="5385" max="5385" width="16.7109375" style="24" customWidth="1"/>
    <col min="5386" max="5386" width="10.140625" style="24" customWidth="1"/>
    <col min="5387" max="5387" width="18.140625" style="24" customWidth="1"/>
    <col min="5388" max="5388" width="8.42578125" style="24" customWidth="1"/>
    <col min="5389" max="5389" width="19.28515625" style="24" customWidth="1"/>
    <col min="5390" max="5390" width="8.5703125" style="24" customWidth="1"/>
    <col min="5391" max="5391" width="17.85546875" style="24" customWidth="1"/>
    <col min="5392" max="5392" width="8" style="24" customWidth="1"/>
    <col min="5393" max="5393" width="14.28515625" style="24" customWidth="1"/>
    <col min="5394" max="5394" width="12" style="24" customWidth="1"/>
    <col min="5395" max="5632" width="6.7109375" style="24"/>
    <col min="5633" max="5633" width="77.5703125" style="24" customWidth="1"/>
    <col min="5634" max="5634" width="21.42578125" style="24" customWidth="1"/>
    <col min="5635" max="5635" width="15.140625" style="24" customWidth="1"/>
    <col min="5636" max="5636" width="16.85546875" style="24" customWidth="1"/>
    <col min="5637" max="5637" width="10.140625" style="24" customWidth="1"/>
    <col min="5638" max="5638" width="20.5703125" style="24" customWidth="1"/>
    <col min="5639" max="5640" width="15.140625" style="24" customWidth="1"/>
    <col min="5641" max="5641" width="16.7109375" style="24" customWidth="1"/>
    <col min="5642" max="5642" width="10.140625" style="24" customWidth="1"/>
    <col min="5643" max="5643" width="18.140625" style="24" customWidth="1"/>
    <col min="5644" max="5644" width="8.42578125" style="24" customWidth="1"/>
    <col min="5645" max="5645" width="19.28515625" style="24" customWidth="1"/>
    <col min="5646" max="5646" width="8.5703125" style="24" customWidth="1"/>
    <col min="5647" max="5647" width="17.85546875" style="24" customWidth="1"/>
    <col min="5648" max="5648" width="8" style="24" customWidth="1"/>
    <col min="5649" max="5649" width="14.28515625" style="24" customWidth="1"/>
    <col min="5650" max="5650" width="12" style="24" customWidth="1"/>
    <col min="5651" max="5888" width="6.7109375" style="24"/>
    <col min="5889" max="5889" width="77.5703125" style="24" customWidth="1"/>
    <col min="5890" max="5890" width="21.42578125" style="24" customWidth="1"/>
    <col min="5891" max="5891" width="15.140625" style="24" customWidth="1"/>
    <col min="5892" max="5892" width="16.85546875" style="24" customWidth="1"/>
    <col min="5893" max="5893" width="10.140625" style="24" customWidth="1"/>
    <col min="5894" max="5894" width="20.5703125" style="24" customWidth="1"/>
    <col min="5895" max="5896" width="15.140625" style="24" customWidth="1"/>
    <col min="5897" max="5897" width="16.7109375" style="24" customWidth="1"/>
    <col min="5898" max="5898" width="10.140625" style="24" customWidth="1"/>
    <col min="5899" max="5899" width="18.140625" style="24" customWidth="1"/>
    <col min="5900" max="5900" width="8.42578125" style="24" customWidth="1"/>
    <col min="5901" max="5901" width="19.28515625" style="24" customWidth="1"/>
    <col min="5902" max="5902" width="8.5703125" style="24" customWidth="1"/>
    <col min="5903" max="5903" width="17.85546875" style="24" customWidth="1"/>
    <col min="5904" max="5904" width="8" style="24" customWidth="1"/>
    <col min="5905" max="5905" width="14.28515625" style="24" customWidth="1"/>
    <col min="5906" max="5906" width="12" style="24" customWidth="1"/>
    <col min="5907" max="6144" width="6.7109375" style="24"/>
    <col min="6145" max="6145" width="77.5703125" style="24" customWidth="1"/>
    <col min="6146" max="6146" width="21.42578125" style="24" customWidth="1"/>
    <col min="6147" max="6147" width="15.140625" style="24" customWidth="1"/>
    <col min="6148" max="6148" width="16.85546875" style="24" customWidth="1"/>
    <col min="6149" max="6149" width="10.140625" style="24" customWidth="1"/>
    <col min="6150" max="6150" width="20.5703125" style="24" customWidth="1"/>
    <col min="6151" max="6152" width="15.140625" style="24" customWidth="1"/>
    <col min="6153" max="6153" width="16.7109375" style="24" customWidth="1"/>
    <col min="6154" max="6154" width="10.140625" style="24" customWidth="1"/>
    <col min="6155" max="6155" width="18.140625" style="24" customWidth="1"/>
    <col min="6156" max="6156" width="8.42578125" style="24" customWidth="1"/>
    <col min="6157" max="6157" width="19.28515625" style="24" customWidth="1"/>
    <col min="6158" max="6158" width="8.5703125" style="24" customWidth="1"/>
    <col min="6159" max="6159" width="17.85546875" style="24" customWidth="1"/>
    <col min="6160" max="6160" width="8" style="24" customWidth="1"/>
    <col min="6161" max="6161" width="14.28515625" style="24" customWidth="1"/>
    <col min="6162" max="6162" width="12" style="24" customWidth="1"/>
    <col min="6163" max="6400" width="6.7109375" style="24"/>
    <col min="6401" max="6401" width="77.5703125" style="24" customWidth="1"/>
    <col min="6402" max="6402" width="21.42578125" style="24" customWidth="1"/>
    <col min="6403" max="6403" width="15.140625" style="24" customWidth="1"/>
    <col min="6404" max="6404" width="16.85546875" style="24" customWidth="1"/>
    <col min="6405" max="6405" width="10.140625" style="24" customWidth="1"/>
    <col min="6406" max="6406" width="20.5703125" style="24" customWidth="1"/>
    <col min="6407" max="6408" width="15.140625" style="24" customWidth="1"/>
    <col min="6409" max="6409" width="16.7109375" style="24" customWidth="1"/>
    <col min="6410" max="6410" width="10.140625" style="24" customWidth="1"/>
    <col min="6411" max="6411" width="18.140625" style="24" customWidth="1"/>
    <col min="6412" max="6412" width="8.42578125" style="24" customWidth="1"/>
    <col min="6413" max="6413" width="19.28515625" style="24" customWidth="1"/>
    <col min="6414" max="6414" width="8.5703125" style="24" customWidth="1"/>
    <col min="6415" max="6415" width="17.85546875" style="24" customWidth="1"/>
    <col min="6416" max="6416" width="8" style="24" customWidth="1"/>
    <col min="6417" max="6417" width="14.28515625" style="24" customWidth="1"/>
    <col min="6418" max="6418" width="12" style="24" customWidth="1"/>
    <col min="6419" max="6656" width="6.7109375" style="24"/>
    <col min="6657" max="6657" width="77.5703125" style="24" customWidth="1"/>
    <col min="6658" max="6658" width="21.42578125" style="24" customWidth="1"/>
    <col min="6659" max="6659" width="15.140625" style="24" customWidth="1"/>
    <col min="6660" max="6660" width="16.85546875" style="24" customWidth="1"/>
    <col min="6661" max="6661" width="10.140625" style="24" customWidth="1"/>
    <col min="6662" max="6662" width="20.5703125" style="24" customWidth="1"/>
    <col min="6663" max="6664" width="15.140625" style="24" customWidth="1"/>
    <col min="6665" max="6665" width="16.7109375" style="24" customWidth="1"/>
    <col min="6666" max="6666" width="10.140625" style="24" customWidth="1"/>
    <col min="6667" max="6667" width="18.140625" style="24" customWidth="1"/>
    <col min="6668" max="6668" width="8.42578125" style="24" customWidth="1"/>
    <col min="6669" max="6669" width="19.28515625" style="24" customWidth="1"/>
    <col min="6670" max="6670" width="8.5703125" style="24" customWidth="1"/>
    <col min="6671" max="6671" width="17.85546875" style="24" customWidth="1"/>
    <col min="6672" max="6672" width="8" style="24" customWidth="1"/>
    <col min="6673" max="6673" width="14.28515625" style="24" customWidth="1"/>
    <col min="6674" max="6674" width="12" style="24" customWidth="1"/>
    <col min="6675" max="6912" width="6.7109375" style="24"/>
    <col min="6913" max="6913" width="77.5703125" style="24" customWidth="1"/>
    <col min="6914" max="6914" width="21.42578125" style="24" customWidth="1"/>
    <col min="6915" max="6915" width="15.140625" style="24" customWidth="1"/>
    <col min="6916" max="6916" width="16.85546875" style="24" customWidth="1"/>
    <col min="6917" max="6917" width="10.140625" style="24" customWidth="1"/>
    <col min="6918" max="6918" width="20.5703125" style="24" customWidth="1"/>
    <col min="6919" max="6920" width="15.140625" style="24" customWidth="1"/>
    <col min="6921" max="6921" width="16.7109375" style="24" customWidth="1"/>
    <col min="6922" max="6922" width="10.140625" style="24" customWidth="1"/>
    <col min="6923" max="6923" width="18.140625" style="24" customWidth="1"/>
    <col min="6924" max="6924" width="8.42578125" style="24" customWidth="1"/>
    <col min="6925" max="6925" width="19.28515625" style="24" customWidth="1"/>
    <col min="6926" max="6926" width="8.5703125" style="24" customWidth="1"/>
    <col min="6927" max="6927" width="17.85546875" style="24" customWidth="1"/>
    <col min="6928" max="6928" width="8" style="24" customWidth="1"/>
    <col min="6929" max="6929" width="14.28515625" style="24" customWidth="1"/>
    <col min="6930" max="6930" width="12" style="24" customWidth="1"/>
    <col min="6931" max="7168" width="6.7109375" style="24"/>
    <col min="7169" max="7169" width="77.5703125" style="24" customWidth="1"/>
    <col min="7170" max="7170" width="21.42578125" style="24" customWidth="1"/>
    <col min="7171" max="7171" width="15.140625" style="24" customWidth="1"/>
    <col min="7172" max="7172" width="16.85546875" style="24" customWidth="1"/>
    <col min="7173" max="7173" width="10.140625" style="24" customWidth="1"/>
    <col min="7174" max="7174" width="20.5703125" style="24" customWidth="1"/>
    <col min="7175" max="7176" width="15.140625" style="24" customWidth="1"/>
    <col min="7177" max="7177" width="16.7109375" style="24" customWidth="1"/>
    <col min="7178" max="7178" width="10.140625" style="24" customWidth="1"/>
    <col min="7179" max="7179" width="18.140625" style="24" customWidth="1"/>
    <col min="7180" max="7180" width="8.42578125" style="24" customWidth="1"/>
    <col min="7181" max="7181" width="19.28515625" style="24" customWidth="1"/>
    <col min="7182" max="7182" width="8.5703125" style="24" customWidth="1"/>
    <col min="7183" max="7183" width="17.85546875" style="24" customWidth="1"/>
    <col min="7184" max="7184" width="8" style="24" customWidth="1"/>
    <col min="7185" max="7185" width="14.28515625" style="24" customWidth="1"/>
    <col min="7186" max="7186" width="12" style="24" customWidth="1"/>
    <col min="7187" max="7424" width="6.7109375" style="24"/>
    <col min="7425" max="7425" width="77.5703125" style="24" customWidth="1"/>
    <col min="7426" max="7426" width="21.42578125" style="24" customWidth="1"/>
    <col min="7427" max="7427" width="15.140625" style="24" customWidth="1"/>
    <col min="7428" max="7428" width="16.85546875" style="24" customWidth="1"/>
    <col min="7429" max="7429" width="10.140625" style="24" customWidth="1"/>
    <col min="7430" max="7430" width="20.5703125" style="24" customWidth="1"/>
    <col min="7431" max="7432" width="15.140625" style="24" customWidth="1"/>
    <col min="7433" max="7433" width="16.7109375" style="24" customWidth="1"/>
    <col min="7434" max="7434" width="10.140625" style="24" customWidth="1"/>
    <col min="7435" max="7435" width="18.140625" style="24" customWidth="1"/>
    <col min="7436" max="7436" width="8.42578125" style="24" customWidth="1"/>
    <col min="7437" max="7437" width="19.28515625" style="24" customWidth="1"/>
    <col min="7438" max="7438" width="8.5703125" style="24" customWidth="1"/>
    <col min="7439" max="7439" width="17.85546875" style="24" customWidth="1"/>
    <col min="7440" max="7440" width="8" style="24" customWidth="1"/>
    <col min="7441" max="7441" width="14.28515625" style="24" customWidth="1"/>
    <col min="7442" max="7442" width="12" style="24" customWidth="1"/>
    <col min="7443" max="7680" width="6.7109375" style="24"/>
    <col min="7681" max="7681" width="77.5703125" style="24" customWidth="1"/>
    <col min="7682" max="7682" width="21.42578125" style="24" customWidth="1"/>
    <col min="7683" max="7683" width="15.140625" style="24" customWidth="1"/>
    <col min="7684" max="7684" width="16.85546875" style="24" customWidth="1"/>
    <col min="7685" max="7685" width="10.140625" style="24" customWidth="1"/>
    <col min="7686" max="7686" width="20.5703125" style="24" customWidth="1"/>
    <col min="7687" max="7688" width="15.140625" style="24" customWidth="1"/>
    <col min="7689" max="7689" width="16.7109375" style="24" customWidth="1"/>
    <col min="7690" max="7690" width="10.140625" style="24" customWidth="1"/>
    <col min="7691" max="7691" width="18.140625" style="24" customWidth="1"/>
    <col min="7692" max="7692" width="8.42578125" style="24" customWidth="1"/>
    <col min="7693" max="7693" width="19.28515625" style="24" customWidth="1"/>
    <col min="7694" max="7694" width="8.5703125" style="24" customWidth="1"/>
    <col min="7695" max="7695" width="17.85546875" style="24" customWidth="1"/>
    <col min="7696" max="7696" width="8" style="24" customWidth="1"/>
    <col min="7697" max="7697" width="14.28515625" style="24" customWidth="1"/>
    <col min="7698" max="7698" width="12" style="24" customWidth="1"/>
    <col min="7699" max="7936" width="6.7109375" style="24"/>
    <col min="7937" max="7937" width="77.5703125" style="24" customWidth="1"/>
    <col min="7938" max="7938" width="21.42578125" style="24" customWidth="1"/>
    <col min="7939" max="7939" width="15.140625" style="24" customWidth="1"/>
    <col min="7940" max="7940" width="16.85546875" style="24" customWidth="1"/>
    <col min="7941" max="7941" width="10.140625" style="24" customWidth="1"/>
    <col min="7942" max="7942" width="20.5703125" style="24" customWidth="1"/>
    <col min="7943" max="7944" width="15.140625" style="24" customWidth="1"/>
    <col min="7945" max="7945" width="16.7109375" style="24" customWidth="1"/>
    <col min="7946" max="7946" width="10.140625" style="24" customWidth="1"/>
    <col min="7947" max="7947" width="18.140625" style="24" customWidth="1"/>
    <col min="7948" max="7948" width="8.42578125" style="24" customWidth="1"/>
    <col min="7949" max="7949" width="19.28515625" style="24" customWidth="1"/>
    <col min="7950" max="7950" width="8.5703125" style="24" customWidth="1"/>
    <col min="7951" max="7951" width="17.85546875" style="24" customWidth="1"/>
    <col min="7952" max="7952" width="8" style="24" customWidth="1"/>
    <col min="7953" max="7953" width="14.28515625" style="24" customWidth="1"/>
    <col min="7954" max="7954" width="12" style="24" customWidth="1"/>
    <col min="7955" max="8192" width="6.7109375" style="24"/>
    <col min="8193" max="8193" width="77.5703125" style="24" customWidth="1"/>
    <col min="8194" max="8194" width="21.42578125" style="24" customWidth="1"/>
    <col min="8195" max="8195" width="15.140625" style="24" customWidth="1"/>
    <col min="8196" max="8196" width="16.85546875" style="24" customWidth="1"/>
    <col min="8197" max="8197" width="10.140625" style="24" customWidth="1"/>
    <col min="8198" max="8198" width="20.5703125" style="24" customWidth="1"/>
    <col min="8199" max="8200" width="15.140625" style="24" customWidth="1"/>
    <col min="8201" max="8201" width="16.7109375" style="24" customWidth="1"/>
    <col min="8202" max="8202" width="10.140625" style="24" customWidth="1"/>
    <col min="8203" max="8203" width="18.140625" style="24" customWidth="1"/>
    <col min="8204" max="8204" width="8.42578125" style="24" customWidth="1"/>
    <col min="8205" max="8205" width="19.28515625" style="24" customWidth="1"/>
    <col min="8206" max="8206" width="8.5703125" style="24" customWidth="1"/>
    <col min="8207" max="8207" width="17.85546875" style="24" customWidth="1"/>
    <col min="8208" max="8208" width="8" style="24" customWidth="1"/>
    <col min="8209" max="8209" width="14.28515625" style="24" customWidth="1"/>
    <col min="8210" max="8210" width="12" style="24" customWidth="1"/>
    <col min="8211" max="8448" width="6.7109375" style="24"/>
    <col min="8449" max="8449" width="77.5703125" style="24" customWidth="1"/>
    <col min="8450" max="8450" width="21.42578125" style="24" customWidth="1"/>
    <col min="8451" max="8451" width="15.140625" style="24" customWidth="1"/>
    <col min="8452" max="8452" width="16.85546875" style="24" customWidth="1"/>
    <col min="8453" max="8453" width="10.140625" style="24" customWidth="1"/>
    <col min="8454" max="8454" width="20.5703125" style="24" customWidth="1"/>
    <col min="8455" max="8456" width="15.140625" style="24" customWidth="1"/>
    <col min="8457" max="8457" width="16.7109375" style="24" customWidth="1"/>
    <col min="8458" max="8458" width="10.140625" style="24" customWidth="1"/>
    <col min="8459" max="8459" width="18.140625" style="24" customWidth="1"/>
    <col min="8460" max="8460" width="8.42578125" style="24" customWidth="1"/>
    <col min="8461" max="8461" width="19.28515625" style="24" customWidth="1"/>
    <col min="8462" max="8462" width="8.5703125" style="24" customWidth="1"/>
    <col min="8463" max="8463" width="17.85546875" style="24" customWidth="1"/>
    <col min="8464" max="8464" width="8" style="24" customWidth="1"/>
    <col min="8465" max="8465" width="14.28515625" style="24" customWidth="1"/>
    <col min="8466" max="8466" width="12" style="24" customWidth="1"/>
    <col min="8467" max="8704" width="6.7109375" style="24"/>
    <col min="8705" max="8705" width="77.5703125" style="24" customWidth="1"/>
    <col min="8706" max="8706" width="21.42578125" style="24" customWidth="1"/>
    <col min="8707" max="8707" width="15.140625" style="24" customWidth="1"/>
    <col min="8708" max="8708" width="16.85546875" style="24" customWidth="1"/>
    <col min="8709" max="8709" width="10.140625" style="24" customWidth="1"/>
    <col min="8710" max="8710" width="20.5703125" style="24" customWidth="1"/>
    <col min="8711" max="8712" width="15.140625" style="24" customWidth="1"/>
    <col min="8713" max="8713" width="16.7109375" style="24" customWidth="1"/>
    <col min="8714" max="8714" width="10.140625" style="24" customWidth="1"/>
    <col min="8715" max="8715" width="18.140625" style="24" customWidth="1"/>
    <col min="8716" max="8716" width="8.42578125" style="24" customWidth="1"/>
    <col min="8717" max="8717" width="19.28515625" style="24" customWidth="1"/>
    <col min="8718" max="8718" width="8.5703125" style="24" customWidth="1"/>
    <col min="8719" max="8719" width="17.85546875" style="24" customWidth="1"/>
    <col min="8720" max="8720" width="8" style="24" customWidth="1"/>
    <col min="8721" max="8721" width="14.28515625" style="24" customWidth="1"/>
    <col min="8722" max="8722" width="12" style="24" customWidth="1"/>
    <col min="8723" max="8960" width="6.7109375" style="24"/>
    <col min="8961" max="8961" width="77.5703125" style="24" customWidth="1"/>
    <col min="8962" max="8962" width="21.42578125" style="24" customWidth="1"/>
    <col min="8963" max="8963" width="15.140625" style="24" customWidth="1"/>
    <col min="8964" max="8964" width="16.85546875" style="24" customWidth="1"/>
    <col min="8965" max="8965" width="10.140625" style="24" customWidth="1"/>
    <col min="8966" max="8966" width="20.5703125" style="24" customWidth="1"/>
    <col min="8967" max="8968" width="15.140625" style="24" customWidth="1"/>
    <col min="8969" max="8969" width="16.7109375" style="24" customWidth="1"/>
    <col min="8970" max="8970" width="10.140625" style="24" customWidth="1"/>
    <col min="8971" max="8971" width="18.140625" style="24" customWidth="1"/>
    <col min="8972" max="8972" width="8.42578125" style="24" customWidth="1"/>
    <col min="8973" max="8973" width="19.28515625" style="24" customWidth="1"/>
    <col min="8974" max="8974" width="8.5703125" style="24" customWidth="1"/>
    <col min="8975" max="8975" width="17.85546875" style="24" customWidth="1"/>
    <col min="8976" max="8976" width="8" style="24" customWidth="1"/>
    <col min="8977" max="8977" width="14.28515625" style="24" customWidth="1"/>
    <col min="8978" max="8978" width="12" style="24" customWidth="1"/>
    <col min="8979" max="9216" width="6.7109375" style="24"/>
    <col min="9217" max="9217" width="77.5703125" style="24" customWidth="1"/>
    <col min="9218" max="9218" width="21.42578125" style="24" customWidth="1"/>
    <col min="9219" max="9219" width="15.140625" style="24" customWidth="1"/>
    <col min="9220" max="9220" width="16.85546875" style="24" customWidth="1"/>
    <col min="9221" max="9221" width="10.140625" style="24" customWidth="1"/>
    <col min="9222" max="9222" width="20.5703125" style="24" customWidth="1"/>
    <col min="9223" max="9224" width="15.140625" style="24" customWidth="1"/>
    <col min="9225" max="9225" width="16.7109375" style="24" customWidth="1"/>
    <col min="9226" max="9226" width="10.140625" style="24" customWidth="1"/>
    <col min="9227" max="9227" width="18.140625" style="24" customWidth="1"/>
    <col min="9228" max="9228" width="8.42578125" style="24" customWidth="1"/>
    <col min="9229" max="9229" width="19.28515625" style="24" customWidth="1"/>
    <col min="9230" max="9230" width="8.5703125" style="24" customWidth="1"/>
    <col min="9231" max="9231" width="17.85546875" style="24" customWidth="1"/>
    <col min="9232" max="9232" width="8" style="24" customWidth="1"/>
    <col min="9233" max="9233" width="14.28515625" style="24" customWidth="1"/>
    <col min="9234" max="9234" width="12" style="24" customWidth="1"/>
    <col min="9235" max="9472" width="6.7109375" style="24"/>
    <col min="9473" max="9473" width="77.5703125" style="24" customWidth="1"/>
    <col min="9474" max="9474" width="21.42578125" style="24" customWidth="1"/>
    <col min="9475" max="9475" width="15.140625" style="24" customWidth="1"/>
    <col min="9476" max="9476" width="16.85546875" style="24" customWidth="1"/>
    <col min="9477" max="9477" width="10.140625" style="24" customWidth="1"/>
    <col min="9478" max="9478" width="20.5703125" style="24" customWidth="1"/>
    <col min="9479" max="9480" width="15.140625" style="24" customWidth="1"/>
    <col min="9481" max="9481" width="16.7109375" style="24" customWidth="1"/>
    <col min="9482" max="9482" width="10.140625" style="24" customWidth="1"/>
    <col min="9483" max="9483" width="18.140625" style="24" customWidth="1"/>
    <col min="9484" max="9484" width="8.42578125" style="24" customWidth="1"/>
    <col min="9485" max="9485" width="19.28515625" style="24" customWidth="1"/>
    <col min="9486" max="9486" width="8.5703125" style="24" customWidth="1"/>
    <col min="9487" max="9487" width="17.85546875" style="24" customWidth="1"/>
    <col min="9488" max="9488" width="8" style="24" customWidth="1"/>
    <col min="9489" max="9489" width="14.28515625" style="24" customWidth="1"/>
    <col min="9490" max="9490" width="12" style="24" customWidth="1"/>
    <col min="9491" max="9728" width="6.7109375" style="24"/>
    <col min="9729" max="9729" width="77.5703125" style="24" customWidth="1"/>
    <col min="9730" max="9730" width="21.42578125" style="24" customWidth="1"/>
    <col min="9731" max="9731" width="15.140625" style="24" customWidth="1"/>
    <col min="9732" max="9732" width="16.85546875" style="24" customWidth="1"/>
    <col min="9733" max="9733" width="10.140625" style="24" customWidth="1"/>
    <col min="9734" max="9734" width="20.5703125" style="24" customWidth="1"/>
    <col min="9735" max="9736" width="15.140625" style="24" customWidth="1"/>
    <col min="9737" max="9737" width="16.7109375" style="24" customWidth="1"/>
    <col min="9738" max="9738" width="10.140625" style="24" customWidth="1"/>
    <col min="9739" max="9739" width="18.140625" style="24" customWidth="1"/>
    <col min="9740" max="9740" width="8.42578125" style="24" customWidth="1"/>
    <col min="9741" max="9741" width="19.28515625" style="24" customWidth="1"/>
    <col min="9742" max="9742" width="8.5703125" style="24" customWidth="1"/>
    <col min="9743" max="9743" width="17.85546875" style="24" customWidth="1"/>
    <col min="9744" max="9744" width="8" style="24" customWidth="1"/>
    <col min="9745" max="9745" width="14.28515625" style="24" customWidth="1"/>
    <col min="9746" max="9746" width="12" style="24" customWidth="1"/>
    <col min="9747" max="9984" width="6.7109375" style="24"/>
    <col min="9985" max="9985" width="77.5703125" style="24" customWidth="1"/>
    <col min="9986" max="9986" width="21.42578125" style="24" customWidth="1"/>
    <col min="9987" max="9987" width="15.140625" style="24" customWidth="1"/>
    <col min="9988" max="9988" width="16.85546875" style="24" customWidth="1"/>
    <col min="9989" max="9989" width="10.140625" style="24" customWidth="1"/>
    <col min="9990" max="9990" width="20.5703125" style="24" customWidth="1"/>
    <col min="9991" max="9992" width="15.140625" style="24" customWidth="1"/>
    <col min="9993" max="9993" width="16.7109375" style="24" customWidth="1"/>
    <col min="9994" max="9994" width="10.140625" style="24" customWidth="1"/>
    <col min="9995" max="9995" width="18.140625" style="24" customWidth="1"/>
    <col min="9996" max="9996" width="8.42578125" style="24" customWidth="1"/>
    <col min="9997" max="9997" width="19.28515625" style="24" customWidth="1"/>
    <col min="9998" max="9998" width="8.5703125" style="24" customWidth="1"/>
    <col min="9999" max="9999" width="17.85546875" style="24" customWidth="1"/>
    <col min="10000" max="10000" width="8" style="24" customWidth="1"/>
    <col min="10001" max="10001" width="14.28515625" style="24" customWidth="1"/>
    <col min="10002" max="10002" width="12" style="24" customWidth="1"/>
    <col min="10003" max="10240" width="6.7109375" style="24"/>
    <col min="10241" max="10241" width="77.5703125" style="24" customWidth="1"/>
    <col min="10242" max="10242" width="21.42578125" style="24" customWidth="1"/>
    <col min="10243" max="10243" width="15.140625" style="24" customWidth="1"/>
    <col min="10244" max="10244" width="16.85546875" style="24" customWidth="1"/>
    <col min="10245" max="10245" width="10.140625" style="24" customWidth="1"/>
    <col min="10246" max="10246" width="20.5703125" style="24" customWidth="1"/>
    <col min="10247" max="10248" width="15.140625" style="24" customWidth="1"/>
    <col min="10249" max="10249" width="16.7109375" style="24" customWidth="1"/>
    <col min="10250" max="10250" width="10.140625" style="24" customWidth="1"/>
    <col min="10251" max="10251" width="18.140625" style="24" customWidth="1"/>
    <col min="10252" max="10252" width="8.42578125" style="24" customWidth="1"/>
    <col min="10253" max="10253" width="19.28515625" style="24" customWidth="1"/>
    <col min="10254" max="10254" width="8.5703125" style="24" customWidth="1"/>
    <col min="10255" max="10255" width="17.85546875" style="24" customWidth="1"/>
    <col min="10256" max="10256" width="8" style="24" customWidth="1"/>
    <col min="10257" max="10257" width="14.28515625" style="24" customWidth="1"/>
    <col min="10258" max="10258" width="12" style="24" customWidth="1"/>
    <col min="10259" max="10496" width="6.7109375" style="24"/>
    <col min="10497" max="10497" width="77.5703125" style="24" customWidth="1"/>
    <col min="10498" max="10498" width="21.42578125" style="24" customWidth="1"/>
    <col min="10499" max="10499" width="15.140625" style="24" customWidth="1"/>
    <col min="10500" max="10500" width="16.85546875" style="24" customWidth="1"/>
    <col min="10501" max="10501" width="10.140625" style="24" customWidth="1"/>
    <col min="10502" max="10502" width="20.5703125" style="24" customWidth="1"/>
    <col min="10503" max="10504" width="15.140625" style="24" customWidth="1"/>
    <col min="10505" max="10505" width="16.7109375" style="24" customWidth="1"/>
    <col min="10506" max="10506" width="10.140625" style="24" customWidth="1"/>
    <col min="10507" max="10507" width="18.140625" style="24" customWidth="1"/>
    <col min="10508" max="10508" width="8.42578125" style="24" customWidth="1"/>
    <col min="10509" max="10509" width="19.28515625" style="24" customWidth="1"/>
    <col min="10510" max="10510" width="8.5703125" style="24" customWidth="1"/>
    <col min="10511" max="10511" width="17.85546875" style="24" customWidth="1"/>
    <col min="10512" max="10512" width="8" style="24" customWidth="1"/>
    <col min="10513" max="10513" width="14.28515625" style="24" customWidth="1"/>
    <col min="10514" max="10514" width="12" style="24" customWidth="1"/>
    <col min="10515" max="10752" width="6.7109375" style="24"/>
    <col min="10753" max="10753" width="77.5703125" style="24" customWidth="1"/>
    <col min="10754" max="10754" width="21.42578125" style="24" customWidth="1"/>
    <col min="10755" max="10755" width="15.140625" style="24" customWidth="1"/>
    <col min="10756" max="10756" width="16.85546875" style="24" customWidth="1"/>
    <col min="10757" max="10757" width="10.140625" style="24" customWidth="1"/>
    <col min="10758" max="10758" width="20.5703125" style="24" customWidth="1"/>
    <col min="10759" max="10760" width="15.140625" style="24" customWidth="1"/>
    <col min="10761" max="10761" width="16.7109375" style="24" customWidth="1"/>
    <col min="10762" max="10762" width="10.140625" style="24" customWidth="1"/>
    <col min="10763" max="10763" width="18.140625" style="24" customWidth="1"/>
    <col min="10764" max="10764" width="8.42578125" style="24" customWidth="1"/>
    <col min="10765" max="10765" width="19.28515625" style="24" customWidth="1"/>
    <col min="10766" max="10766" width="8.5703125" style="24" customWidth="1"/>
    <col min="10767" max="10767" width="17.85546875" style="24" customWidth="1"/>
    <col min="10768" max="10768" width="8" style="24" customWidth="1"/>
    <col min="10769" max="10769" width="14.28515625" style="24" customWidth="1"/>
    <col min="10770" max="10770" width="12" style="24" customWidth="1"/>
    <col min="10771" max="11008" width="6.7109375" style="24"/>
    <col min="11009" max="11009" width="77.5703125" style="24" customWidth="1"/>
    <col min="11010" max="11010" width="21.42578125" style="24" customWidth="1"/>
    <col min="11011" max="11011" width="15.140625" style="24" customWidth="1"/>
    <col min="11012" max="11012" width="16.85546875" style="24" customWidth="1"/>
    <col min="11013" max="11013" width="10.140625" style="24" customWidth="1"/>
    <col min="11014" max="11014" width="20.5703125" style="24" customWidth="1"/>
    <col min="11015" max="11016" width="15.140625" style="24" customWidth="1"/>
    <col min="11017" max="11017" width="16.7109375" style="24" customWidth="1"/>
    <col min="11018" max="11018" width="10.140625" style="24" customWidth="1"/>
    <col min="11019" max="11019" width="18.140625" style="24" customWidth="1"/>
    <col min="11020" max="11020" width="8.42578125" style="24" customWidth="1"/>
    <col min="11021" max="11021" width="19.28515625" style="24" customWidth="1"/>
    <col min="11022" max="11022" width="8.5703125" style="24" customWidth="1"/>
    <col min="11023" max="11023" width="17.85546875" style="24" customWidth="1"/>
    <col min="11024" max="11024" width="8" style="24" customWidth="1"/>
    <col min="11025" max="11025" width="14.28515625" style="24" customWidth="1"/>
    <col min="11026" max="11026" width="12" style="24" customWidth="1"/>
    <col min="11027" max="11264" width="6.7109375" style="24"/>
    <col min="11265" max="11265" width="77.5703125" style="24" customWidth="1"/>
    <col min="11266" max="11266" width="21.42578125" style="24" customWidth="1"/>
    <col min="11267" max="11267" width="15.140625" style="24" customWidth="1"/>
    <col min="11268" max="11268" width="16.85546875" style="24" customWidth="1"/>
    <col min="11269" max="11269" width="10.140625" style="24" customWidth="1"/>
    <col min="11270" max="11270" width="20.5703125" style="24" customWidth="1"/>
    <col min="11271" max="11272" width="15.140625" style="24" customWidth="1"/>
    <col min="11273" max="11273" width="16.7109375" style="24" customWidth="1"/>
    <col min="11274" max="11274" width="10.140625" style="24" customWidth="1"/>
    <col min="11275" max="11275" width="18.140625" style="24" customWidth="1"/>
    <col min="11276" max="11276" width="8.42578125" style="24" customWidth="1"/>
    <col min="11277" max="11277" width="19.28515625" style="24" customWidth="1"/>
    <col min="11278" max="11278" width="8.5703125" style="24" customWidth="1"/>
    <col min="11279" max="11279" width="17.85546875" style="24" customWidth="1"/>
    <col min="11280" max="11280" width="8" style="24" customWidth="1"/>
    <col min="11281" max="11281" width="14.28515625" style="24" customWidth="1"/>
    <col min="11282" max="11282" width="12" style="24" customWidth="1"/>
    <col min="11283" max="11520" width="6.7109375" style="24"/>
    <col min="11521" max="11521" width="77.5703125" style="24" customWidth="1"/>
    <col min="11522" max="11522" width="21.42578125" style="24" customWidth="1"/>
    <col min="11523" max="11523" width="15.140625" style="24" customWidth="1"/>
    <col min="11524" max="11524" width="16.85546875" style="24" customWidth="1"/>
    <col min="11525" max="11525" width="10.140625" style="24" customWidth="1"/>
    <col min="11526" max="11526" width="20.5703125" style="24" customWidth="1"/>
    <col min="11527" max="11528" width="15.140625" style="24" customWidth="1"/>
    <col min="11529" max="11529" width="16.7109375" style="24" customWidth="1"/>
    <col min="11530" max="11530" width="10.140625" style="24" customWidth="1"/>
    <col min="11531" max="11531" width="18.140625" style="24" customWidth="1"/>
    <col min="11532" max="11532" width="8.42578125" style="24" customWidth="1"/>
    <col min="11533" max="11533" width="19.28515625" style="24" customWidth="1"/>
    <col min="11534" max="11534" width="8.5703125" style="24" customWidth="1"/>
    <col min="11535" max="11535" width="17.85546875" style="24" customWidth="1"/>
    <col min="11536" max="11536" width="8" style="24" customWidth="1"/>
    <col min="11537" max="11537" width="14.28515625" style="24" customWidth="1"/>
    <col min="11538" max="11538" width="12" style="24" customWidth="1"/>
    <col min="11539" max="11776" width="6.7109375" style="24"/>
    <col min="11777" max="11777" width="77.5703125" style="24" customWidth="1"/>
    <col min="11778" max="11778" width="21.42578125" style="24" customWidth="1"/>
    <col min="11779" max="11779" width="15.140625" style="24" customWidth="1"/>
    <col min="11780" max="11780" width="16.85546875" style="24" customWidth="1"/>
    <col min="11781" max="11781" width="10.140625" style="24" customWidth="1"/>
    <col min="11782" max="11782" width="20.5703125" style="24" customWidth="1"/>
    <col min="11783" max="11784" width="15.140625" style="24" customWidth="1"/>
    <col min="11785" max="11785" width="16.7109375" style="24" customWidth="1"/>
    <col min="11786" max="11786" width="10.140625" style="24" customWidth="1"/>
    <col min="11787" max="11787" width="18.140625" style="24" customWidth="1"/>
    <col min="11788" max="11788" width="8.42578125" style="24" customWidth="1"/>
    <col min="11789" max="11789" width="19.28515625" style="24" customWidth="1"/>
    <col min="11790" max="11790" width="8.5703125" style="24" customWidth="1"/>
    <col min="11791" max="11791" width="17.85546875" style="24" customWidth="1"/>
    <col min="11792" max="11792" width="8" style="24" customWidth="1"/>
    <col min="11793" max="11793" width="14.28515625" style="24" customWidth="1"/>
    <col min="11794" max="11794" width="12" style="24" customWidth="1"/>
    <col min="11795" max="12032" width="6.7109375" style="24"/>
    <col min="12033" max="12033" width="77.5703125" style="24" customWidth="1"/>
    <col min="12034" max="12034" width="21.42578125" style="24" customWidth="1"/>
    <col min="12035" max="12035" width="15.140625" style="24" customWidth="1"/>
    <col min="12036" max="12036" width="16.85546875" style="24" customWidth="1"/>
    <col min="12037" max="12037" width="10.140625" style="24" customWidth="1"/>
    <col min="12038" max="12038" width="20.5703125" style="24" customWidth="1"/>
    <col min="12039" max="12040" width="15.140625" style="24" customWidth="1"/>
    <col min="12041" max="12041" width="16.7109375" style="24" customWidth="1"/>
    <col min="12042" max="12042" width="10.140625" style="24" customWidth="1"/>
    <col min="12043" max="12043" width="18.140625" style="24" customWidth="1"/>
    <col min="12044" max="12044" width="8.42578125" style="24" customWidth="1"/>
    <col min="12045" max="12045" width="19.28515625" style="24" customWidth="1"/>
    <col min="12046" max="12046" width="8.5703125" style="24" customWidth="1"/>
    <col min="12047" max="12047" width="17.85546875" style="24" customWidth="1"/>
    <col min="12048" max="12048" width="8" style="24" customWidth="1"/>
    <col min="12049" max="12049" width="14.28515625" style="24" customWidth="1"/>
    <col min="12050" max="12050" width="12" style="24" customWidth="1"/>
    <col min="12051" max="12288" width="6.7109375" style="24"/>
    <col min="12289" max="12289" width="77.5703125" style="24" customWidth="1"/>
    <col min="12290" max="12290" width="21.42578125" style="24" customWidth="1"/>
    <col min="12291" max="12291" width="15.140625" style="24" customWidth="1"/>
    <col min="12292" max="12292" width="16.85546875" style="24" customWidth="1"/>
    <col min="12293" max="12293" width="10.140625" style="24" customWidth="1"/>
    <col min="12294" max="12294" width="20.5703125" style="24" customWidth="1"/>
    <col min="12295" max="12296" width="15.140625" style="24" customWidth="1"/>
    <col min="12297" max="12297" width="16.7109375" style="24" customWidth="1"/>
    <col min="12298" max="12298" width="10.140625" style="24" customWidth="1"/>
    <col min="12299" max="12299" width="18.140625" style="24" customWidth="1"/>
    <col min="12300" max="12300" width="8.42578125" style="24" customWidth="1"/>
    <col min="12301" max="12301" width="19.28515625" style="24" customWidth="1"/>
    <col min="12302" max="12302" width="8.5703125" style="24" customWidth="1"/>
    <col min="12303" max="12303" width="17.85546875" style="24" customWidth="1"/>
    <col min="12304" max="12304" width="8" style="24" customWidth="1"/>
    <col min="12305" max="12305" width="14.28515625" style="24" customWidth="1"/>
    <col min="12306" max="12306" width="12" style="24" customWidth="1"/>
    <col min="12307" max="12544" width="6.7109375" style="24"/>
    <col min="12545" max="12545" width="77.5703125" style="24" customWidth="1"/>
    <col min="12546" max="12546" width="21.42578125" style="24" customWidth="1"/>
    <col min="12547" max="12547" width="15.140625" style="24" customWidth="1"/>
    <col min="12548" max="12548" width="16.85546875" style="24" customWidth="1"/>
    <col min="12549" max="12549" width="10.140625" style="24" customWidth="1"/>
    <col min="12550" max="12550" width="20.5703125" style="24" customWidth="1"/>
    <col min="12551" max="12552" width="15.140625" style="24" customWidth="1"/>
    <col min="12553" max="12553" width="16.7109375" style="24" customWidth="1"/>
    <col min="12554" max="12554" width="10.140625" style="24" customWidth="1"/>
    <col min="12555" max="12555" width="18.140625" style="24" customWidth="1"/>
    <col min="12556" max="12556" width="8.42578125" style="24" customWidth="1"/>
    <col min="12557" max="12557" width="19.28515625" style="24" customWidth="1"/>
    <col min="12558" max="12558" width="8.5703125" style="24" customWidth="1"/>
    <col min="12559" max="12559" width="17.85546875" style="24" customWidth="1"/>
    <col min="12560" max="12560" width="8" style="24" customWidth="1"/>
    <col min="12561" max="12561" width="14.28515625" style="24" customWidth="1"/>
    <col min="12562" max="12562" width="12" style="24" customWidth="1"/>
    <col min="12563" max="12800" width="6.7109375" style="24"/>
    <col min="12801" max="12801" width="77.5703125" style="24" customWidth="1"/>
    <col min="12802" max="12802" width="21.42578125" style="24" customWidth="1"/>
    <col min="12803" max="12803" width="15.140625" style="24" customWidth="1"/>
    <col min="12804" max="12804" width="16.85546875" style="24" customWidth="1"/>
    <col min="12805" max="12805" width="10.140625" style="24" customWidth="1"/>
    <col min="12806" max="12806" width="20.5703125" style="24" customWidth="1"/>
    <col min="12807" max="12808" width="15.140625" style="24" customWidth="1"/>
    <col min="12809" max="12809" width="16.7109375" style="24" customWidth="1"/>
    <col min="12810" max="12810" width="10.140625" style="24" customWidth="1"/>
    <col min="12811" max="12811" width="18.140625" style="24" customWidth="1"/>
    <col min="12812" max="12812" width="8.42578125" style="24" customWidth="1"/>
    <col min="12813" max="12813" width="19.28515625" style="24" customWidth="1"/>
    <col min="12814" max="12814" width="8.5703125" style="24" customWidth="1"/>
    <col min="12815" max="12815" width="17.85546875" style="24" customWidth="1"/>
    <col min="12816" max="12816" width="8" style="24" customWidth="1"/>
    <col min="12817" max="12817" width="14.28515625" style="24" customWidth="1"/>
    <col min="12818" max="12818" width="12" style="24" customWidth="1"/>
    <col min="12819" max="13056" width="6.7109375" style="24"/>
    <col min="13057" max="13057" width="77.5703125" style="24" customWidth="1"/>
    <col min="13058" max="13058" width="21.42578125" style="24" customWidth="1"/>
    <col min="13059" max="13059" width="15.140625" style="24" customWidth="1"/>
    <col min="13060" max="13060" width="16.85546875" style="24" customWidth="1"/>
    <col min="13061" max="13061" width="10.140625" style="24" customWidth="1"/>
    <col min="13062" max="13062" width="20.5703125" style="24" customWidth="1"/>
    <col min="13063" max="13064" width="15.140625" style="24" customWidth="1"/>
    <col min="13065" max="13065" width="16.7109375" style="24" customWidth="1"/>
    <col min="13066" max="13066" width="10.140625" style="24" customWidth="1"/>
    <col min="13067" max="13067" width="18.140625" style="24" customWidth="1"/>
    <col min="13068" max="13068" width="8.42578125" style="24" customWidth="1"/>
    <col min="13069" max="13069" width="19.28515625" style="24" customWidth="1"/>
    <col min="13070" max="13070" width="8.5703125" style="24" customWidth="1"/>
    <col min="13071" max="13071" width="17.85546875" style="24" customWidth="1"/>
    <col min="13072" max="13072" width="8" style="24" customWidth="1"/>
    <col min="13073" max="13073" width="14.28515625" style="24" customWidth="1"/>
    <col min="13074" max="13074" width="12" style="24" customWidth="1"/>
    <col min="13075" max="13312" width="6.7109375" style="24"/>
    <col min="13313" max="13313" width="77.5703125" style="24" customWidth="1"/>
    <col min="13314" max="13314" width="21.42578125" style="24" customWidth="1"/>
    <col min="13315" max="13315" width="15.140625" style="24" customWidth="1"/>
    <col min="13316" max="13316" width="16.85546875" style="24" customWidth="1"/>
    <col min="13317" max="13317" width="10.140625" style="24" customWidth="1"/>
    <col min="13318" max="13318" width="20.5703125" style="24" customWidth="1"/>
    <col min="13319" max="13320" width="15.140625" style="24" customWidth="1"/>
    <col min="13321" max="13321" width="16.7109375" style="24" customWidth="1"/>
    <col min="13322" max="13322" width="10.140625" style="24" customWidth="1"/>
    <col min="13323" max="13323" width="18.140625" style="24" customWidth="1"/>
    <col min="13324" max="13324" width="8.42578125" style="24" customWidth="1"/>
    <col min="13325" max="13325" width="19.28515625" style="24" customWidth="1"/>
    <col min="13326" max="13326" width="8.5703125" style="24" customWidth="1"/>
    <col min="13327" max="13327" width="17.85546875" style="24" customWidth="1"/>
    <col min="13328" max="13328" width="8" style="24" customWidth="1"/>
    <col min="13329" max="13329" width="14.28515625" style="24" customWidth="1"/>
    <col min="13330" max="13330" width="12" style="24" customWidth="1"/>
    <col min="13331" max="13568" width="6.7109375" style="24"/>
    <col min="13569" max="13569" width="77.5703125" style="24" customWidth="1"/>
    <col min="13570" max="13570" width="21.42578125" style="24" customWidth="1"/>
    <col min="13571" max="13571" width="15.140625" style="24" customWidth="1"/>
    <col min="13572" max="13572" width="16.85546875" style="24" customWidth="1"/>
    <col min="13573" max="13573" width="10.140625" style="24" customWidth="1"/>
    <col min="13574" max="13574" width="20.5703125" style="24" customWidth="1"/>
    <col min="13575" max="13576" width="15.140625" style="24" customWidth="1"/>
    <col min="13577" max="13577" width="16.7109375" style="24" customWidth="1"/>
    <col min="13578" max="13578" width="10.140625" style="24" customWidth="1"/>
    <col min="13579" max="13579" width="18.140625" style="24" customWidth="1"/>
    <col min="13580" max="13580" width="8.42578125" style="24" customWidth="1"/>
    <col min="13581" max="13581" width="19.28515625" style="24" customWidth="1"/>
    <col min="13582" max="13582" width="8.5703125" style="24" customWidth="1"/>
    <col min="13583" max="13583" width="17.85546875" style="24" customWidth="1"/>
    <col min="13584" max="13584" width="8" style="24" customWidth="1"/>
    <col min="13585" max="13585" width="14.28515625" style="24" customWidth="1"/>
    <col min="13586" max="13586" width="12" style="24" customWidth="1"/>
    <col min="13587" max="13824" width="6.7109375" style="24"/>
    <col min="13825" max="13825" width="77.5703125" style="24" customWidth="1"/>
    <col min="13826" max="13826" width="21.42578125" style="24" customWidth="1"/>
    <col min="13827" max="13827" width="15.140625" style="24" customWidth="1"/>
    <col min="13828" max="13828" width="16.85546875" style="24" customWidth="1"/>
    <col min="13829" max="13829" width="10.140625" style="24" customWidth="1"/>
    <col min="13830" max="13830" width="20.5703125" style="24" customWidth="1"/>
    <col min="13831" max="13832" width="15.140625" style="24" customWidth="1"/>
    <col min="13833" max="13833" width="16.7109375" style="24" customWidth="1"/>
    <col min="13834" max="13834" width="10.140625" style="24" customWidth="1"/>
    <col min="13835" max="13835" width="18.140625" style="24" customWidth="1"/>
    <col min="13836" max="13836" width="8.42578125" style="24" customWidth="1"/>
    <col min="13837" max="13837" width="19.28515625" style="24" customWidth="1"/>
    <col min="13838" max="13838" width="8.5703125" style="24" customWidth="1"/>
    <col min="13839" max="13839" width="17.85546875" style="24" customWidth="1"/>
    <col min="13840" max="13840" width="8" style="24" customWidth="1"/>
    <col min="13841" max="13841" width="14.28515625" style="24" customWidth="1"/>
    <col min="13842" max="13842" width="12" style="24" customWidth="1"/>
    <col min="13843" max="14080" width="6.7109375" style="24"/>
    <col min="14081" max="14081" width="77.5703125" style="24" customWidth="1"/>
    <col min="14082" max="14082" width="21.42578125" style="24" customWidth="1"/>
    <col min="14083" max="14083" width="15.140625" style="24" customWidth="1"/>
    <col min="14084" max="14084" width="16.85546875" style="24" customWidth="1"/>
    <col min="14085" max="14085" width="10.140625" style="24" customWidth="1"/>
    <col min="14086" max="14086" width="20.5703125" style="24" customWidth="1"/>
    <col min="14087" max="14088" width="15.140625" style="24" customWidth="1"/>
    <col min="14089" max="14089" width="16.7109375" style="24" customWidth="1"/>
    <col min="14090" max="14090" width="10.140625" style="24" customWidth="1"/>
    <col min="14091" max="14091" width="18.140625" style="24" customWidth="1"/>
    <col min="14092" max="14092" width="8.42578125" style="24" customWidth="1"/>
    <col min="14093" max="14093" width="19.28515625" style="24" customWidth="1"/>
    <col min="14094" max="14094" width="8.5703125" style="24" customWidth="1"/>
    <col min="14095" max="14095" width="17.85546875" style="24" customWidth="1"/>
    <col min="14096" max="14096" width="8" style="24" customWidth="1"/>
    <col min="14097" max="14097" width="14.28515625" style="24" customWidth="1"/>
    <col min="14098" max="14098" width="12" style="24" customWidth="1"/>
    <col min="14099" max="14336" width="6.7109375" style="24"/>
    <col min="14337" max="14337" width="77.5703125" style="24" customWidth="1"/>
    <col min="14338" max="14338" width="21.42578125" style="24" customWidth="1"/>
    <col min="14339" max="14339" width="15.140625" style="24" customWidth="1"/>
    <col min="14340" max="14340" width="16.85546875" style="24" customWidth="1"/>
    <col min="14341" max="14341" width="10.140625" style="24" customWidth="1"/>
    <col min="14342" max="14342" width="20.5703125" style="24" customWidth="1"/>
    <col min="14343" max="14344" width="15.140625" style="24" customWidth="1"/>
    <col min="14345" max="14345" width="16.7109375" style="24" customWidth="1"/>
    <col min="14346" max="14346" width="10.140625" style="24" customWidth="1"/>
    <col min="14347" max="14347" width="18.140625" style="24" customWidth="1"/>
    <col min="14348" max="14348" width="8.42578125" style="24" customWidth="1"/>
    <col min="14349" max="14349" width="19.28515625" style="24" customWidth="1"/>
    <col min="14350" max="14350" width="8.5703125" style="24" customWidth="1"/>
    <col min="14351" max="14351" width="17.85546875" style="24" customWidth="1"/>
    <col min="14352" max="14352" width="8" style="24" customWidth="1"/>
    <col min="14353" max="14353" width="14.28515625" style="24" customWidth="1"/>
    <col min="14354" max="14354" width="12" style="24" customWidth="1"/>
    <col min="14355" max="14592" width="6.7109375" style="24"/>
    <col min="14593" max="14593" width="77.5703125" style="24" customWidth="1"/>
    <col min="14594" max="14594" width="21.42578125" style="24" customWidth="1"/>
    <col min="14595" max="14595" width="15.140625" style="24" customWidth="1"/>
    <col min="14596" max="14596" width="16.85546875" style="24" customWidth="1"/>
    <col min="14597" max="14597" width="10.140625" style="24" customWidth="1"/>
    <col min="14598" max="14598" width="20.5703125" style="24" customWidth="1"/>
    <col min="14599" max="14600" width="15.140625" style="24" customWidth="1"/>
    <col min="14601" max="14601" width="16.7109375" style="24" customWidth="1"/>
    <col min="14602" max="14602" width="10.140625" style="24" customWidth="1"/>
    <col min="14603" max="14603" width="18.140625" style="24" customWidth="1"/>
    <col min="14604" max="14604" width="8.42578125" style="24" customWidth="1"/>
    <col min="14605" max="14605" width="19.28515625" style="24" customWidth="1"/>
    <col min="14606" max="14606" width="8.5703125" style="24" customWidth="1"/>
    <col min="14607" max="14607" width="17.85546875" style="24" customWidth="1"/>
    <col min="14608" max="14608" width="8" style="24" customWidth="1"/>
    <col min="14609" max="14609" width="14.28515625" style="24" customWidth="1"/>
    <col min="14610" max="14610" width="12" style="24" customWidth="1"/>
    <col min="14611" max="14848" width="6.7109375" style="24"/>
    <col min="14849" max="14849" width="77.5703125" style="24" customWidth="1"/>
    <col min="14850" max="14850" width="21.42578125" style="24" customWidth="1"/>
    <col min="14851" max="14851" width="15.140625" style="24" customWidth="1"/>
    <col min="14852" max="14852" width="16.85546875" style="24" customWidth="1"/>
    <col min="14853" max="14853" width="10.140625" style="24" customWidth="1"/>
    <col min="14854" max="14854" width="20.5703125" style="24" customWidth="1"/>
    <col min="14855" max="14856" width="15.140625" style="24" customWidth="1"/>
    <col min="14857" max="14857" width="16.7109375" style="24" customWidth="1"/>
    <col min="14858" max="14858" width="10.140625" style="24" customWidth="1"/>
    <col min="14859" max="14859" width="18.140625" style="24" customWidth="1"/>
    <col min="14860" max="14860" width="8.42578125" style="24" customWidth="1"/>
    <col min="14861" max="14861" width="19.28515625" style="24" customWidth="1"/>
    <col min="14862" max="14862" width="8.5703125" style="24" customWidth="1"/>
    <col min="14863" max="14863" width="17.85546875" style="24" customWidth="1"/>
    <col min="14864" max="14864" width="8" style="24" customWidth="1"/>
    <col min="14865" max="14865" width="14.28515625" style="24" customWidth="1"/>
    <col min="14866" max="14866" width="12" style="24" customWidth="1"/>
    <col min="14867" max="15104" width="6.7109375" style="24"/>
    <col min="15105" max="15105" width="77.5703125" style="24" customWidth="1"/>
    <col min="15106" max="15106" width="21.42578125" style="24" customWidth="1"/>
    <col min="15107" max="15107" width="15.140625" style="24" customWidth="1"/>
    <col min="15108" max="15108" width="16.85546875" style="24" customWidth="1"/>
    <col min="15109" max="15109" width="10.140625" style="24" customWidth="1"/>
    <col min="15110" max="15110" width="20.5703125" style="24" customWidth="1"/>
    <col min="15111" max="15112" width="15.140625" style="24" customWidth="1"/>
    <col min="15113" max="15113" width="16.7109375" style="24" customWidth="1"/>
    <col min="15114" max="15114" width="10.140625" style="24" customWidth="1"/>
    <col min="15115" max="15115" width="18.140625" style="24" customWidth="1"/>
    <col min="15116" max="15116" width="8.42578125" style="24" customWidth="1"/>
    <col min="15117" max="15117" width="19.28515625" style="24" customWidth="1"/>
    <col min="15118" max="15118" width="8.5703125" style="24" customWidth="1"/>
    <col min="15119" max="15119" width="17.85546875" style="24" customWidth="1"/>
    <col min="15120" max="15120" width="8" style="24" customWidth="1"/>
    <col min="15121" max="15121" width="14.28515625" style="24" customWidth="1"/>
    <col min="15122" max="15122" width="12" style="24" customWidth="1"/>
    <col min="15123" max="15360" width="6.7109375" style="24"/>
    <col min="15361" max="15361" width="77.5703125" style="24" customWidth="1"/>
    <col min="15362" max="15362" width="21.42578125" style="24" customWidth="1"/>
    <col min="15363" max="15363" width="15.140625" style="24" customWidth="1"/>
    <col min="15364" max="15364" width="16.85546875" style="24" customWidth="1"/>
    <col min="15365" max="15365" width="10.140625" style="24" customWidth="1"/>
    <col min="15366" max="15366" width="20.5703125" style="24" customWidth="1"/>
    <col min="15367" max="15368" width="15.140625" style="24" customWidth="1"/>
    <col min="15369" max="15369" width="16.7109375" style="24" customWidth="1"/>
    <col min="15370" max="15370" width="10.140625" style="24" customWidth="1"/>
    <col min="15371" max="15371" width="18.140625" style="24" customWidth="1"/>
    <col min="15372" max="15372" width="8.42578125" style="24" customWidth="1"/>
    <col min="15373" max="15373" width="19.28515625" style="24" customWidth="1"/>
    <col min="15374" max="15374" width="8.5703125" style="24" customWidth="1"/>
    <col min="15375" max="15375" width="17.85546875" style="24" customWidth="1"/>
    <col min="15376" max="15376" width="8" style="24" customWidth="1"/>
    <col min="15377" max="15377" width="14.28515625" style="24" customWidth="1"/>
    <col min="15378" max="15378" width="12" style="24" customWidth="1"/>
    <col min="15379" max="15616" width="6.7109375" style="24"/>
    <col min="15617" max="15617" width="77.5703125" style="24" customWidth="1"/>
    <col min="15618" max="15618" width="21.42578125" style="24" customWidth="1"/>
    <col min="15619" max="15619" width="15.140625" style="24" customWidth="1"/>
    <col min="15620" max="15620" width="16.85546875" style="24" customWidth="1"/>
    <col min="15621" max="15621" width="10.140625" style="24" customWidth="1"/>
    <col min="15622" max="15622" width="20.5703125" style="24" customWidth="1"/>
    <col min="15623" max="15624" width="15.140625" style="24" customWidth="1"/>
    <col min="15625" max="15625" width="16.7109375" style="24" customWidth="1"/>
    <col min="15626" max="15626" width="10.140625" style="24" customWidth="1"/>
    <col min="15627" max="15627" width="18.140625" style="24" customWidth="1"/>
    <col min="15628" max="15628" width="8.42578125" style="24" customWidth="1"/>
    <col min="15629" max="15629" width="19.28515625" style="24" customWidth="1"/>
    <col min="15630" max="15630" width="8.5703125" style="24" customWidth="1"/>
    <col min="15631" max="15631" width="17.85546875" style="24" customWidth="1"/>
    <col min="15632" max="15632" width="8" style="24" customWidth="1"/>
    <col min="15633" max="15633" width="14.28515625" style="24" customWidth="1"/>
    <col min="15634" max="15634" width="12" style="24" customWidth="1"/>
    <col min="15635" max="15872" width="6.7109375" style="24"/>
    <col min="15873" max="15873" width="77.5703125" style="24" customWidth="1"/>
    <col min="15874" max="15874" width="21.42578125" style="24" customWidth="1"/>
    <col min="15875" max="15875" width="15.140625" style="24" customWidth="1"/>
    <col min="15876" max="15876" width="16.85546875" style="24" customWidth="1"/>
    <col min="15877" max="15877" width="10.140625" style="24" customWidth="1"/>
    <col min="15878" max="15878" width="20.5703125" style="24" customWidth="1"/>
    <col min="15879" max="15880" width="15.140625" style="24" customWidth="1"/>
    <col min="15881" max="15881" width="16.7109375" style="24" customWidth="1"/>
    <col min="15882" max="15882" width="10.140625" style="24" customWidth="1"/>
    <col min="15883" max="15883" width="18.140625" style="24" customWidth="1"/>
    <col min="15884" max="15884" width="8.42578125" style="24" customWidth="1"/>
    <col min="15885" max="15885" width="19.28515625" style="24" customWidth="1"/>
    <col min="15886" max="15886" width="8.5703125" style="24" customWidth="1"/>
    <col min="15887" max="15887" width="17.85546875" style="24" customWidth="1"/>
    <col min="15888" max="15888" width="8" style="24" customWidth="1"/>
    <col min="15889" max="15889" width="14.28515625" style="24" customWidth="1"/>
    <col min="15890" max="15890" width="12" style="24" customWidth="1"/>
    <col min="15891" max="16128" width="6.7109375" style="24"/>
    <col min="16129" max="16129" width="77.5703125" style="24" customWidth="1"/>
    <col min="16130" max="16130" width="21.42578125" style="24" customWidth="1"/>
    <col min="16131" max="16131" width="15.140625" style="24" customWidth="1"/>
    <col min="16132" max="16132" width="16.85546875" style="24" customWidth="1"/>
    <col min="16133" max="16133" width="10.140625" style="24" customWidth="1"/>
    <col min="16134" max="16134" width="20.5703125" style="24" customWidth="1"/>
    <col min="16135" max="16136" width="15.140625" style="24" customWidth="1"/>
    <col min="16137" max="16137" width="16.7109375" style="24" customWidth="1"/>
    <col min="16138" max="16138" width="10.140625" style="24" customWidth="1"/>
    <col min="16139" max="16139" width="18.140625" style="24" customWidth="1"/>
    <col min="16140" max="16140" width="8.42578125" style="24" customWidth="1"/>
    <col min="16141" max="16141" width="19.28515625" style="24" customWidth="1"/>
    <col min="16142" max="16142" width="8.5703125" style="24" customWidth="1"/>
    <col min="16143" max="16143" width="17.85546875" style="24" customWidth="1"/>
    <col min="16144" max="16144" width="8" style="24" customWidth="1"/>
    <col min="16145" max="16145" width="14.28515625" style="24" customWidth="1"/>
    <col min="16146" max="16146" width="12" style="24" customWidth="1"/>
    <col min="16147" max="16384" width="6.7109375" style="24"/>
  </cols>
  <sheetData>
    <row r="1" spans="1:20" x14ac:dyDescent="0.25">
      <c r="A1" s="831" t="s">
        <v>680</v>
      </c>
      <c r="B1" s="95"/>
      <c r="C1" s="95"/>
      <c r="D1" s="95"/>
      <c r="E1" s="95"/>
      <c r="F1" s="95"/>
      <c r="G1" s="95"/>
      <c r="H1" s="95"/>
      <c r="J1" s="95"/>
      <c r="P1" s="26"/>
      <c r="Q1" s="141"/>
      <c r="R1" s="852" t="s">
        <v>4</v>
      </c>
    </row>
    <row r="3" spans="1:20" ht="18.75" customHeight="1" x14ac:dyDescent="0.25">
      <c r="A3" s="1054" t="s">
        <v>181</v>
      </c>
      <c r="B3" s="1055"/>
      <c r="C3" s="1055"/>
      <c r="D3" s="1055"/>
      <c r="E3" s="1055"/>
      <c r="F3" s="1055"/>
      <c r="G3" s="1055"/>
      <c r="H3" s="1055"/>
      <c r="I3" s="1055"/>
      <c r="J3" s="1055"/>
      <c r="K3" s="1055"/>
      <c r="L3" s="1055"/>
      <c r="M3" s="1055"/>
      <c r="N3" s="1055"/>
      <c r="O3" s="1055"/>
      <c r="P3" s="1055"/>
      <c r="Q3" s="1055"/>
      <c r="R3" s="1055"/>
    </row>
    <row r="4" spans="1:20" ht="16.5" thickBot="1" x14ac:dyDescent="0.25">
      <c r="A4" s="96"/>
      <c r="B4" s="97"/>
      <c r="C4" s="97"/>
      <c r="D4" s="97"/>
      <c r="E4" s="97"/>
      <c r="F4" s="97"/>
      <c r="G4" s="97"/>
      <c r="H4" s="97"/>
      <c r="I4" s="97"/>
      <c r="J4" s="97"/>
    </row>
    <row r="5" spans="1:20" ht="16.5" thickBot="1" x14ac:dyDescent="0.3">
      <c r="A5" s="98"/>
      <c r="B5" s="1069" t="s">
        <v>582</v>
      </c>
      <c r="C5" s="1056"/>
      <c r="D5" s="1056"/>
      <c r="E5" s="1056"/>
      <c r="F5" s="1057" t="s">
        <v>679</v>
      </c>
      <c r="G5" s="1058"/>
      <c r="H5" s="1058"/>
      <c r="I5" s="1058"/>
      <c r="J5" s="1058"/>
      <c r="K5" s="1059"/>
      <c r="L5" s="1059"/>
      <c r="M5" s="1059"/>
      <c r="N5" s="1059"/>
      <c r="O5" s="1059"/>
      <c r="P5" s="1059"/>
      <c r="Q5" s="1059"/>
      <c r="R5" s="1060"/>
    </row>
    <row r="6" spans="1:20" ht="16.5" thickBot="1" x14ac:dyDescent="0.3">
      <c r="A6" s="99"/>
      <c r="B6" s="101" t="s">
        <v>51</v>
      </c>
      <c r="C6" s="630" t="s">
        <v>52</v>
      </c>
      <c r="D6" s="629"/>
      <c r="E6" s="100"/>
      <c r="F6" s="101" t="s">
        <v>51</v>
      </c>
      <c r="G6" s="630" t="s">
        <v>52</v>
      </c>
      <c r="H6" s="628"/>
      <c r="I6" s="629"/>
      <c r="J6" s="100"/>
      <c r="K6" s="1070" t="s">
        <v>82</v>
      </c>
      <c r="L6" s="1071"/>
      <c r="M6" s="1072"/>
      <c r="N6" s="1072"/>
      <c r="O6" s="1072"/>
      <c r="P6" s="1072"/>
      <c r="Q6" s="1072"/>
      <c r="R6" s="1073"/>
    </row>
    <row r="7" spans="1:20" ht="16.5" thickBot="1" x14ac:dyDescent="0.3">
      <c r="A7" s="106" t="s">
        <v>60</v>
      </c>
      <c r="B7" s="101" t="s">
        <v>53</v>
      </c>
      <c r="C7" s="108" t="s">
        <v>54</v>
      </c>
      <c r="D7" s="109" t="s">
        <v>55</v>
      </c>
      <c r="E7" s="100" t="s">
        <v>56</v>
      </c>
      <c r="F7" s="101" t="s">
        <v>53</v>
      </c>
      <c r="G7" s="108" t="s">
        <v>54</v>
      </c>
      <c r="H7" s="854" t="s">
        <v>86</v>
      </c>
      <c r="I7" s="109" t="s">
        <v>55</v>
      </c>
      <c r="J7" s="100" t="s">
        <v>56</v>
      </c>
      <c r="K7" s="1065" t="s">
        <v>27</v>
      </c>
      <c r="L7" s="1066"/>
      <c r="M7" s="1065" t="s">
        <v>28</v>
      </c>
      <c r="N7" s="1067"/>
      <c r="O7" s="1068" t="s">
        <v>29</v>
      </c>
      <c r="P7" s="1067"/>
      <c r="Q7" s="1065" t="s">
        <v>166</v>
      </c>
      <c r="R7" s="1067"/>
    </row>
    <row r="8" spans="1:20" x14ac:dyDescent="0.25">
      <c r="A8" s="99"/>
      <c r="B8" s="101" t="s">
        <v>57</v>
      </c>
      <c r="C8" s="108" t="s">
        <v>58</v>
      </c>
      <c r="D8" s="109" t="s">
        <v>59</v>
      </c>
      <c r="E8" s="100" t="s">
        <v>177</v>
      </c>
      <c r="F8" s="101" t="s">
        <v>57</v>
      </c>
      <c r="G8" s="108" t="s">
        <v>58</v>
      </c>
      <c r="H8" s="110" t="s">
        <v>155</v>
      </c>
      <c r="I8" s="109" t="s">
        <v>59</v>
      </c>
      <c r="J8" s="100" t="s">
        <v>178</v>
      </c>
      <c r="K8" s="111" t="s">
        <v>55</v>
      </c>
      <c r="L8" s="100" t="s">
        <v>56</v>
      </c>
      <c r="M8" s="111" t="s">
        <v>55</v>
      </c>
      <c r="N8" s="100" t="s">
        <v>56</v>
      </c>
      <c r="O8" s="111" t="s">
        <v>55</v>
      </c>
      <c r="P8" s="100" t="s">
        <v>56</v>
      </c>
      <c r="Q8" s="111" t="s">
        <v>55</v>
      </c>
      <c r="R8" s="112" t="s">
        <v>56</v>
      </c>
    </row>
    <row r="9" spans="1:20" x14ac:dyDescent="0.25">
      <c r="A9" s="106"/>
      <c r="B9" s="101" t="s">
        <v>61</v>
      </c>
      <c r="C9" s="108" t="s">
        <v>62</v>
      </c>
      <c r="D9" s="113"/>
      <c r="E9" s="100"/>
      <c r="F9" s="101" t="s">
        <v>61</v>
      </c>
      <c r="G9" s="108" t="s">
        <v>62</v>
      </c>
      <c r="H9" s="110" t="s">
        <v>156</v>
      </c>
      <c r="I9" s="113"/>
      <c r="J9" s="100"/>
      <c r="K9" s="111" t="s">
        <v>59</v>
      </c>
      <c r="L9" s="100" t="s">
        <v>177</v>
      </c>
      <c r="M9" s="111" t="s">
        <v>59</v>
      </c>
      <c r="N9" s="100" t="s">
        <v>177</v>
      </c>
      <c r="O9" s="111" t="s">
        <v>59</v>
      </c>
      <c r="P9" s="100" t="s">
        <v>177</v>
      </c>
      <c r="Q9" s="111" t="s">
        <v>59</v>
      </c>
      <c r="R9" s="112" t="s">
        <v>177</v>
      </c>
    </row>
    <row r="10" spans="1:20" x14ac:dyDescent="0.25">
      <c r="A10" s="99"/>
      <c r="B10" s="107" t="s">
        <v>46</v>
      </c>
      <c r="C10" s="108" t="s">
        <v>46</v>
      </c>
      <c r="D10" s="109" t="s">
        <v>46</v>
      </c>
      <c r="E10" s="100"/>
      <c r="F10" s="101" t="s">
        <v>46</v>
      </c>
      <c r="G10" s="108" t="s">
        <v>46</v>
      </c>
      <c r="H10" s="110" t="s">
        <v>46</v>
      </c>
      <c r="I10" s="109" t="s">
        <v>46</v>
      </c>
      <c r="J10" s="100"/>
      <c r="K10" s="111" t="s">
        <v>46</v>
      </c>
      <c r="L10" s="100"/>
      <c r="M10" s="111" t="s">
        <v>46</v>
      </c>
      <c r="N10" s="100"/>
      <c r="O10" s="111" t="s">
        <v>46</v>
      </c>
      <c r="P10" s="100"/>
      <c r="Q10" s="111" t="s">
        <v>46</v>
      </c>
      <c r="R10" s="112"/>
    </row>
    <row r="11" spans="1:20" ht="16.5" thickBot="1" x14ac:dyDescent="0.3">
      <c r="A11" s="144"/>
      <c r="B11" s="855">
        <v>1</v>
      </c>
      <c r="C11" s="856">
        <v>2</v>
      </c>
      <c r="D11" s="857">
        <v>3</v>
      </c>
      <c r="E11" s="858">
        <v>4</v>
      </c>
      <c r="F11" s="855">
        <v>6</v>
      </c>
      <c r="G11" s="858">
        <v>7</v>
      </c>
      <c r="H11" s="858">
        <v>8</v>
      </c>
      <c r="I11" s="858">
        <v>9</v>
      </c>
      <c r="J11" s="858">
        <v>10</v>
      </c>
      <c r="K11" s="855">
        <v>11</v>
      </c>
      <c r="L11" s="859">
        <v>12</v>
      </c>
      <c r="M11" s="855">
        <v>13</v>
      </c>
      <c r="N11" s="859">
        <v>14</v>
      </c>
      <c r="O11" s="855">
        <v>15</v>
      </c>
      <c r="P11" s="859">
        <v>16</v>
      </c>
      <c r="Q11" s="857">
        <v>17</v>
      </c>
      <c r="R11" s="860">
        <v>18</v>
      </c>
    </row>
    <row r="12" spans="1:20" ht="16.5" hidden="1" thickBot="1" x14ac:dyDescent="0.3">
      <c r="A12" s="145" t="s">
        <v>30</v>
      </c>
      <c r="B12" s="123">
        <v>0</v>
      </c>
      <c r="C12" s="123">
        <v>0</v>
      </c>
      <c r="D12" s="123">
        <v>0</v>
      </c>
      <c r="E12" s="124">
        <v>0</v>
      </c>
      <c r="F12" s="122">
        <v>0</v>
      </c>
      <c r="G12" s="123">
        <v>0</v>
      </c>
      <c r="H12" s="123">
        <v>0</v>
      </c>
      <c r="I12" s="123">
        <v>0</v>
      </c>
      <c r="J12" s="124">
        <v>0</v>
      </c>
      <c r="K12" s="125">
        <v>0</v>
      </c>
      <c r="L12" s="126">
        <v>0</v>
      </c>
      <c r="M12" s="125">
        <v>0</v>
      </c>
      <c r="N12" s="126">
        <v>0</v>
      </c>
      <c r="O12" s="125">
        <v>0</v>
      </c>
      <c r="P12" s="126">
        <v>0</v>
      </c>
      <c r="Q12" s="125">
        <v>0</v>
      </c>
      <c r="R12" s="126">
        <v>0</v>
      </c>
      <c r="T12" s="127"/>
    </row>
    <row r="13" spans="1:20" ht="16.5" hidden="1" thickBot="1" x14ac:dyDescent="0.3">
      <c r="A13" s="146" t="s">
        <v>31</v>
      </c>
      <c r="B13" s="130">
        <v>0</v>
      </c>
      <c r="C13" s="130">
        <v>0</v>
      </c>
      <c r="D13" s="130">
        <v>0</v>
      </c>
      <c r="E13" s="131">
        <v>0</v>
      </c>
      <c r="F13" s="129">
        <v>0</v>
      </c>
      <c r="G13" s="130">
        <v>0</v>
      </c>
      <c r="H13" s="130">
        <v>0</v>
      </c>
      <c r="I13" s="130">
        <v>0</v>
      </c>
      <c r="J13" s="131">
        <v>0</v>
      </c>
      <c r="K13" s="132">
        <v>0</v>
      </c>
      <c r="L13" s="133">
        <v>0</v>
      </c>
      <c r="M13" s="132">
        <v>0</v>
      </c>
      <c r="N13" s="133">
        <v>0</v>
      </c>
      <c r="O13" s="132">
        <v>0</v>
      </c>
      <c r="P13" s="133">
        <v>0</v>
      </c>
      <c r="Q13" s="132">
        <v>0</v>
      </c>
      <c r="R13" s="133">
        <v>0</v>
      </c>
      <c r="T13" s="127"/>
    </row>
    <row r="14" spans="1:20" ht="18.95" customHeight="1" x14ac:dyDescent="0.25">
      <c r="A14" s="147" t="s">
        <v>632</v>
      </c>
      <c r="B14" s="123">
        <v>7819258124</v>
      </c>
      <c r="C14" s="123">
        <v>15986953</v>
      </c>
      <c r="D14" s="123">
        <v>7803271171</v>
      </c>
      <c r="E14" s="124">
        <v>15724</v>
      </c>
      <c r="F14" s="122">
        <v>7986435284</v>
      </c>
      <c r="G14" s="123">
        <v>15986953</v>
      </c>
      <c r="H14" s="123">
        <v>0</v>
      </c>
      <c r="I14" s="123">
        <v>7970448331</v>
      </c>
      <c r="J14" s="124">
        <v>15533</v>
      </c>
      <c r="K14" s="125">
        <v>209291066</v>
      </c>
      <c r="L14" s="126">
        <v>494</v>
      </c>
      <c r="M14" s="125">
        <v>0</v>
      </c>
      <c r="N14" s="126">
        <v>0</v>
      </c>
      <c r="O14" s="125">
        <v>7761157265</v>
      </c>
      <c r="P14" s="126">
        <v>15039</v>
      </c>
      <c r="Q14" s="125">
        <v>0</v>
      </c>
      <c r="R14" s="126">
        <v>0</v>
      </c>
      <c r="T14" s="127"/>
    </row>
    <row r="15" spans="1:20" ht="18.95" customHeight="1" x14ac:dyDescent="0.25">
      <c r="A15" s="146" t="s">
        <v>633</v>
      </c>
      <c r="B15" s="130">
        <v>7777298595</v>
      </c>
      <c r="C15" s="130">
        <v>15443816</v>
      </c>
      <c r="D15" s="130">
        <v>7761854779</v>
      </c>
      <c r="E15" s="131">
        <v>15664</v>
      </c>
      <c r="F15" s="129">
        <v>7943467755</v>
      </c>
      <c r="G15" s="130">
        <v>15443816</v>
      </c>
      <c r="H15" s="130">
        <v>0</v>
      </c>
      <c r="I15" s="130">
        <v>7928023939</v>
      </c>
      <c r="J15" s="131">
        <v>15473</v>
      </c>
      <c r="K15" s="132">
        <v>206735575</v>
      </c>
      <c r="L15" s="133">
        <v>489</v>
      </c>
      <c r="M15" s="132">
        <v>0</v>
      </c>
      <c r="N15" s="133">
        <v>0</v>
      </c>
      <c r="O15" s="132">
        <v>7721288364</v>
      </c>
      <c r="P15" s="133">
        <v>14984</v>
      </c>
      <c r="Q15" s="132">
        <v>0</v>
      </c>
      <c r="R15" s="133">
        <v>0</v>
      </c>
      <c r="T15" s="127"/>
    </row>
    <row r="16" spans="1:20" ht="18.95" customHeight="1" x14ac:dyDescent="0.25">
      <c r="A16" s="146" t="s">
        <v>634</v>
      </c>
      <c r="B16" s="130">
        <v>41959529</v>
      </c>
      <c r="C16" s="130">
        <v>543137</v>
      </c>
      <c r="D16" s="130">
        <v>41416392</v>
      </c>
      <c r="E16" s="131">
        <v>60</v>
      </c>
      <c r="F16" s="129">
        <v>42967529</v>
      </c>
      <c r="G16" s="130">
        <v>543137</v>
      </c>
      <c r="H16" s="130">
        <v>0</v>
      </c>
      <c r="I16" s="130">
        <v>42424392</v>
      </c>
      <c r="J16" s="131">
        <v>60</v>
      </c>
      <c r="K16" s="132">
        <v>2555491</v>
      </c>
      <c r="L16" s="133">
        <v>5</v>
      </c>
      <c r="M16" s="132">
        <v>0</v>
      </c>
      <c r="N16" s="133">
        <v>0</v>
      </c>
      <c r="O16" s="132">
        <v>39868901</v>
      </c>
      <c r="P16" s="133">
        <v>55</v>
      </c>
      <c r="Q16" s="132">
        <v>0</v>
      </c>
      <c r="R16" s="133">
        <v>0</v>
      </c>
      <c r="T16" s="127"/>
    </row>
    <row r="17" spans="1:20" ht="18.95" customHeight="1" x14ac:dyDescent="0.25">
      <c r="A17" s="146" t="s">
        <v>598</v>
      </c>
      <c r="B17" s="130">
        <v>8162064686</v>
      </c>
      <c r="C17" s="130">
        <v>24306754</v>
      </c>
      <c r="D17" s="130">
        <v>8137757932</v>
      </c>
      <c r="E17" s="131">
        <v>21237.3</v>
      </c>
      <c r="F17" s="129">
        <v>8597689772</v>
      </c>
      <c r="G17" s="130">
        <v>24421421</v>
      </c>
      <c r="H17" s="130">
        <v>0</v>
      </c>
      <c r="I17" s="130">
        <v>8573268351</v>
      </c>
      <c r="J17" s="131">
        <v>21560.639999999999</v>
      </c>
      <c r="K17" s="132">
        <v>763266599</v>
      </c>
      <c r="L17" s="133">
        <v>1640.7700000000002</v>
      </c>
      <c r="M17" s="132">
        <v>0</v>
      </c>
      <c r="N17" s="133">
        <v>0</v>
      </c>
      <c r="O17" s="132">
        <v>7810001752</v>
      </c>
      <c r="P17" s="133">
        <v>19919.87</v>
      </c>
      <c r="Q17" s="132">
        <v>0</v>
      </c>
      <c r="R17" s="133">
        <v>0</v>
      </c>
      <c r="T17" s="127"/>
    </row>
    <row r="18" spans="1:20" ht="18.95" customHeight="1" x14ac:dyDescent="0.25">
      <c r="A18" s="148" t="s">
        <v>635</v>
      </c>
      <c r="B18" s="130">
        <v>4361240384</v>
      </c>
      <c r="C18" s="130">
        <v>5253599</v>
      </c>
      <c r="D18" s="130">
        <v>4355986785</v>
      </c>
      <c r="E18" s="130">
        <v>11814</v>
      </c>
      <c r="F18" s="129">
        <v>4638208975</v>
      </c>
      <c r="G18" s="130">
        <v>5253599</v>
      </c>
      <c r="H18" s="130">
        <v>0</v>
      </c>
      <c r="I18" s="130">
        <v>4632955376</v>
      </c>
      <c r="J18" s="131">
        <v>12136</v>
      </c>
      <c r="K18" s="132">
        <v>251803387</v>
      </c>
      <c r="L18" s="133">
        <v>634.5</v>
      </c>
      <c r="M18" s="132">
        <v>0</v>
      </c>
      <c r="N18" s="133">
        <v>0</v>
      </c>
      <c r="O18" s="132">
        <v>4381151989</v>
      </c>
      <c r="P18" s="133">
        <v>11501.5</v>
      </c>
      <c r="Q18" s="132">
        <v>0</v>
      </c>
      <c r="R18" s="133">
        <v>0</v>
      </c>
      <c r="T18" s="127"/>
    </row>
    <row r="19" spans="1:20" ht="18.95" customHeight="1" x14ac:dyDescent="0.25">
      <c r="A19" s="148" t="s">
        <v>636</v>
      </c>
      <c r="B19" s="130">
        <v>3426058540</v>
      </c>
      <c r="C19" s="130">
        <v>18504333</v>
      </c>
      <c r="D19" s="130">
        <v>3407554207</v>
      </c>
      <c r="E19" s="130">
        <v>8577.6</v>
      </c>
      <c r="F19" s="129">
        <v>3571335748</v>
      </c>
      <c r="G19" s="130">
        <v>18504333</v>
      </c>
      <c r="H19" s="130">
        <v>0</v>
      </c>
      <c r="I19" s="130">
        <v>3552831415</v>
      </c>
      <c r="J19" s="131">
        <v>8580.6</v>
      </c>
      <c r="K19" s="132">
        <v>475630049</v>
      </c>
      <c r="L19" s="133">
        <v>911.28000000000009</v>
      </c>
      <c r="M19" s="132">
        <v>0</v>
      </c>
      <c r="N19" s="133">
        <v>0</v>
      </c>
      <c r="O19" s="132">
        <v>3077201366</v>
      </c>
      <c r="P19" s="133">
        <v>7669.3200000000006</v>
      </c>
      <c r="Q19" s="132">
        <v>0</v>
      </c>
      <c r="R19" s="133">
        <v>0</v>
      </c>
      <c r="T19" s="127"/>
    </row>
    <row r="20" spans="1:20" ht="18.95" customHeight="1" x14ac:dyDescent="0.25">
      <c r="A20" s="148" t="s">
        <v>637</v>
      </c>
      <c r="B20" s="130">
        <v>22311982</v>
      </c>
      <c r="C20" s="130">
        <v>94364</v>
      </c>
      <c r="D20" s="130">
        <v>22217618</v>
      </c>
      <c r="E20" s="130">
        <v>41.699999999999996</v>
      </c>
      <c r="F20" s="129">
        <v>22184069</v>
      </c>
      <c r="G20" s="130">
        <v>209031</v>
      </c>
      <c r="H20" s="130">
        <v>0</v>
      </c>
      <c r="I20" s="130">
        <v>21975038</v>
      </c>
      <c r="J20" s="131">
        <v>40.04</v>
      </c>
      <c r="K20" s="132">
        <v>1041959</v>
      </c>
      <c r="L20" s="133">
        <v>2.99</v>
      </c>
      <c r="M20" s="132">
        <v>0</v>
      </c>
      <c r="N20" s="133">
        <v>0</v>
      </c>
      <c r="O20" s="132">
        <v>20933079</v>
      </c>
      <c r="P20" s="133">
        <v>37.049999999999997</v>
      </c>
      <c r="Q20" s="132">
        <v>0</v>
      </c>
      <c r="R20" s="133">
        <v>0</v>
      </c>
      <c r="T20" s="127"/>
    </row>
    <row r="21" spans="1:20" ht="18.95" customHeight="1" x14ac:dyDescent="0.25">
      <c r="A21" s="148" t="s">
        <v>638</v>
      </c>
      <c r="B21" s="130">
        <v>352453780</v>
      </c>
      <c r="C21" s="130">
        <v>454458</v>
      </c>
      <c r="D21" s="130">
        <v>351999322</v>
      </c>
      <c r="E21" s="130">
        <v>804</v>
      </c>
      <c r="F21" s="129">
        <v>365960980</v>
      </c>
      <c r="G21" s="130">
        <v>454458</v>
      </c>
      <c r="H21" s="130">
        <v>0</v>
      </c>
      <c r="I21" s="130">
        <v>365506522</v>
      </c>
      <c r="J21" s="131">
        <v>804</v>
      </c>
      <c r="K21" s="132">
        <v>34791204</v>
      </c>
      <c r="L21" s="133">
        <v>92</v>
      </c>
      <c r="M21" s="132">
        <v>0</v>
      </c>
      <c r="N21" s="133">
        <v>0</v>
      </c>
      <c r="O21" s="132">
        <v>330715318</v>
      </c>
      <c r="P21" s="133">
        <v>712</v>
      </c>
      <c r="Q21" s="132">
        <v>0</v>
      </c>
      <c r="R21" s="133">
        <v>0</v>
      </c>
      <c r="T21" s="127"/>
    </row>
    <row r="22" spans="1:20" ht="18.95" customHeight="1" x14ac:dyDescent="0.25">
      <c r="A22" s="146" t="s">
        <v>639</v>
      </c>
      <c r="B22" s="130">
        <v>519939401</v>
      </c>
      <c r="C22" s="130">
        <v>17993619</v>
      </c>
      <c r="D22" s="130">
        <v>501945782</v>
      </c>
      <c r="E22" s="131">
        <v>1177</v>
      </c>
      <c r="F22" s="129">
        <v>543683801</v>
      </c>
      <c r="G22" s="130">
        <v>17915619</v>
      </c>
      <c r="H22" s="130">
        <v>0</v>
      </c>
      <c r="I22" s="130">
        <v>525768182</v>
      </c>
      <c r="J22" s="131">
        <v>1185</v>
      </c>
      <c r="K22" s="132">
        <v>133114499</v>
      </c>
      <c r="L22" s="133">
        <v>358</v>
      </c>
      <c r="M22" s="132">
        <v>0</v>
      </c>
      <c r="N22" s="133">
        <v>0</v>
      </c>
      <c r="O22" s="132">
        <v>392653683</v>
      </c>
      <c r="P22" s="133">
        <v>827</v>
      </c>
      <c r="Q22" s="132">
        <v>0</v>
      </c>
      <c r="R22" s="133">
        <v>0</v>
      </c>
      <c r="T22" s="127"/>
    </row>
    <row r="23" spans="1:20" ht="18.95" customHeight="1" x14ac:dyDescent="0.25">
      <c r="A23" s="146" t="s">
        <v>640</v>
      </c>
      <c r="B23" s="130">
        <v>519939401</v>
      </c>
      <c r="C23" s="130">
        <v>17993619</v>
      </c>
      <c r="D23" s="130">
        <v>501945782</v>
      </c>
      <c r="E23" s="131">
        <v>1177</v>
      </c>
      <c r="F23" s="129">
        <v>543683801</v>
      </c>
      <c r="G23" s="130">
        <v>17915619</v>
      </c>
      <c r="H23" s="130">
        <v>0</v>
      </c>
      <c r="I23" s="130">
        <v>525768182</v>
      </c>
      <c r="J23" s="131">
        <v>1185</v>
      </c>
      <c r="K23" s="132">
        <v>133114499</v>
      </c>
      <c r="L23" s="133">
        <v>358</v>
      </c>
      <c r="M23" s="132">
        <v>0</v>
      </c>
      <c r="N23" s="133">
        <v>0</v>
      </c>
      <c r="O23" s="132">
        <v>392653683</v>
      </c>
      <c r="P23" s="133">
        <v>827</v>
      </c>
      <c r="Q23" s="132">
        <v>0</v>
      </c>
      <c r="R23" s="133">
        <v>0</v>
      </c>
      <c r="T23" s="127"/>
    </row>
    <row r="24" spans="1:20" ht="18.95" customHeight="1" x14ac:dyDescent="0.25">
      <c r="A24" s="146" t="s">
        <v>600</v>
      </c>
      <c r="B24" s="130">
        <v>582685886</v>
      </c>
      <c r="C24" s="130">
        <v>35336452</v>
      </c>
      <c r="D24" s="130">
        <v>547349434</v>
      </c>
      <c r="E24" s="131">
        <v>1229.78</v>
      </c>
      <c r="F24" s="129">
        <v>579089028</v>
      </c>
      <c r="G24" s="130">
        <v>3702700</v>
      </c>
      <c r="H24" s="130">
        <v>0</v>
      </c>
      <c r="I24" s="130">
        <v>575386328</v>
      </c>
      <c r="J24" s="131">
        <v>1251.9000000000001</v>
      </c>
      <c r="K24" s="132">
        <v>95416966</v>
      </c>
      <c r="L24" s="133">
        <v>228.3</v>
      </c>
      <c r="M24" s="132">
        <v>0</v>
      </c>
      <c r="N24" s="133">
        <v>0</v>
      </c>
      <c r="O24" s="132">
        <v>479969362</v>
      </c>
      <c r="P24" s="133">
        <v>1023.6</v>
      </c>
      <c r="Q24" s="132">
        <v>0</v>
      </c>
      <c r="R24" s="133">
        <v>0</v>
      </c>
      <c r="T24" s="127"/>
    </row>
    <row r="25" spans="1:20" ht="18.95" customHeight="1" x14ac:dyDescent="0.25">
      <c r="A25" s="146" t="s">
        <v>641</v>
      </c>
      <c r="B25" s="130">
        <v>265237730</v>
      </c>
      <c r="C25" s="130">
        <v>3035955</v>
      </c>
      <c r="D25" s="130">
        <v>262201775</v>
      </c>
      <c r="E25" s="131">
        <v>571</v>
      </c>
      <c r="F25" s="129">
        <v>274830530</v>
      </c>
      <c r="G25" s="130">
        <v>3035955</v>
      </c>
      <c r="H25" s="130">
        <v>0</v>
      </c>
      <c r="I25" s="130">
        <v>271794575</v>
      </c>
      <c r="J25" s="131">
        <v>571</v>
      </c>
      <c r="K25" s="132">
        <v>42899559</v>
      </c>
      <c r="L25" s="133">
        <v>93</v>
      </c>
      <c r="M25" s="132">
        <v>0</v>
      </c>
      <c r="N25" s="131">
        <v>0</v>
      </c>
      <c r="O25" s="132">
        <v>228895016</v>
      </c>
      <c r="P25" s="133">
        <v>478</v>
      </c>
      <c r="Q25" s="132">
        <v>0</v>
      </c>
      <c r="R25" s="133">
        <v>0</v>
      </c>
      <c r="T25" s="127"/>
    </row>
    <row r="26" spans="1:20" ht="18.95" hidden="1" customHeight="1" x14ac:dyDescent="0.25">
      <c r="A26" s="146" t="s">
        <v>642</v>
      </c>
      <c r="B26" s="130">
        <v>0</v>
      </c>
      <c r="C26" s="130">
        <v>0</v>
      </c>
      <c r="D26" s="130">
        <v>0</v>
      </c>
      <c r="E26" s="131">
        <v>0</v>
      </c>
      <c r="F26" s="129">
        <v>0</v>
      </c>
      <c r="G26" s="130">
        <v>0</v>
      </c>
      <c r="H26" s="130">
        <v>0</v>
      </c>
      <c r="I26" s="130">
        <v>0</v>
      </c>
      <c r="J26" s="131">
        <v>0</v>
      </c>
      <c r="K26" s="132">
        <v>0</v>
      </c>
      <c r="L26" s="133">
        <v>0</v>
      </c>
      <c r="M26" s="132">
        <v>0</v>
      </c>
      <c r="N26" s="131">
        <v>0</v>
      </c>
      <c r="O26" s="132">
        <v>0</v>
      </c>
      <c r="P26" s="133">
        <v>0</v>
      </c>
      <c r="Q26" s="132">
        <v>0</v>
      </c>
      <c r="R26" s="133">
        <v>0</v>
      </c>
      <c r="T26" s="127"/>
    </row>
    <row r="27" spans="1:20" ht="18.95" customHeight="1" x14ac:dyDescent="0.25">
      <c r="A27" s="146" t="s">
        <v>643</v>
      </c>
      <c r="B27" s="130">
        <v>317448156</v>
      </c>
      <c r="C27" s="130">
        <v>32300497</v>
      </c>
      <c r="D27" s="130">
        <v>285147659</v>
      </c>
      <c r="E27" s="131">
        <v>658.78</v>
      </c>
      <c r="F27" s="129">
        <v>304258498</v>
      </c>
      <c r="G27" s="130">
        <v>666745</v>
      </c>
      <c r="H27" s="130">
        <v>0</v>
      </c>
      <c r="I27" s="130">
        <v>303591753</v>
      </c>
      <c r="J27" s="131">
        <v>680.9</v>
      </c>
      <c r="K27" s="132">
        <v>52517407</v>
      </c>
      <c r="L27" s="133">
        <v>135.30000000000001</v>
      </c>
      <c r="M27" s="132">
        <v>0</v>
      </c>
      <c r="N27" s="131">
        <v>0</v>
      </c>
      <c r="O27" s="132">
        <v>251074346</v>
      </c>
      <c r="P27" s="133">
        <v>545.6</v>
      </c>
      <c r="Q27" s="132">
        <v>0</v>
      </c>
      <c r="R27" s="133">
        <v>0</v>
      </c>
      <c r="T27" s="127"/>
    </row>
    <row r="28" spans="1:20" ht="18.95" customHeight="1" x14ac:dyDescent="0.25">
      <c r="A28" s="146" t="s">
        <v>603</v>
      </c>
      <c r="B28" s="130">
        <v>373978512</v>
      </c>
      <c r="C28" s="130">
        <v>10664393</v>
      </c>
      <c r="D28" s="130">
        <v>363314119</v>
      </c>
      <c r="E28" s="131">
        <v>754.1</v>
      </c>
      <c r="F28" s="129">
        <v>387125712</v>
      </c>
      <c r="G28" s="130">
        <v>10664393</v>
      </c>
      <c r="H28" s="130">
        <v>0</v>
      </c>
      <c r="I28" s="130">
        <v>376461319</v>
      </c>
      <c r="J28" s="131">
        <v>755</v>
      </c>
      <c r="K28" s="132">
        <v>35753976</v>
      </c>
      <c r="L28" s="131">
        <v>77</v>
      </c>
      <c r="M28" s="132">
        <v>0</v>
      </c>
      <c r="N28" s="131">
        <v>0</v>
      </c>
      <c r="O28" s="132">
        <v>340707343</v>
      </c>
      <c r="P28" s="131">
        <v>678</v>
      </c>
      <c r="Q28" s="132">
        <v>0</v>
      </c>
      <c r="R28" s="133">
        <v>0</v>
      </c>
      <c r="T28" s="127"/>
    </row>
    <row r="29" spans="1:20" ht="18.95" customHeight="1" x14ac:dyDescent="0.25">
      <c r="A29" s="146" t="s">
        <v>644</v>
      </c>
      <c r="B29" s="130">
        <v>41035336</v>
      </c>
      <c r="C29" s="130">
        <v>1388465</v>
      </c>
      <c r="D29" s="130">
        <v>39646871</v>
      </c>
      <c r="E29" s="131">
        <v>83.1</v>
      </c>
      <c r="F29" s="129">
        <v>42052936</v>
      </c>
      <c r="G29" s="130">
        <v>1388465</v>
      </c>
      <c r="H29" s="130">
        <v>0</v>
      </c>
      <c r="I29" s="130">
        <v>40664471</v>
      </c>
      <c r="J29" s="130">
        <v>82</v>
      </c>
      <c r="K29" s="132">
        <v>4870516</v>
      </c>
      <c r="L29" s="133">
        <v>10</v>
      </c>
      <c r="M29" s="132">
        <v>0</v>
      </c>
      <c r="N29" s="131">
        <v>0</v>
      </c>
      <c r="O29" s="132">
        <v>35793955</v>
      </c>
      <c r="P29" s="133">
        <v>72</v>
      </c>
      <c r="Q29" s="132">
        <v>0</v>
      </c>
      <c r="R29" s="133">
        <v>0</v>
      </c>
      <c r="T29" s="127"/>
    </row>
    <row r="30" spans="1:20" ht="18.95" customHeight="1" x14ac:dyDescent="0.25">
      <c r="A30" s="146" t="s">
        <v>645</v>
      </c>
      <c r="B30" s="130">
        <v>213923404</v>
      </c>
      <c r="C30" s="130">
        <v>3376162</v>
      </c>
      <c r="D30" s="130">
        <v>210547242</v>
      </c>
      <c r="E30" s="131">
        <v>448</v>
      </c>
      <c r="F30" s="129">
        <v>221449804</v>
      </c>
      <c r="G30" s="130">
        <v>3376162</v>
      </c>
      <c r="H30" s="130">
        <v>0</v>
      </c>
      <c r="I30" s="130">
        <v>218073642</v>
      </c>
      <c r="J30" s="130">
        <v>448</v>
      </c>
      <c r="K30" s="132">
        <v>9677542</v>
      </c>
      <c r="L30" s="133">
        <v>22</v>
      </c>
      <c r="M30" s="132">
        <v>0</v>
      </c>
      <c r="N30" s="131">
        <v>0</v>
      </c>
      <c r="O30" s="132">
        <v>208396100</v>
      </c>
      <c r="P30" s="133">
        <v>426</v>
      </c>
      <c r="Q30" s="132">
        <v>0</v>
      </c>
      <c r="R30" s="133">
        <v>0</v>
      </c>
      <c r="T30" s="127"/>
    </row>
    <row r="31" spans="1:20" ht="18.95" customHeight="1" x14ac:dyDescent="0.25">
      <c r="A31" s="146" t="s">
        <v>646</v>
      </c>
      <c r="B31" s="130">
        <v>63049026</v>
      </c>
      <c r="C31" s="130">
        <v>2592000</v>
      </c>
      <c r="D31" s="130">
        <v>60457026</v>
      </c>
      <c r="E31" s="131">
        <v>126</v>
      </c>
      <c r="F31" s="129">
        <v>65165826</v>
      </c>
      <c r="G31" s="130">
        <v>2592000</v>
      </c>
      <c r="H31" s="130">
        <v>0</v>
      </c>
      <c r="I31" s="130">
        <v>62573826</v>
      </c>
      <c r="J31" s="130">
        <v>126</v>
      </c>
      <c r="K31" s="132">
        <v>7931393</v>
      </c>
      <c r="L31" s="133">
        <v>17</v>
      </c>
      <c r="M31" s="132">
        <v>0</v>
      </c>
      <c r="N31" s="131">
        <v>0</v>
      </c>
      <c r="O31" s="132">
        <v>54642433</v>
      </c>
      <c r="P31" s="133">
        <v>109</v>
      </c>
      <c r="Q31" s="132">
        <v>0</v>
      </c>
      <c r="R31" s="133">
        <v>0</v>
      </c>
      <c r="T31" s="127"/>
    </row>
    <row r="32" spans="1:20" ht="18.95" customHeight="1" x14ac:dyDescent="0.25">
      <c r="A32" s="146" t="s">
        <v>647</v>
      </c>
      <c r="B32" s="130">
        <v>31211076</v>
      </c>
      <c r="C32" s="130">
        <v>1608064</v>
      </c>
      <c r="D32" s="130">
        <v>29603012</v>
      </c>
      <c r="E32" s="131">
        <v>58</v>
      </c>
      <c r="F32" s="129">
        <v>32665476</v>
      </c>
      <c r="G32" s="130">
        <v>1608064</v>
      </c>
      <c r="H32" s="130">
        <v>0</v>
      </c>
      <c r="I32" s="130">
        <v>31057412</v>
      </c>
      <c r="J32" s="130">
        <v>59</v>
      </c>
      <c r="K32" s="132">
        <v>6299970</v>
      </c>
      <c r="L32" s="133">
        <v>14</v>
      </c>
      <c r="M32" s="132">
        <v>0</v>
      </c>
      <c r="N32" s="131">
        <v>0</v>
      </c>
      <c r="O32" s="132">
        <v>24757442</v>
      </c>
      <c r="P32" s="133">
        <v>45</v>
      </c>
      <c r="Q32" s="132">
        <v>0</v>
      </c>
      <c r="R32" s="133">
        <v>0</v>
      </c>
      <c r="T32" s="127"/>
    </row>
    <row r="33" spans="1:20" ht="18.95" customHeight="1" x14ac:dyDescent="0.25">
      <c r="A33" s="146" t="s">
        <v>648</v>
      </c>
      <c r="B33" s="130">
        <v>24759670</v>
      </c>
      <c r="C33" s="130">
        <v>1699702</v>
      </c>
      <c r="D33" s="130">
        <v>23059968</v>
      </c>
      <c r="E33" s="131">
        <v>39</v>
      </c>
      <c r="F33" s="129">
        <v>25791670</v>
      </c>
      <c r="G33" s="130">
        <v>1699702</v>
      </c>
      <c r="H33" s="130">
        <v>0</v>
      </c>
      <c r="I33" s="130">
        <v>24091968</v>
      </c>
      <c r="J33" s="130">
        <v>40</v>
      </c>
      <c r="K33" s="132">
        <v>6974555</v>
      </c>
      <c r="L33" s="133">
        <v>14</v>
      </c>
      <c r="M33" s="132">
        <v>0</v>
      </c>
      <c r="N33" s="131">
        <v>0</v>
      </c>
      <c r="O33" s="132">
        <v>17117413</v>
      </c>
      <c r="P33" s="131">
        <v>26</v>
      </c>
      <c r="Q33" s="132">
        <v>0</v>
      </c>
      <c r="R33" s="133">
        <v>0</v>
      </c>
      <c r="T33" s="127"/>
    </row>
    <row r="34" spans="1:20" ht="18.95" customHeight="1" x14ac:dyDescent="0.25">
      <c r="A34" s="146" t="s">
        <v>604</v>
      </c>
      <c r="B34" s="130">
        <v>236514318</v>
      </c>
      <c r="C34" s="130">
        <v>891774</v>
      </c>
      <c r="D34" s="130">
        <v>235622544</v>
      </c>
      <c r="E34" s="131">
        <v>415</v>
      </c>
      <c r="F34" s="129">
        <v>244186555</v>
      </c>
      <c r="G34" s="130">
        <v>1046930</v>
      </c>
      <c r="H34" s="130">
        <v>0</v>
      </c>
      <c r="I34" s="130">
        <v>243139625</v>
      </c>
      <c r="J34" s="131">
        <v>415</v>
      </c>
      <c r="K34" s="132">
        <v>29001318</v>
      </c>
      <c r="L34" s="131">
        <v>57</v>
      </c>
      <c r="M34" s="132">
        <v>0</v>
      </c>
      <c r="N34" s="131">
        <v>0</v>
      </c>
      <c r="O34" s="132">
        <v>214138307</v>
      </c>
      <c r="P34" s="131">
        <v>358</v>
      </c>
      <c r="Q34" s="132">
        <v>0</v>
      </c>
      <c r="R34" s="133">
        <v>0</v>
      </c>
      <c r="T34" s="127"/>
    </row>
    <row r="35" spans="1:20" ht="18.95" customHeight="1" x14ac:dyDescent="0.25">
      <c r="A35" s="146" t="s">
        <v>649</v>
      </c>
      <c r="B35" s="130">
        <v>109006980</v>
      </c>
      <c r="C35" s="130">
        <v>609232</v>
      </c>
      <c r="D35" s="130">
        <v>108397748</v>
      </c>
      <c r="E35" s="131">
        <v>166</v>
      </c>
      <c r="F35" s="129">
        <v>111795780</v>
      </c>
      <c r="G35" s="130">
        <v>609232</v>
      </c>
      <c r="H35" s="130">
        <v>0</v>
      </c>
      <c r="I35" s="130">
        <v>111186548</v>
      </c>
      <c r="J35" s="130">
        <v>166</v>
      </c>
      <c r="K35" s="132">
        <v>9279810</v>
      </c>
      <c r="L35" s="133">
        <v>15</v>
      </c>
      <c r="M35" s="132">
        <v>0</v>
      </c>
      <c r="N35" s="131">
        <v>0</v>
      </c>
      <c r="O35" s="132">
        <v>101906738</v>
      </c>
      <c r="P35" s="133">
        <v>151</v>
      </c>
      <c r="Q35" s="132">
        <v>0</v>
      </c>
      <c r="R35" s="133">
        <v>0</v>
      </c>
      <c r="T35" s="127"/>
    </row>
    <row r="36" spans="1:20" ht="18.95" customHeight="1" x14ac:dyDescent="0.25">
      <c r="A36" s="146" t="s">
        <v>650</v>
      </c>
      <c r="B36" s="130">
        <v>40701476</v>
      </c>
      <c r="C36" s="130">
        <v>78361</v>
      </c>
      <c r="D36" s="130">
        <v>40623115</v>
      </c>
      <c r="E36" s="131">
        <v>85</v>
      </c>
      <c r="F36" s="129">
        <v>41449596</v>
      </c>
      <c r="G36" s="130">
        <v>78361</v>
      </c>
      <c r="H36" s="130">
        <v>0</v>
      </c>
      <c r="I36" s="130">
        <v>41371235</v>
      </c>
      <c r="J36" s="130">
        <v>85</v>
      </c>
      <c r="K36" s="132">
        <v>6101459</v>
      </c>
      <c r="L36" s="133">
        <v>16</v>
      </c>
      <c r="M36" s="132">
        <v>0</v>
      </c>
      <c r="N36" s="131">
        <v>0</v>
      </c>
      <c r="O36" s="132">
        <v>35269776</v>
      </c>
      <c r="P36" s="133">
        <v>69</v>
      </c>
      <c r="Q36" s="132">
        <v>0</v>
      </c>
      <c r="R36" s="133">
        <v>0</v>
      </c>
      <c r="T36" s="127"/>
    </row>
    <row r="37" spans="1:20" ht="18.95" customHeight="1" x14ac:dyDescent="0.25">
      <c r="A37" s="146" t="s">
        <v>651</v>
      </c>
      <c r="B37" s="130">
        <v>55627617</v>
      </c>
      <c r="C37" s="130">
        <v>123612</v>
      </c>
      <c r="D37" s="130">
        <v>55504005</v>
      </c>
      <c r="E37" s="131">
        <v>111</v>
      </c>
      <c r="F37" s="129">
        <v>57492417</v>
      </c>
      <c r="G37" s="130">
        <v>123612</v>
      </c>
      <c r="H37" s="130">
        <v>0</v>
      </c>
      <c r="I37" s="130">
        <v>57368805</v>
      </c>
      <c r="J37" s="130">
        <v>111</v>
      </c>
      <c r="K37" s="132">
        <v>4917623</v>
      </c>
      <c r="L37" s="133">
        <v>11</v>
      </c>
      <c r="M37" s="132">
        <v>0</v>
      </c>
      <c r="N37" s="131">
        <v>0</v>
      </c>
      <c r="O37" s="132">
        <v>52451182</v>
      </c>
      <c r="P37" s="133">
        <v>100</v>
      </c>
      <c r="Q37" s="132">
        <v>0</v>
      </c>
      <c r="R37" s="133">
        <v>0</v>
      </c>
      <c r="T37" s="127"/>
    </row>
    <row r="38" spans="1:20" ht="18.95" customHeight="1" x14ac:dyDescent="0.25">
      <c r="A38" s="146" t="s">
        <v>652</v>
      </c>
      <c r="B38" s="130">
        <v>22677050</v>
      </c>
      <c r="C38" s="130">
        <v>29800</v>
      </c>
      <c r="D38" s="130">
        <v>22647250</v>
      </c>
      <c r="E38" s="131">
        <v>38</v>
      </c>
      <c r="F38" s="129">
        <v>24695567</v>
      </c>
      <c r="G38" s="130">
        <v>184956</v>
      </c>
      <c r="H38" s="130">
        <v>0</v>
      </c>
      <c r="I38" s="130">
        <v>24510611</v>
      </c>
      <c r="J38" s="130">
        <v>38</v>
      </c>
      <c r="K38" s="132">
        <v>0</v>
      </c>
      <c r="L38" s="133">
        <v>0</v>
      </c>
      <c r="M38" s="132">
        <v>0</v>
      </c>
      <c r="N38" s="131">
        <v>0</v>
      </c>
      <c r="O38" s="132">
        <v>24510611</v>
      </c>
      <c r="P38" s="131">
        <v>38</v>
      </c>
      <c r="Q38" s="132">
        <v>0</v>
      </c>
      <c r="R38" s="133">
        <v>0</v>
      </c>
      <c r="T38" s="127"/>
    </row>
    <row r="39" spans="1:20" ht="18.95" customHeight="1" x14ac:dyDescent="0.25">
      <c r="A39" s="146" t="s">
        <v>653</v>
      </c>
      <c r="B39" s="130">
        <v>8501195</v>
      </c>
      <c r="C39" s="130">
        <v>50769</v>
      </c>
      <c r="D39" s="130">
        <v>8450426</v>
      </c>
      <c r="E39" s="131">
        <v>15</v>
      </c>
      <c r="F39" s="129">
        <v>8753195</v>
      </c>
      <c r="G39" s="130">
        <v>50769</v>
      </c>
      <c r="H39" s="130">
        <v>0</v>
      </c>
      <c r="I39" s="130">
        <v>8702426</v>
      </c>
      <c r="J39" s="131">
        <v>15</v>
      </c>
      <c r="K39" s="132">
        <v>8702426</v>
      </c>
      <c r="L39" s="131">
        <v>15</v>
      </c>
      <c r="M39" s="132">
        <v>0</v>
      </c>
      <c r="N39" s="131">
        <v>0</v>
      </c>
      <c r="O39" s="132">
        <v>0</v>
      </c>
      <c r="P39" s="131">
        <v>1.1102230246251565E-16</v>
      </c>
      <c r="Q39" s="132">
        <v>0</v>
      </c>
      <c r="R39" s="133">
        <v>0</v>
      </c>
      <c r="T39" s="127"/>
    </row>
    <row r="40" spans="1:20" ht="18.95" customHeight="1" x14ac:dyDescent="0.25">
      <c r="A40" s="146" t="s">
        <v>606</v>
      </c>
      <c r="B40" s="130">
        <v>2064705119</v>
      </c>
      <c r="C40" s="130">
        <v>17426311</v>
      </c>
      <c r="D40" s="130">
        <v>2047278808</v>
      </c>
      <c r="E40" s="131">
        <v>4354</v>
      </c>
      <c r="F40" s="129">
        <v>2140387824</v>
      </c>
      <c r="G40" s="130">
        <v>22205177</v>
      </c>
      <c r="H40" s="130">
        <v>0</v>
      </c>
      <c r="I40" s="130">
        <v>2118182647</v>
      </c>
      <c r="J40" s="131">
        <v>4354</v>
      </c>
      <c r="K40" s="132">
        <v>167909936</v>
      </c>
      <c r="L40" s="131">
        <v>464.95000000000005</v>
      </c>
      <c r="M40" s="132">
        <v>0</v>
      </c>
      <c r="N40" s="131">
        <v>0</v>
      </c>
      <c r="O40" s="132">
        <v>1950272711</v>
      </c>
      <c r="P40" s="131">
        <v>3889.0499999999997</v>
      </c>
      <c r="Q40" s="132">
        <v>0</v>
      </c>
      <c r="R40" s="133">
        <v>0</v>
      </c>
      <c r="T40" s="127"/>
    </row>
    <row r="41" spans="1:20" ht="18.95" customHeight="1" x14ac:dyDescent="0.25">
      <c r="A41" s="146" t="s">
        <v>654</v>
      </c>
      <c r="B41" s="130">
        <v>667622710</v>
      </c>
      <c r="C41" s="130">
        <v>1000000</v>
      </c>
      <c r="D41" s="130">
        <v>666622710</v>
      </c>
      <c r="E41" s="131">
        <v>1325.9999999999998</v>
      </c>
      <c r="F41" s="129">
        <v>689899510</v>
      </c>
      <c r="G41" s="130">
        <v>1000000</v>
      </c>
      <c r="H41" s="130">
        <v>0</v>
      </c>
      <c r="I41" s="130">
        <v>688899510</v>
      </c>
      <c r="J41" s="130">
        <v>1325.9999999999998</v>
      </c>
      <c r="K41" s="132">
        <v>15455370</v>
      </c>
      <c r="L41" s="133">
        <v>41.6</v>
      </c>
      <c r="M41" s="132">
        <v>0</v>
      </c>
      <c r="N41" s="131">
        <v>0</v>
      </c>
      <c r="O41" s="132">
        <v>673444140</v>
      </c>
      <c r="P41" s="133">
        <v>1284.3999999999999</v>
      </c>
      <c r="Q41" s="132">
        <v>0</v>
      </c>
      <c r="R41" s="133">
        <v>0</v>
      </c>
      <c r="T41" s="127"/>
    </row>
    <row r="42" spans="1:20" ht="18.95" customHeight="1" x14ac:dyDescent="0.25">
      <c r="A42" s="146" t="s">
        <v>655</v>
      </c>
      <c r="B42" s="130">
        <v>458461113</v>
      </c>
      <c r="C42" s="130">
        <v>3770176</v>
      </c>
      <c r="D42" s="130">
        <v>454690937</v>
      </c>
      <c r="E42" s="131">
        <v>1066</v>
      </c>
      <c r="F42" s="129">
        <v>478905418</v>
      </c>
      <c r="G42" s="130">
        <v>8549042</v>
      </c>
      <c r="H42" s="130">
        <v>0</v>
      </c>
      <c r="I42" s="130">
        <v>470356376</v>
      </c>
      <c r="J42" s="130">
        <v>1066</v>
      </c>
      <c r="K42" s="132">
        <v>92114479</v>
      </c>
      <c r="L42" s="131">
        <v>272.10000000000002</v>
      </c>
      <c r="M42" s="132">
        <v>0</v>
      </c>
      <c r="N42" s="131">
        <v>0</v>
      </c>
      <c r="O42" s="132">
        <v>378241897</v>
      </c>
      <c r="P42" s="131">
        <v>793.9</v>
      </c>
      <c r="Q42" s="132">
        <v>0</v>
      </c>
      <c r="R42" s="133">
        <v>0</v>
      </c>
      <c r="T42" s="127"/>
    </row>
    <row r="43" spans="1:20" ht="18.95" customHeight="1" x14ac:dyDescent="0.25">
      <c r="A43" s="146" t="s">
        <v>656</v>
      </c>
      <c r="B43" s="130">
        <v>280486403</v>
      </c>
      <c r="C43" s="130">
        <v>1249282</v>
      </c>
      <c r="D43" s="130">
        <v>279237121</v>
      </c>
      <c r="E43" s="131">
        <v>559</v>
      </c>
      <c r="F43" s="129">
        <v>289877603</v>
      </c>
      <c r="G43" s="130">
        <v>1249282</v>
      </c>
      <c r="H43" s="130">
        <v>0</v>
      </c>
      <c r="I43" s="130">
        <v>288628321</v>
      </c>
      <c r="J43" s="130">
        <v>559</v>
      </c>
      <c r="K43" s="132">
        <v>20839039</v>
      </c>
      <c r="L43" s="133">
        <v>47.25</v>
      </c>
      <c r="M43" s="132">
        <v>0</v>
      </c>
      <c r="N43" s="131">
        <v>0</v>
      </c>
      <c r="O43" s="132">
        <v>267789282</v>
      </c>
      <c r="P43" s="131">
        <v>511.75</v>
      </c>
      <c r="Q43" s="132">
        <v>0</v>
      </c>
      <c r="R43" s="133">
        <v>0</v>
      </c>
      <c r="T43" s="127"/>
    </row>
    <row r="44" spans="1:20" ht="18.95" customHeight="1" x14ac:dyDescent="0.25">
      <c r="A44" s="146" t="s">
        <v>657</v>
      </c>
      <c r="B44" s="130">
        <v>29286248</v>
      </c>
      <c r="C44" s="130">
        <v>60703</v>
      </c>
      <c r="D44" s="130">
        <v>29225545</v>
      </c>
      <c r="E44" s="131">
        <v>63</v>
      </c>
      <c r="F44" s="129">
        <v>30344648</v>
      </c>
      <c r="G44" s="130">
        <v>60703</v>
      </c>
      <c r="H44" s="130">
        <v>0</v>
      </c>
      <c r="I44" s="130">
        <v>30283945</v>
      </c>
      <c r="J44" s="130">
        <v>63</v>
      </c>
      <c r="K44" s="132">
        <v>0</v>
      </c>
      <c r="L44" s="133">
        <v>0</v>
      </c>
      <c r="M44" s="132">
        <v>0</v>
      </c>
      <c r="N44" s="131">
        <v>0</v>
      </c>
      <c r="O44" s="132">
        <v>30283945</v>
      </c>
      <c r="P44" s="133">
        <v>63</v>
      </c>
      <c r="Q44" s="132">
        <v>0</v>
      </c>
      <c r="R44" s="133">
        <v>0</v>
      </c>
      <c r="T44" s="127"/>
    </row>
    <row r="45" spans="1:20" ht="18.95" hidden="1" customHeight="1" x14ac:dyDescent="0.25">
      <c r="A45" s="146" t="s">
        <v>658</v>
      </c>
      <c r="B45" s="130">
        <v>0</v>
      </c>
      <c r="C45" s="130">
        <v>0</v>
      </c>
      <c r="D45" s="130">
        <v>0</v>
      </c>
      <c r="E45" s="131">
        <v>0</v>
      </c>
      <c r="F45" s="129"/>
      <c r="G45" s="130"/>
      <c r="H45" s="130">
        <v>0</v>
      </c>
      <c r="I45" s="130"/>
      <c r="J45" s="130"/>
      <c r="K45" s="132">
        <v>0</v>
      </c>
      <c r="L45" s="133">
        <v>0</v>
      </c>
      <c r="M45" s="132">
        <v>0</v>
      </c>
      <c r="N45" s="131">
        <v>0</v>
      </c>
      <c r="O45" s="132">
        <v>0</v>
      </c>
      <c r="P45" s="133">
        <v>0</v>
      </c>
      <c r="Q45" s="132">
        <v>0</v>
      </c>
      <c r="R45" s="133">
        <v>0</v>
      </c>
      <c r="T45" s="127"/>
    </row>
    <row r="46" spans="1:20" ht="18.95" customHeight="1" x14ac:dyDescent="0.25">
      <c r="A46" s="146" t="s">
        <v>659</v>
      </c>
      <c r="B46" s="130">
        <v>30679708</v>
      </c>
      <c r="C46" s="130">
        <v>222944</v>
      </c>
      <c r="D46" s="130">
        <v>30456764</v>
      </c>
      <c r="E46" s="131">
        <v>77</v>
      </c>
      <c r="F46" s="129">
        <v>31973308</v>
      </c>
      <c r="G46" s="130">
        <v>222944</v>
      </c>
      <c r="H46" s="130">
        <v>0</v>
      </c>
      <c r="I46" s="130">
        <v>31750364</v>
      </c>
      <c r="J46" s="130">
        <v>77</v>
      </c>
      <c r="K46" s="132">
        <v>8014952</v>
      </c>
      <c r="L46" s="133">
        <v>25</v>
      </c>
      <c r="M46" s="132">
        <v>0</v>
      </c>
      <c r="N46" s="131">
        <v>0</v>
      </c>
      <c r="O46" s="132">
        <v>23735412</v>
      </c>
      <c r="P46" s="133">
        <v>52</v>
      </c>
      <c r="Q46" s="132">
        <v>0</v>
      </c>
      <c r="R46" s="133">
        <v>0</v>
      </c>
      <c r="T46" s="127"/>
    </row>
    <row r="47" spans="1:20" ht="18.95" customHeight="1" x14ac:dyDescent="0.25">
      <c r="A47" s="146" t="s">
        <v>660</v>
      </c>
      <c r="B47" s="130">
        <v>598168937</v>
      </c>
      <c r="C47" s="130">
        <v>11123206</v>
      </c>
      <c r="D47" s="130">
        <v>587045731</v>
      </c>
      <c r="E47" s="131">
        <v>1263</v>
      </c>
      <c r="F47" s="129">
        <v>619387337</v>
      </c>
      <c r="G47" s="130">
        <v>11123206</v>
      </c>
      <c r="H47" s="130">
        <v>0</v>
      </c>
      <c r="I47" s="130">
        <v>608264131</v>
      </c>
      <c r="J47" s="130">
        <v>1263</v>
      </c>
      <c r="K47" s="132">
        <v>31486096</v>
      </c>
      <c r="L47" s="131">
        <v>79</v>
      </c>
      <c r="M47" s="132">
        <v>0</v>
      </c>
      <c r="N47" s="131">
        <v>0</v>
      </c>
      <c r="O47" s="132">
        <v>576778035</v>
      </c>
      <c r="P47" s="131">
        <v>1184</v>
      </c>
      <c r="Q47" s="132">
        <v>0</v>
      </c>
      <c r="R47" s="133">
        <v>0</v>
      </c>
      <c r="T47" s="127"/>
    </row>
    <row r="48" spans="1:20" ht="18.95" customHeight="1" x14ac:dyDescent="0.25">
      <c r="A48" s="146" t="s">
        <v>607</v>
      </c>
      <c r="B48" s="130">
        <v>313843022</v>
      </c>
      <c r="C48" s="130">
        <v>22160435</v>
      </c>
      <c r="D48" s="130">
        <v>291682587</v>
      </c>
      <c r="E48" s="131">
        <v>540.6</v>
      </c>
      <c r="F48" s="129">
        <v>295719379</v>
      </c>
      <c r="G48" s="130">
        <v>7912369</v>
      </c>
      <c r="H48" s="130">
        <v>0</v>
      </c>
      <c r="I48" s="130">
        <v>287807010</v>
      </c>
      <c r="J48" s="131">
        <v>522.42999999999995</v>
      </c>
      <c r="K48" s="132">
        <v>24440406</v>
      </c>
      <c r="L48" s="131">
        <v>61.979999999999983</v>
      </c>
      <c r="M48" s="132">
        <v>0</v>
      </c>
      <c r="N48" s="131">
        <v>0</v>
      </c>
      <c r="O48" s="132">
        <v>263366604</v>
      </c>
      <c r="P48" s="131">
        <v>460.45</v>
      </c>
      <c r="Q48" s="132">
        <v>0</v>
      </c>
      <c r="R48" s="133">
        <v>0</v>
      </c>
      <c r="T48" s="127"/>
    </row>
    <row r="49" spans="1:20" ht="18.95" customHeight="1" x14ac:dyDescent="0.25">
      <c r="A49" s="146" t="s">
        <v>661</v>
      </c>
      <c r="B49" s="130">
        <v>313843022</v>
      </c>
      <c r="C49" s="130">
        <v>22160435</v>
      </c>
      <c r="D49" s="130">
        <v>291682587</v>
      </c>
      <c r="E49" s="131">
        <v>540.6</v>
      </c>
      <c r="F49" s="129">
        <v>295719379</v>
      </c>
      <c r="G49" s="130">
        <v>7912369</v>
      </c>
      <c r="H49" s="130">
        <v>0</v>
      </c>
      <c r="I49" s="130">
        <v>287807010</v>
      </c>
      <c r="J49" s="130">
        <v>522.42999999999995</v>
      </c>
      <c r="K49" s="132">
        <v>24440406</v>
      </c>
      <c r="L49" s="131">
        <v>61.979999999999983</v>
      </c>
      <c r="M49" s="132">
        <v>0</v>
      </c>
      <c r="N49" s="131">
        <v>0</v>
      </c>
      <c r="O49" s="132">
        <v>263366604</v>
      </c>
      <c r="P49" s="131">
        <v>460.45</v>
      </c>
      <c r="Q49" s="132">
        <v>0</v>
      </c>
      <c r="R49" s="133">
        <v>0</v>
      </c>
      <c r="T49" s="127"/>
    </row>
    <row r="50" spans="1:20" ht="18.95" customHeight="1" x14ac:dyDescent="0.25">
      <c r="A50" s="146" t="s">
        <v>609</v>
      </c>
      <c r="B50" s="130">
        <v>1190934495</v>
      </c>
      <c r="C50" s="130">
        <v>9522332</v>
      </c>
      <c r="D50" s="130">
        <v>1181412163</v>
      </c>
      <c r="E50" s="131">
        <v>2609.6099999999997</v>
      </c>
      <c r="F50" s="129">
        <v>1242625743</v>
      </c>
      <c r="G50" s="130">
        <v>9522332</v>
      </c>
      <c r="H50" s="130">
        <v>0</v>
      </c>
      <c r="I50" s="130">
        <v>1233103411</v>
      </c>
      <c r="J50" s="131">
        <v>2609.6099999999997</v>
      </c>
      <c r="K50" s="132">
        <v>143511127</v>
      </c>
      <c r="L50" s="131">
        <v>354.73999999999995</v>
      </c>
      <c r="M50" s="132">
        <v>0</v>
      </c>
      <c r="N50" s="131">
        <v>0</v>
      </c>
      <c r="O50" s="132">
        <v>1089592284</v>
      </c>
      <c r="P50" s="131">
        <v>2254.87</v>
      </c>
      <c r="Q50" s="132">
        <v>0</v>
      </c>
      <c r="R50" s="133">
        <v>0</v>
      </c>
      <c r="T50" s="127"/>
    </row>
    <row r="51" spans="1:20" ht="18.95" customHeight="1" x14ac:dyDescent="0.25">
      <c r="A51" s="146" t="s">
        <v>662</v>
      </c>
      <c r="B51" s="130">
        <v>119541589</v>
      </c>
      <c r="C51" s="130">
        <v>3603521</v>
      </c>
      <c r="D51" s="130">
        <v>115938068</v>
      </c>
      <c r="E51" s="131">
        <v>307</v>
      </c>
      <c r="F51" s="129">
        <v>124699189</v>
      </c>
      <c r="G51" s="130">
        <v>3603521</v>
      </c>
      <c r="H51" s="130">
        <v>0</v>
      </c>
      <c r="I51" s="130">
        <v>121095668</v>
      </c>
      <c r="J51" s="130">
        <v>307</v>
      </c>
      <c r="K51" s="132">
        <v>25280711</v>
      </c>
      <c r="L51" s="131">
        <v>67</v>
      </c>
      <c r="M51" s="132">
        <v>0</v>
      </c>
      <c r="N51" s="131">
        <v>0</v>
      </c>
      <c r="O51" s="132">
        <v>95814957</v>
      </c>
      <c r="P51" s="131">
        <v>240</v>
      </c>
      <c r="Q51" s="132">
        <v>0</v>
      </c>
      <c r="R51" s="133">
        <v>0</v>
      </c>
      <c r="T51" s="127"/>
    </row>
    <row r="52" spans="1:20" ht="18.95" customHeight="1" x14ac:dyDescent="0.25">
      <c r="A52" s="146" t="s">
        <v>663</v>
      </c>
      <c r="B52" s="130">
        <v>1071392906</v>
      </c>
      <c r="C52" s="130">
        <v>5918811</v>
      </c>
      <c r="D52" s="130">
        <v>1065474095</v>
      </c>
      <c r="E52" s="131">
        <v>2302.6099999999997</v>
      </c>
      <c r="F52" s="129">
        <v>1117926554</v>
      </c>
      <c r="G52" s="130">
        <v>5918811</v>
      </c>
      <c r="H52" s="130">
        <v>0</v>
      </c>
      <c r="I52" s="130">
        <v>1112007743</v>
      </c>
      <c r="J52" s="130">
        <v>2302.6099999999997</v>
      </c>
      <c r="K52" s="132">
        <v>118230416</v>
      </c>
      <c r="L52" s="131">
        <v>287.73999999999995</v>
      </c>
      <c r="M52" s="132">
        <v>0</v>
      </c>
      <c r="N52" s="131">
        <v>0</v>
      </c>
      <c r="O52" s="132">
        <v>993777327</v>
      </c>
      <c r="P52" s="131">
        <v>2014.8699999999997</v>
      </c>
      <c r="Q52" s="132">
        <v>0</v>
      </c>
      <c r="R52" s="133">
        <v>0</v>
      </c>
      <c r="T52" s="127"/>
    </row>
    <row r="53" spans="1:20" ht="18.95" customHeight="1" x14ac:dyDescent="0.25">
      <c r="A53" s="146" t="s">
        <v>614</v>
      </c>
      <c r="B53" s="130">
        <v>1973710623</v>
      </c>
      <c r="C53" s="130">
        <v>2957730</v>
      </c>
      <c r="D53" s="130">
        <v>1970752893</v>
      </c>
      <c r="E53" s="131">
        <v>4889</v>
      </c>
      <c r="F53" s="129">
        <v>2055845823</v>
      </c>
      <c r="G53" s="130">
        <v>3120330</v>
      </c>
      <c r="H53" s="130">
        <v>0</v>
      </c>
      <c r="I53" s="130">
        <v>2052725493</v>
      </c>
      <c r="J53" s="131">
        <v>4889</v>
      </c>
      <c r="K53" s="132">
        <v>126807936</v>
      </c>
      <c r="L53" s="131">
        <v>339.8</v>
      </c>
      <c r="M53" s="132">
        <v>0</v>
      </c>
      <c r="N53" s="131">
        <v>0</v>
      </c>
      <c r="O53" s="132">
        <v>1925917557</v>
      </c>
      <c r="P53" s="131">
        <v>4549.2</v>
      </c>
      <c r="Q53" s="132">
        <v>0</v>
      </c>
      <c r="R53" s="133">
        <v>0</v>
      </c>
      <c r="T53" s="127"/>
    </row>
    <row r="54" spans="1:20" ht="18.95" customHeight="1" x14ac:dyDescent="0.25">
      <c r="A54" s="146" t="s">
        <v>664</v>
      </c>
      <c r="B54" s="129">
        <v>1775882601</v>
      </c>
      <c r="C54" s="130">
        <v>2105400</v>
      </c>
      <c r="D54" s="130">
        <v>1773777201</v>
      </c>
      <c r="E54" s="130">
        <v>4420</v>
      </c>
      <c r="F54" s="129">
        <v>1850138601</v>
      </c>
      <c r="G54" s="130">
        <v>2268000</v>
      </c>
      <c r="H54" s="130">
        <v>0</v>
      </c>
      <c r="I54" s="130">
        <v>1847870601</v>
      </c>
      <c r="J54" s="130">
        <v>4420</v>
      </c>
      <c r="K54" s="132">
        <v>63947340</v>
      </c>
      <c r="L54" s="131">
        <v>161.80000000000001</v>
      </c>
      <c r="M54" s="132">
        <v>0</v>
      </c>
      <c r="N54" s="131">
        <v>0</v>
      </c>
      <c r="O54" s="132">
        <v>1783923261</v>
      </c>
      <c r="P54" s="131">
        <v>4258.2</v>
      </c>
      <c r="Q54" s="132">
        <v>0</v>
      </c>
      <c r="R54" s="133">
        <v>0</v>
      </c>
      <c r="T54" s="127"/>
    </row>
    <row r="55" spans="1:20" ht="18.95" customHeight="1" x14ac:dyDescent="0.25">
      <c r="A55" s="146" t="s">
        <v>665</v>
      </c>
      <c r="B55" s="129">
        <v>45506275</v>
      </c>
      <c r="C55" s="130">
        <v>144000</v>
      </c>
      <c r="D55" s="130">
        <v>45362275</v>
      </c>
      <c r="E55" s="130">
        <v>87</v>
      </c>
      <c r="F55" s="129">
        <v>46967875</v>
      </c>
      <c r="G55" s="130">
        <v>144000</v>
      </c>
      <c r="H55" s="130">
        <v>0</v>
      </c>
      <c r="I55" s="130">
        <v>46823875</v>
      </c>
      <c r="J55" s="130">
        <v>87</v>
      </c>
      <c r="K55" s="132">
        <v>3571430</v>
      </c>
      <c r="L55" s="131">
        <v>10</v>
      </c>
      <c r="M55" s="132">
        <v>0</v>
      </c>
      <c r="N55" s="131">
        <v>0</v>
      </c>
      <c r="O55" s="132">
        <v>43252445</v>
      </c>
      <c r="P55" s="131">
        <v>77</v>
      </c>
      <c r="Q55" s="132">
        <v>0</v>
      </c>
      <c r="R55" s="133">
        <v>0</v>
      </c>
      <c r="T55" s="127"/>
    </row>
    <row r="56" spans="1:20" ht="18.95" customHeight="1" x14ac:dyDescent="0.25">
      <c r="A56" s="146" t="s">
        <v>666</v>
      </c>
      <c r="B56" s="129">
        <v>152321747</v>
      </c>
      <c r="C56" s="130">
        <v>708330</v>
      </c>
      <c r="D56" s="130">
        <v>151613417</v>
      </c>
      <c r="E56" s="130">
        <v>382</v>
      </c>
      <c r="F56" s="129">
        <v>158739347</v>
      </c>
      <c r="G56" s="130">
        <v>708330</v>
      </c>
      <c r="H56" s="130">
        <v>0</v>
      </c>
      <c r="I56" s="130">
        <v>158031017</v>
      </c>
      <c r="J56" s="130">
        <v>382</v>
      </c>
      <c r="K56" s="132">
        <v>59289166</v>
      </c>
      <c r="L56" s="131">
        <v>168</v>
      </c>
      <c r="M56" s="132">
        <v>0</v>
      </c>
      <c r="N56" s="131">
        <v>0</v>
      </c>
      <c r="O56" s="132">
        <v>98741851</v>
      </c>
      <c r="P56" s="131">
        <v>214</v>
      </c>
      <c r="Q56" s="132">
        <v>0</v>
      </c>
      <c r="R56" s="133">
        <v>0</v>
      </c>
      <c r="T56" s="127"/>
    </row>
    <row r="57" spans="1:20" ht="18.95" customHeight="1" x14ac:dyDescent="0.25">
      <c r="A57" s="146" t="s">
        <v>618</v>
      </c>
      <c r="B57" s="129">
        <v>54470946</v>
      </c>
      <c r="C57" s="130">
        <v>303513</v>
      </c>
      <c r="D57" s="130">
        <v>54167433</v>
      </c>
      <c r="E57" s="130">
        <v>145</v>
      </c>
      <c r="F57" s="129">
        <v>56906946</v>
      </c>
      <c r="G57" s="130">
        <v>303513</v>
      </c>
      <c r="H57" s="130">
        <v>0</v>
      </c>
      <c r="I57" s="130">
        <v>56603433</v>
      </c>
      <c r="J57" s="131">
        <v>145</v>
      </c>
      <c r="K57" s="132">
        <v>23778166</v>
      </c>
      <c r="L57" s="131">
        <v>65</v>
      </c>
      <c r="M57" s="132">
        <v>0</v>
      </c>
      <c r="N57" s="131">
        <v>0</v>
      </c>
      <c r="O57" s="132">
        <v>32825267</v>
      </c>
      <c r="P57" s="131">
        <v>80</v>
      </c>
      <c r="Q57" s="132">
        <v>0</v>
      </c>
      <c r="R57" s="133">
        <v>0</v>
      </c>
      <c r="T57" s="127"/>
    </row>
    <row r="58" spans="1:20" ht="18.95" customHeight="1" x14ac:dyDescent="0.25">
      <c r="A58" s="146" t="s">
        <v>667</v>
      </c>
      <c r="B58" s="129">
        <v>54470946</v>
      </c>
      <c r="C58" s="130">
        <v>303513</v>
      </c>
      <c r="D58" s="130">
        <v>54167433</v>
      </c>
      <c r="E58" s="130">
        <v>145</v>
      </c>
      <c r="F58" s="129">
        <v>56906946</v>
      </c>
      <c r="G58" s="130">
        <v>303513</v>
      </c>
      <c r="H58" s="130">
        <v>0</v>
      </c>
      <c r="I58" s="130">
        <v>56603433</v>
      </c>
      <c r="J58" s="130">
        <v>145</v>
      </c>
      <c r="K58" s="132">
        <v>23778166</v>
      </c>
      <c r="L58" s="131">
        <v>65</v>
      </c>
      <c r="M58" s="132">
        <v>0</v>
      </c>
      <c r="N58" s="131">
        <v>0</v>
      </c>
      <c r="O58" s="132">
        <v>32825267</v>
      </c>
      <c r="P58" s="131">
        <v>80</v>
      </c>
      <c r="Q58" s="132">
        <v>0</v>
      </c>
      <c r="R58" s="133">
        <v>0</v>
      </c>
      <c r="T58" s="127"/>
    </row>
    <row r="59" spans="1:20" ht="8.25" customHeight="1" thickBot="1" x14ac:dyDescent="0.3">
      <c r="A59" s="149"/>
      <c r="B59" s="129"/>
      <c r="C59" s="150"/>
      <c r="D59" s="130"/>
      <c r="E59" s="131"/>
      <c r="F59" s="129"/>
      <c r="G59" s="150"/>
      <c r="H59" s="130"/>
      <c r="I59" s="130"/>
      <c r="J59" s="131"/>
      <c r="K59" s="151"/>
      <c r="L59" s="152"/>
      <c r="M59" s="151"/>
      <c r="N59" s="152"/>
      <c r="O59" s="151"/>
      <c r="P59" s="152"/>
      <c r="Q59" s="151"/>
      <c r="R59" s="153"/>
      <c r="T59" s="127"/>
    </row>
    <row r="60" spans="1:20" ht="45" customHeight="1" thickBot="1" x14ac:dyDescent="0.25">
      <c r="A60" s="136" t="s">
        <v>133</v>
      </c>
      <c r="B60" s="138">
        <v>23292105132</v>
      </c>
      <c r="C60" s="138">
        <v>157550266</v>
      </c>
      <c r="D60" s="138">
        <v>23134554866</v>
      </c>
      <c r="E60" s="139">
        <v>53075.39</v>
      </c>
      <c r="F60" s="137">
        <v>24129695867</v>
      </c>
      <c r="G60" s="138">
        <v>116801737</v>
      </c>
      <c r="H60" s="138">
        <v>0</v>
      </c>
      <c r="I60" s="138">
        <v>24012894130</v>
      </c>
      <c r="J60" s="139">
        <v>53220.58</v>
      </c>
      <c r="K60" s="137">
        <v>1752291995</v>
      </c>
      <c r="L60" s="140">
        <v>4141.5400000000009</v>
      </c>
      <c r="M60" s="137">
        <v>0</v>
      </c>
      <c r="N60" s="140">
        <v>0</v>
      </c>
      <c r="O60" s="137">
        <v>22260602135</v>
      </c>
      <c r="P60" s="140">
        <v>49079.039999999994</v>
      </c>
      <c r="Q60" s="137">
        <v>0</v>
      </c>
      <c r="R60" s="140">
        <v>0</v>
      </c>
    </row>
    <row r="61" spans="1:20" ht="18" customHeight="1" x14ac:dyDescent="0.2">
      <c r="A61" s="141" t="s">
        <v>179</v>
      </c>
    </row>
    <row r="62" spans="1:20" ht="12.75" x14ac:dyDescent="0.2">
      <c r="A62" s="24"/>
      <c r="F62" s="127"/>
      <c r="G62" s="127"/>
      <c r="H62" s="127"/>
      <c r="I62" s="127"/>
    </row>
    <row r="63" spans="1:20" s="142" customFormat="1" ht="12.75" customHeight="1" x14ac:dyDescent="0.2">
      <c r="B63" s="143"/>
      <c r="C63" s="143"/>
      <c r="D63" s="143"/>
      <c r="E63" s="143"/>
      <c r="F63" s="143"/>
      <c r="G63" s="143"/>
      <c r="H63" s="143"/>
      <c r="I63" s="143"/>
      <c r="J63" s="143"/>
      <c r="K63" s="143"/>
    </row>
    <row r="64" spans="1:20" ht="12.75" customHeight="1" x14ac:dyDescent="0.2">
      <c r="A64" s="24"/>
    </row>
    <row r="65" spans="11:12" x14ac:dyDescent="0.25">
      <c r="K65" s="127"/>
      <c r="L65" s="127"/>
    </row>
  </sheetData>
  <mergeCells count="8">
    <mergeCell ref="A3:R3"/>
    <mergeCell ref="B5:E5"/>
    <mergeCell ref="F5:R5"/>
    <mergeCell ref="K6:R6"/>
    <mergeCell ref="K7:L7"/>
    <mergeCell ref="M7:N7"/>
    <mergeCell ref="O7:P7"/>
    <mergeCell ref="Q7:R7"/>
  </mergeCells>
  <printOptions horizontalCentered="1" verticalCentered="1"/>
  <pageMargins left="0.11811023622047245" right="0" top="0.39370078740157483" bottom="0.39370078740157483" header="0.15748031496062992" footer="0.19685039370078741"/>
  <pageSetup paperSize="9" scale="45" pageOrder="overThenDown" orientation="landscape" r:id="rId1"/>
  <headerFooter alignWithMargins="0"/>
  <rowBreaks count="1" manualBreakCount="1">
    <brk id="61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2"/>
  <sheetViews>
    <sheetView zoomScale="75" zoomScaleNormal="75" workbookViewId="0">
      <pane xSplit="1" ySplit="11" topLeftCell="B12" activePane="bottomRight" state="frozen"/>
      <selection activeCell="R35" sqref="R35"/>
      <selection pane="topRight" activeCell="R35" sqref="R35"/>
      <selection pane="bottomLeft" activeCell="R35" sqref="R35"/>
      <selection pane="bottomRight" activeCell="R38" sqref="R38"/>
    </sheetView>
  </sheetViews>
  <sheetFormatPr defaultColWidth="6.7109375" defaultRowHeight="15.75" x14ac:dyDescent="0.25"/>
  <cols>
    <col min="1" max="1" width="58.5703125" style="26" customWidth="1"/>
    <col min="2" max="2" width="21.42578125" style="24" customWidth="1"/>
    <col min="3" max="3" width="15.140625" style="24" customWidth="1"/>
    <col min="4" max="4" width="16.85546875" style="24" customWidth="1"/>
    <col min="5" max="5" width="8.140625" style="24" customWidth="1"/>
    <col min="6" max="6" width="20.5703125" style="24" customWidth="1"/>
    <col min="7" max="8" width="15.140625" style="24" customWidth="1"/>
    <col min="9" max="9" width="16.7109375" style="24" customWidth="1"/>
    <col min="10" max="10" width="8.5703125" style="24" customWidth="1"/>
    <col min="11" max="11" width="18.140625" style="24" customWidth="1"/>
    <col min="12" max="12" width="8.42578125" style="24" customWidth="1"/>
    <col min="13" max="13" width="19.28515625" style="24" customWidth="1"/>
    <col min="14" max="14" width="8.5703125" style="24" customWidth="1"/>
    <col min="15" max="15" width="17.85546875" style="24" customWidth="1"/>
    <col min="16" max="16" width="8" style="24" customWidth="1"/>
    <col min="17" max="17" width="14.28515625" style="24" customWidth="1"/>
    <col min="18" max="18" width="11.85546875" style="24" customWidth="1"/>
    <col min="19" max="256" width="6.7109375" style="24"/>
    <col min="257" max="257" width="58.5703125" style="24" customWidth="1"/>
    <col min="258" max="258" width="21.42578125" style="24" customWidth="1"/>
    <col min="259" max="259" width="15.140625" style="24" customWidth="1"/>
    <col min="260" max="260" width="16.85546875" style="24" customWidth="1"/>
    <col min="261" max="261" width="8.140625" style="24" customWidth="1"/>
    <col min="262" max="262" width="20.5703125" style="24" customWidth="1"/>
    <col min="263" max="264" width="15.140625" style="24" customWidth="1"/>
    <col min="265" max="265" width="16.7109375" style="24" customWidth="1"/>
    <col min="266" max="266" width="8.5703125" style="24" customWidth="1"/>
    <col min="267" max="267" width="18.140625" style="24" customWidth="1"/>
    <col min="268" max="268" width="8.42578125" style="24" customWidth="1"/>
    <col min="269" max="269" width="19.28515625" style="24" customWidth="1"/>
    <col min="270" max="270" width="8.5703125" style="24" customWidth="1"/>
    <col min="271" max="271" width="17.85546875" style="24" customWidth="1"/>
    <col min="272" max="272" width="8" style="24" customWidth="1"/>
    <col min="273" max="273" width="14.28515625" style="24" customWidth="1"/>
    <col min="274" max="274" width="11.85546875" style="24" customWidth="1"/>
    <col min="275" max="512" width="6.7109375" style="24"/>
    <col min="513" max="513" width="58.5703125" style="24" customWidth="1"/>
    <col min="514" max="514" width="21.42578125" style="24" customWidth="1"/>
    <col min="515" max="515" width="15.140625" style="24" customWidth="1"/>
    <col min="516" max="516" width="16.85546875" style="24" customWidth="1"/>
    <col min="517" max="517" width="8.140625" style="24" customWidth="1"/>
    <col min="518" max="518" width="20.5703125" style="24" customWidth="1"/>
    <col min="519" max="520" width="15.140625" style="24" customWidth="1"/>
    <col min="521" max="521" width="16.7109375" style="24" customWidth="1"/>
    <col min="522" max="522" width="8.5703125" style="24" customWidth="1"/>
    <col min="523" max="523" width="18.140625" style="24" customWidth="1"/>
    <col min="524" max="524" width="8.42578125" style="24" customWidth="1"/>
    <col min="525" max="525" width="19.28515625" style="24" customWidth="1"/>
    <col min="526" max="526" width="8.5703125" style="24" customWidth="1"/>
    <col min="527" max="527" width="17.85546875" style="24" customWidth="1"/>
    <col min="528" max="528" width="8" style="24" customWidth="1"/>
    <col min="529" max="529" width="14.28515625" style="24" customWidth="1"/>
    <col min="530" max="530" width="11.85546875" style="24" customWidth="1"/>
    <col min="531" max="768" width="6.7109375" style="24"/>
    <col min="769" max="769" width="58.5703125" style="24" customWidth="1"/>
    <col min="770" max="770" width="21.42578125" style="24" customWidth="1"/>
    <col min="771" max="771" width="15.140625" style="24" customWidth="1"/>
    <col min="772" max="772" width="16.85546875" style="24" customWidth="1"/>
    <col min="773" max="773" width="8.140625" style="24" customWidth="1"/>
    <col min="774" max="774" width="20.5703125" style="24" customWidth="1"/>
    <col min="775" max="776" width="15.140625" style="24" customWidth="1"/>
    <col min="777" max="777" width="16.7109375" style="24" customWidth="1"/>
    <col min="778" max="778" width="8.5703125" style="24" customWidth="1"/>
    <col min="779" max="779" width="18.140625" style="24" customWidth="1"/>
    <col min="780" max="780" width="8.42578125" style="24" customWidth="1"/>
    <col min="781" max="781" width="19.28515625" style="24" customWidth="1"/>
    <col min="782" max="782" width="8.5703125" style="24" customWidth="1"/>
    <col min="783" max="783" width="17.85546875" style="24" customWidth="1"/>
    <col min="784" max="784" width="8" style="24" customWidth="1"/>
    <col min="785" max="785" width="14.28515625" style="24" customWidth="1"/>
    <col min="786" max="786" width="11.85546875" style="24" customWidth="1"/>
    <col min="787" max="1024" width="6.7109375" style="24"/>
    <col min="1025" max="1025" width="58.5703125" style="24" customWidth="1"/>
    <col min="1026" max="1026" width="21.42578125" style="24" customWidth="1"/>
    <col min="1027" max="1027" width="15.140625" style="24" customWidth="1"/>
    <col min="1028" max="1028" width="16.85546875" style="24" customWidth="1"/>
    <col min="1029" max="1029" width="8.140625" style="24" customWidth="1"/>
    <col min="1030" max="1030" width="20.5703125" style="24" customWidth="1"/>
    <col min="1031" max="1032" width="15.140625" style="24" customWidth="1"/>
    <col min="1033" max="1033" width="16.7109375" style="24" customWidth="1"/>
    <col min="1034" max="1034" width="8.5703125" style="24" customWidth="1"/>
    <col min="1035" max="1035" width="18.140625" style="24" customWidth="1"/>
    <col min="1036" max="1036" width="8.42578125" style="24" customWidth="1"/>
    <col min="1037" max="1037" width="19.28515625" style="24" customWidth="1"/>
    <col min="1038" max="1038" width="8.5703125" style="24" customWidth="1"/>
    <col min="1039" max="1039" width="17.85546875" style="24" customWidth="1"/>
    <col min="1040" max="1040" width="8" style="24" customWidth="1"/>
    <col min="1041" max="1041" width="14.28515625" style="24" customWidth="1"/>
    <col min="1042" max="1042" width="11.85546875" style="24" customWidth="1"/>
    <col min="1043" max="1280" width="6.7109375" style="24"/>
    <col min="1281" max="1281" width="58.5703125" style="24" customWidth="1"/>
    <col min="1282" max="1282" width="21.42578125" style="24" customWidth="1"/>
    <col min="1283" max="1283" width="15.140625" style="24" customWidth="1"/>
    <col min="1284" max="1284" width="16.85546875" style="24" customWidth="1"/>
    <col min="1285" max="1285" width="8.140625" style="24" customWidth="1"/>
    <col min="1286" max="1286" width="20.5703125" style="24" customWidth="1"/>
    <col min="1287" max="1288" width="15.140625" style="24" customWidth="1"/>
    <col min="1289" max="1289" width="16.7109375" style="24" customWidth="1"/>
    <col min="1290" max="1290" width="8.5703125" style="24" customWidth="1"/>
    <col min="1291" max="1291" width="18.140625" style="24" customWidth="1"/>
    <col min="1292" max="1292" width="8.42578125" style="24" customWidth="1"/>
    <col min="1293" max="1293" width="19.28515625" style="24" customWidth="1"/>
    <col min="1294" max="1294" width="8.5703125" style="24" customWidth="1"/>
    <col min="1295" max="1295" width="17.85546875" style="24" customWidth="1"/>
    <col min="1296" max="1296" width="8" style="24" customWidth="1"/>
    <col min="1297" max="1297" width="14.28515625" style="24" customWidth="1"/>
    <col min="1298" max="1298" width="11.85546875" style="24" customWidth="1"/>
    <col min="1299" max="1536" width="6.7109375" style="24"/>
    <col min="1537" max="1537" width="58.5703125" style="24" customWidth="1"/>
    <col min="1538" max="1538" width="21.42578125" style="24" customWidth="1"/>
    <col min="1539" max="1539" width="15.140625" style="24" customWidth="1"/>
    <col min="1540" max="1540" width="16.85546875" style="24" customWidth="1"/>
    <col min="1541" max="1541" width="8.140625" style="24" customWidth="1"/>
    <col min="1542" max="1542" width="20.5703125" style="24" customWidth="1"/>
    <col min="1543" max="1544" width="15.140625" style="24" customWidth="1"/>
    <col min="1545" max="1545" width="16.7109375" style="24" customWidth="1"/>
    <col min="1546" max="1546" width="8.5703125" style="24" customWidth="1"/>
    <col min="1547" max="1547" width="18.140625" style="24" customWidth="1"/>
    <col min="1548" max="1548" width="8.42578125" style="24" customWidth="1"/>
    <col min="1549" max="1549" width="19.28515625" style="24" customWidth="1"/>
    <col min="1550" max="1550" width="8.5703125" style="24" customWidth="1"/>
    <col min="1551" max="1551" width="17.85546875" style="24" customWidth="1"/>
    <col min="1552" max="1552" width="8" style="24" customWidth="1"/>
    <col min="1553" max="1553" width="14.28515625" style="24" customWidth="1"/>
    <col min="1554" max="1554" width="11.85546875" style="24" customWidth="1"/>
    <col min="1555" max="1792" width="6.7109375" style="24"/>
    <col min="1793" max="1793" width="58.5703125" style="24" customWidth="1"/>
    <col min="1794" max="1794" width="21.42578125" style="24" customWidth="1"/>
    <col min="1795" max="1795" width="15.140625" style="24" customWidth="1"/>
    <col min="1796" max="1796" width="16.85546875" style="24" customWidth="1"/>
    <col min="1797" max="1797" width="8.140625" style="24" customWidth="1"/>
    <col min="1798" max="1798" width="20.5703125" style="24" customWidth="1"/>
    <col min="1799" max="1800" width="15.140625" style="24" customWidth="1"/>
    <col min="1801" max="1801" width="16.7109375" style="24" customWidth="1"/>
    <col min="1802" max="1802" width="8.5703125" style="24" customWidth="1"/>
    <col min="1803" max="1803" width="18.140625" style="24" customWidth="1"/>
    <col min="1804" max="1804" width="8.42578125" style="24" customWidth="1"/>
    <col min="1805" max="1805" width="19.28515625" style="24" customWidth="1"/>
    <col min="1806" max="1806" width="8.5703125" style="24" customWidth="1"/>
    <col min="1807" max="1807" width="17.85546875" style="24" customWidth="1"/>
    <col min="1808" max="1808" width="8" style="24" customWidth="1"/>
    <col min="1809" max="1809" width="14.28515625" style="24" customWidth="1"/>
    <col min="1810" max="1810" width="11.85546875" style="24" customWidth="1"/>
    <col min="1811" max="2048" width="6.7109375" style="24"/>
    <col min="2049" max="2049" width="58.5703125" style="24" customWidth="1"/>
    <col min="2050" max="2050" width="21.42578125" style="24" customWidth="1"/>
    <col min="2051" max="2051" width="15.140625" style="24" customWidth="1"/>
    <col min="2052" max="2052" width="16.85546875" style="24" customWidth="1"/>
    <col min="2053" max="2053" width="8.140625" style="24" customWidth="1"/>
    <col min="2054" max="2054" width="20.5703125" style="24" customWidth="1"/>
    <col min="2055" max="2056" width="15.140625" style="24" customWidth="1"/>
    <col min="2057" max="2057" width="16.7109375" style="24" customWidth="1"/>
    <col min="2058" max="2058" width="8.5703125" style="24" customWidth="1"/>
    <col min="2059" max="2059" width="18.140625" style="24" customWidth="1"/>
    <col min="2060" max="2060" width="8.42578125" style="24" customWidth="1"/>
    <col min="2061" max="2061" width="19.28515625" style="24" customWidth="1"/>
    <col min="2062" max="2062" width="8.5703125" style="24" customWidth="1"/>
    <col min="2063" max="2063" width="17.85546875" style="24" customWidth="1"/>
    <col min="2064" max="2064" width="8" style="24" customWidth="1"/>
    <col min="2065" max="2065" width="14.28515625" style="24" customWidth="1"/>
    <col min="2066" max="2066" width="11.85546875" style="24" customWidth="1"/>
    <col min="2067" max="2304" width="6.7109375" style="24"/>
    <col min="2305" max="2305" width="58.5703125" style="24" customWidth="1"/>
    <col min="2306" max="2306" width="21.42578125" style="24" customWidth="1"/>
    <col min="2307" max="2307" width="15.140625" style="24" customWidth="1"/>
    <col min="2308" max="2308" width="16.85546875" style="24" customWidth="1"/>
    <col min="2309" max="2309" width="8.140625" style="24" customWidth="1"/>
    <col min="2310" max="2310" width="20.5703125" style="24" customWidth="1"/>
    <col min="2311" max="2312" width="15.140625" style="24" customWidth="1"/>
    <col min="2313" max="2313" width="16.7109375" style="24" customWidth="1"/>
    <col min="2314" max="2314" width="8.5703125" style="24" customWidth="1"/>
    <col min="2315" max="2315" width="18.140625" style="24" customWidth="1"/>
    <col min="2316" max="2316" width="8.42578125" style="24" customWidth="1"/>
    <col min="2317" max="2317" width="19.28515625" style="24" customWidth="1"/>
    <col min="2318" max="2318" width="8.5703125" style="24" customWidth="1"/>
    <col min="2319" max="2319" width="17.85546875" style="24" customWidth="1"/>
    <col min="2320" max="2320" width="8" style="24" customWidth="1"/>
    <col min="2321" max="2321" width="14.28515625" style="24" customWidth="1"/>
    <col min="2322" max="2322" width="11.85546875" style="24" customWidth="1"/>
    <col min="2323" max="2560" width="6.7109375" style="24"/>
    <col min="2561" max="2561" width="58.5703125" style="24" customWidth="1"/>
    <col min="2562" max="2562" width="21.42578125" style="24" customWidth="1"/>
    <col min="2563" max="2563" width="15.140625" style="24" customWidth="1"/>
    <col min="2564" max="2564" width="16.85546875" style="24" customWidth="1"/>
    <col min="2565" max="2565" width="8.140625" style="24" customWidth="1"/>
    <col min="2566" max="2566" width="20.5703125" style="24" customWidth="1"/>
    <col min="2567" max="2568" width="15.140625" style="24" customWidth="1"/>
    <col min="2569" max="2569" width="16.7109375" style="24" customWidth="1"/>
    <col min="2570" max="2570" width="8.5703125" style="24" customWidth="1"/>
    <col min="2571" max="2571" width="18.140625" style="24" customWidth="1"/>
    <col min="2572" max="2572" width="8.42578125" style="24" customWidth="1"/>
    <col min="2573" max="2573" width="19.28515625" style="24" customWidth="1"/>
    <col min="2574" max="2574" width="8.5703125" style="24" customWidth="1"/>
    <col min="2575" max="2575" width="17.85546875" style="24" customWidth="1"/>
    <col min="2576" max="2576" width="8" style="24" customWidth="1"/>
    <col min="2577" max="2577" width="14.28515625" style="24" customWidth="1"/>
    <col min="2578" max="2578" width="11.85546875" style="24" customWidth="1"/>
    <col min="2579" max="2816" width="6.7109375" style="24"/>
    <col min="2817" max="2817" width="58.5703125" style="24" customWidth="1"/>
    <col min="2818" max="2818" width="21.42578125" style="24" customWidth="1"/>
    <col min="2819" max="2819" width="15.140625" style="24" customWidth="1"/>
    <col min="2820" max="2820" width="16.85546875" style="24" customWidth="1"/>
    <col min="2821" max="2821" width="8.140625" style="24" customWidth="1"/>
    <col min="2822" max="2822" width="20.5703125" style="24" customWidth="1"/>
    <col min="2823" max="2824" width="15.140625" style="24" customWidth="1"/>
    <col min="2825" max="2825" width="16.7109375" style="24" customWidth="1"/>
    <col min="2826" max="2826" width="8.5703125" style="24" customWidth="1"/>
    <col min="2827" max="2827" width="18.140625" style="24" customWidth="1"/>
    <col min="2828" max="2828" width="8.42578125" style="24" customWidth="1"/>
    <col min="2829" max="2829" width="19.28515625" style="24" customWidth="1"/>
    <col min="2830" max="2830" width="8.5703125" style="24" customWidth="1"/>
    <col min="2831" max="2831" width="17.85546875" style="24" customWidth="1"/>
    <col min="2832" max="2832" width="8" style="24" customWidth="1"/>
    <col min="2833" max="2833" width="14.28515625" style="24" customWidth="1"/>
    <col min="2834" max="2834" width="11.85546875" style="24" customWidth="1"/>
    <col min="2835" max="3072" width="6.7109375" style="24"/>
    <col min="3073" max="3073" width="58.5703125" style="24" customWidth="1"/>
    <col min="3074" max="3074" width="21.42578125" style="24" customWidth="1"/>
    <col min="3075" max="3075" width="15.140625" style="24" customWidth="1"/>
    <col min="3076" max="3076" width="16.85546875" style="24" customWidth="1"/>
    <col min="3077" max="3077" width="8.140625" style="24" customWidth="1"/>
    <col min="3078" max="3078" width="20.5703125" style="24" customWidth="1"/>
    <col min="3079" max="3080" width="15.140625" style="24" customWidth="1"/>
    <col min="3081" max="3081" width="16.7109375" style="24" customWidth="1"/>
    <col min="3082" max="3082" width="8.5703125" style="24" customWidth="1"/>
    <col min="3083" max="3083" width="18.140625" style="24" customWidth="1"/>
    <col min="3084" max="3084" width="8.42578125" style="24" customWidth="1"/>
    <col min="3085" max="3085" width="19.28515625" style="24" customWidth="1"/>
    <col min="3086" max="3086" width="8.5703125" style="24" customWidth="1"/>
    <col min="3087" max="3087" width="17.85546875" style="24" customWidth="1"/>
    <col min="3088" max="3088" width="8" style="24" customWidth="1"/>
    <col min="3089" max="3089" width="14.28515625" style="24" customWidth="1"/>
    <col min="3090" max="3090" width="11.85546875" style="24" customWidth="1"/>
    <col min="3091" max="3328" width="6.7109375" style="24"/>
    <col min="3329" max="3329" width="58.5703125" style="24" customWidth="1"/>
    <col min="3330" max="3330" width="21.42578125" style="24" customWidth="1"/>
    <col min="3331" max="3331" width="15.140625" style="24" customWidth="1"/>
    <col min="3332" max="3332" width="16.85546875" style="24" customWidth="1"/>
    <col min="3333" max="3333" width="8.140625" style="24" customWidth="1"/>
    <col min="3334" max="3334" width="20.5703125" style="24" customWidth="1"/>
    <col min="3335" max="3336" width="15.140625" style="24" customWidth="1"/>
    <col min="3337" max="3337" width="16.7109375" style="24" customWidth="1"/>
    <col min="3338" max="3338" width="8.5703125" style="24" customWidth="1"/>
    <col min="3339" max="3339" width="18.140625" style="24" customWidth="1"/>
    <col min="3340" max="3340" width="8.42578125" style="24" customWidth="1"/>
    <col min="3341" max="3341" width="19.28515625" style="24" customWidth="1"/>
    <col min="3342" max="3342" width="8.5703125" style="24" customWidth="1"/>
    <col min="3343" max="3343" width="17.85546875" style="24" customWidth="1"/>
    <col min="3344" max="3344" width="8" style="24" customWidth="1"/>
    <col min="3345" max="3345" width="14.28515625" style="24" customWidth="1"/>
    <col min="3346" max="3346" width="11.85546875" style="24" customWidth="1"/>
    <col min="3347" max="3584" width="6.7109375" style="24"/>
    <col min="3585" max="3585" width="58.5703125" style="24" customWidth="1"/>
    <col min="3586" max="3586" width="21.42578125" style="24" customWidth="1"/>
    <col min="3587" max="3587" width="15.140625" style="24" customWidth="1"/>
    <col min="3588" max="3588" width="16.85546875" style="24" customWidth="1"/>
    <col min="3589" max="3589" width="8.140625" style="24" customWidth="1"/>
    <col min="3590" max="3590" width="20.5703125" style="24" customWidth="1"/>
    <col min="3591" max="3592" width="15.140625" style="24" customWidth="1"/>
    <col min="3593" max="3593" width="16.7109375" style="24" customWidth="1"/>
    <col min="3594" max="3594" width="8.5703125" style="24" customWidth="1"/>
    <col min="3595" max="3595" width="18.140625" style="24" customWidth="1"/>
    <col min="3596" max="3596" width="8.42578125" style="24" customWidth="1"/>
    <col min="3597" max="3597" width="19.28515625" style="24" customWidth="1"/>
    <col min="3598" max="3598" width="8.5703125" style="24" customWidth="1"/>
    <col min="3599" max="3599" width="17.85546875" style="24" customWidth="1"/>
    <col min="3600" max="3600" width="8" style="24" customWidth="1"/>
    <col min="3601" max="3601" width="14.28515625" style="24" customWidth="1"/>
    <col min="3602" max="3602" width="11.85546875" style="24" customWidth="1"/>
    <col min="3603" max="3840" width="6.7109375" style="24"/>
    <col min="3841" max="3841" width="58.5703125" style="24" customWidth="1"/>
    <col min="3842" max="3842" width="21.42578125" style="24" customWidth="1"/>
    <col min="3843" max="3843" width="15.140625" style="24" customWidth="1"/>
    <col min="3844" max="3844" width="16.85546875" style="24" customWidth="1"/>
    <col min="3845" max="3845" width="8.140625" style="24" customWidth="1"/>
    <col min="3846" max="3846" width="20.5703125" style="24" customWidth="1"/>
    <col min="3847" max="3848" width="15.140625" style="24" customWidth="1"/>
    <col min="3849" max="3849" width="16.7109375" style="24" customWidth="1"/>
    <col min="3850" max="3850" width="8.5703125" style="24" customWidth="1"/>
    <col min="3851" max="3851" width="18.140625" style="24" customWidth="1"/>
    <col min="3852" max="3852" width="8.42578125" style="24" customWidth="1"/>
    <col min="3853" max="3853" width="19.28515625" style="24" customWidth="1"/>
    <col min="3854" max="3854" width="8.5703125" style="24" customWidth="1"/>
    <col min="3855" max="3855" width="17.85546875" style="24" customWidth="1"/>
    <col min="3856" max="3856" width="8" style="24" customWidth="1"/>
    <col min="3857" max="3857" width="14.28515625" style="24" customWidth="1"/>
    <col min="3858" max="3858" width="11.85546875" style="24" customWidth="1"/>
    <col min="3859" max="4096" width="6.7109375" style="24"/>
    <col min="4097" max="4097" width="58.5703125" style="24" customWidth="1"/>
    <col min="4098" max="4098" width="21.42578125" style="24" customWidth="1"/>
    <col min="4099" max="4099" width="15.140625" style="24" customWidth="1"/>
    <col min="4100" max="4100" width="16.85546875" style="24" customWidth="1"/>
    <col min="4101" max="4101" width="8.140625" style="24" customWidth="1"/>
    <col min="4102" max="4102" width="20.5703125" style="24" customWidth="1"/>
    <col min="4103" max="4104" width="15.140625" style="24" customWidth="1"/>
    <col min="4105" max="4105" width="16.7109375" style="24" customWidth="1"/>
    <col min="4106" max="4106" width="8.5703125" style="24" customWidth="1"/>
    <col min="4107" max="4107" width="18.140625" style="24" customWidth="1"/>
    <col min="4108" max="4108" width="8.42578125" style="24" customWidth="1"/>
    <col min="4109" max="4109" width="19.28515625" style="24" customWidth="1"/>
    <col min="4110" max="4110" width="8.5703125" style="24" customWidth="1"/>
    <col min="4111" max="4111" width="17.85546875" style="24" customWidth="1"/>
    <col min="4112" max="4112" width="8" style="24" customWidth="1"/>
    <col min="4113" max="4113" width="14.28515625" style="24" customWidth="1"/>
    <col min="4114" max="4114" width="11.85546875" style="24" customWidth="1"/>
    <col min="4115" max="4352" width="6.7109375" style="24"/>
    <col min="4353" max="4353" width="58.5703125" style="24" customWidth="1"/>
    <col min="4354" max="4354" width="21.42578125" style="24" customWidth="1"/>
    <col min="4355" max="4355" width="15.140625" style="24" customWidth="1"/>
    <col min="4356" max="4356" width="16.85546875" style="24" customWidth="1"/>
    <col min="4357" max="4357" width="8.140625" style="24" customWidth="1"/>
    <col min="4358" max="4358" width="20.5703125" style="24" customWidth="1"/>
    <col min="4359" max="4360" width="15.140625" style="24" customWidth="1"/>
    <col min="4361" max="4361" width="16.7109375" style="24" customWidth="1"/>
    <col min="4362" max="4362" width="8.5703125" style="24" customWidth="1"/>
    <col min="4363" max="4363" width="18.140625" style="24" customWidth="1"/>
    <col min="4364" max="4364" width="8.42578125" style="24" customWidth="1"/>
    <col min="4365" max="4365" width="19.28515625" style="24" customWidth="1"/>
    <col min="4366" max="4366" width="8.5703125" style="24" customWidth="1"/>
    <col min="4367" max="4367" width="17.85546875" style="24" customWidth="1"/>
    <col min="4368" max="4368" width="8" style="24" customWidth="1"/>
    <col min="4369" max="4369" width="14.28515625" style="24" customWidth="1"/>
    <col min="4370" max="4370" width="11.85546875" style="24" customWidth="1"/>
    <col min="4371" max="4608" width="6.7109375" style="24"/>
    <col min="4609" max="4609" width="58.5703125" style="24" customWidth="1"/>
    <col min="4610" max="4610" width="21.42578125" style="24" customWidth="1"/>
    <col min="4611" max="4611" width="15.140625" style="24" customWidth="1"/>
    <col min="4612" max="4612" width="16.85546875" style="24" customWidth="1"/>
    <col min="4613" max="4613" width="8.140625" style="24" customWidth="1"/>
    <col min="4614" max="4614" width="20.5703125" style="24" customWidth="1"/>
    <col min="4615" max="4616" width="15.140625" style="24" customWidth="1"/>
    <col min="4617" max="4617" width="16.7109375" style="24" customWidth="1"/>
    <col min="4618" max="4618" width="8.5703125" style="24" customWidth="1"/>
    <col min="4619" max="4619" width="18.140625" style="24" customWidth="1"/>
    <col min="4620" max="4620" width="8.42578125" style="24" customWidth="1"/>
    <col min="4621" max="4621" width="19.28515625" style="24" customWidth="1"/>
    <col min="4622" max="4622" width="8.5703125" style="24" customWidth="1"/>
    <col min="4623" max="4623" width="17.85546875" style="24" customWidth="1"/>
    <col min="4624" max="4624" width="8" style="24" customWidth="1"/>
    <col min="4625" max="4625" width="14.28515625" style="24" customWidth="1"/>
    <col min="4626" max="4626" width="11.85546875" style="24" customWidth="1"/>
    <col min="4627" max="4864" width="6.7109375" style="24"/>
    <col min="4865" max="4865" width="58.5703125" style="24" customWidth="1"/>
    <col min="4866" max="4866" width="21.42578125" style="24" customWidth="1"/>
    <col min="4867" max="4867" width="15.140625" style="24" customWidth="1"/>
    <col min="4868" max="4868" width="16.85546875" style="24" customWidth="1"/>
    <col min="4869" max="4869" width="8.140625" style="24" customWidth="1"/>
    <col min="4870" max="4870" width="20.5703125" style="24" customWidth="1"/>
    <col min="4871" max="4872" width="15.140625" style="24" customWidth="1"/>
    <col min="4873" max="4873" width="16.7109375" style="24" customWidth="1"/>
    <col min="4874" max="4874" width="8.5703125" style="24" customWidth="1"/>
    <col min="4875" max="4875" width="18.140625" style="24" customWidth="1"/>
    <col min="4876" max="4876" width="8.42578125" style="24" customWidth="1"/>
    <col min="4877" max="4877" width="19.28515625" style="24" customWidth="1"/>
    <col min="4878" max="4878" width="8.5703125" style="24" customWidth="1"/>
    <col min="4879" max="4879" width="17.85546875" style="24" customWidth="1"/>
    <col min="4880" max="4880" width="8" style="24" customWidth="1"/>
    <col min="4881" max="4881" width="14.28515625" style="24" customWidth="1"/>
    <col min="4882" max="4882" width="11.85546875" style="24" customWidth="1"/>
    <col min="4883" max="5120" width="6.7109375" style="24"/>
    <col min="5121" max="5121" width="58.5703125" style="24" customWidth="1"/>
    <col min="5122" max="5122" width="21.42578125" style="24" customWidth="1"/>
    <col min="5123" max="5123" width="15.140625" style="24" customWidth="1"/>
    <col min="5124" max="5124" width="16.85546875" style="24" customWidth="1"/>
    <col min="5125" max="5125" width="8.140625" style="24" customWidth="1"/>
    <col min="5126" max="5126" width="20.5703125" style="24" customWidth="1"/>
    <col min="5127" max="5128" width="15.140625" style="24" customWidth="1"/>
    <col min="5129" max="5129" width="16.7109375" style="24" customWidth="1"/>
    <col min="5130" max="5130" width="8.5703125" style="24" customWidth="1"/>
    <col min="5131" max="5131" width="18.140625" style="24" customWidth="1"/>
    <col min="5132" max="5132" width="8.42578125" style="24" customWidth="1"/>
    <col min="5133" max="5133" width="19.28515625" style="24" customWidth="1"/>
    <col min="5134" max="5134" width="8.5703125" style="24" customWidth="1"/>
    <col min="5135" max="5135" width="17.85546875" style="24" customWidth="1"/>
    <col min="5136" max="5136" width="8" style="24" customWidth="1"/>
    <col min="5137" max="5137" width="14.28515625" style="24" customWidth="1"/>
    <col min="5138" max="5138" width="11.85546875" style="24" customWidth="1"/>
    <col min="5139" max="5376" width="6.7109375" style="24"/>
    <col min="5377" max="5377" width="58.5703125" style="24" customWidth="1"/>
    <col min="5378" max="5378" width="21.42578125" style="24" customWidth="1"/>
    <col min="5379" max="5379" width="15.140625" style="24" customWidth="1"/>
    <col min="5380" max="5380" width="16.85546875" style="24" customWidth="1"/>
    <col min="5381" max="5381" width="8.140625" style="24" customWidth="1"/>
    <col min="5382" max="5382" width="20.5703125" style="24" customWidth="1"/>
    <col min="5383" max="5384" width="15.140625" style="24" customWidth="1"/>
    <col min="5385" max="5385" width="16.7109375" style="24" customWidth="1"/>
    <col min="5386" max="5386" width="8.5703125" style="24" customWidth="1"/>
    <col min="5387" max="5387" width="18.140625" style="24" customWidth="1"/>
    <col min="5388" max="5388" width="8.42578125" style="24" customWidth="1"/>
    <col min="5389" max="5389" width="19.28515625" style="24" customWidth="1"/>
    <col min="5390" max="5390" width="8.5703125" style="24" customWidth="1"/>
    <col min="5391" max="5391" width="17.85546875" style="24" customWidth="1"/>
    <col min="5392" max="5392" width="8" style="24" customWidth="1"/>
    <col min="5393" max="5393" width="14.28515625" style="24" customWidth="1"/>
    <col min="5394" max="5394" width="11.85546875" style="24" customWidth="1"/>
    <col min="5395" max="5632" width="6.7109375" style="24"/>
    <col min="5633" max="5633" width="58.5703125" style="24" customWidth="1"/>
    <col min="5634" max="5634" width="21.42578125" style="24" customWidth="1"/>
    <col min="5635" max="5635" width="15.140625" style="24" customWidth="1"/>
    <col min="5636" max="5636" width="16.85546875" style="24" customWidth="1"/>
    <col min="5637" max="5637" width="8.140625" style="24" customWidth="1"/>
    <col min="5638" max="5638" width="20.5703125" style="24" customWidth="1"/>
    <col min="5639" max="5640" width="15.140625" style="24" customWidth="1"/>
    <col min="5641" max="5641" width="16.7109375" style="24" customWidth="1"/>
    <col min="5642" max="5642" width="8.5703125" style="24" customWidth="1"/>
    <col min="5643" max="5643" width="18.140625" style="24" customWidth="1"/>
    <col min="5644" max="5644" width="8.42578125" style="24" customWidth="1"/>
    <col min="5645" max="5645" width="19.28515625" style="24" customWidth="1"/>
    <col min="5646" max="5646" width="8.5703125" style="24" customWidth="1"/>
    <col min="5647" max="5647" width="17.85546875" style="24" customWidth="1"/>
    <col min="5648" max="5648" width="8" style="24" customWidth="1"/>
    <col min="5649" max="5649" width="14.28515625" style="24" customWidth="1"/>
    <col min="5650" max="5650" width="11.85546875" style="24" customWidth="1"/>
    <col min="5651" max="5888" width="6.7109375" style="24"/>
    <col min="5889" max="5889" width="58.5703125" style="24" customWidth="1"/>
    <col min="5890" max="5890" width="21.42578125" style="24" customWidth="1"/>
    <col min="5891" max="5891" width="15.140625" style="24" customWidth="1"/>
    <col min="5892" max="5892" width="16.85546875" style="24" customWidth="1"/>
    <col min="5893" max="5893" width="8.140625" style="24" customWidth="1"/>
    <col min="5894" max="5894" width="20.5703125" style="24" customWidth="1"/>
    <col min="5895" max="5896" width="15.140625" style="24" customWidth="1"/>
    <col min="5897" max="5897" width="16.7109375" style="24" customWidth="1"/>
    <col min="5898" max="5898" width="8.5703125" style="24" customWidth="1"/>
    <col min="5899" max="5899" width="18.140625" style="24" customWidth="1"/>
    <col min="5900" max="5900" width="8.42578125" style="24" customWidth="1"/>
    <col min="5901" max="5901" width="19.28515625" style="24" customWidth="1"/>
    <col min="5902" max="5902" width="8.5703125" style="24" customWidth="1"/>
    <col min="5903" max="5903" width="17.85546875" style="24" customWidth="1"/>
    <col min="5904" max="5904" width="8" style="24" customWidth="1"/>
    <col min="5905" max="5905" width="14.28515625" style="24" customWidth="1"/>
    <col min="5906" max="5906" width="11.85546875" style="24" customWidth="1"/>
    <col min="5907" max="6144" width="6.7109375" style="24"/>
    <col min="6145" max="6145" width="58.5703125" style="24" customWidth="1"/>
    <col min="6146" max="6146" width="21.42578125" style="24" customWidth="1"/>
    <col min="6147" max="6147" width="15.140625" style="24" customWidth="1"/>
    <col min="6148" max="6148" width="16.85546875" style="24" customWidth="1"/>
    <col min="6149" max="6149" width="8.140625" style="24" customWidth="1"/>
    <col min="6150" max="6150" width="20.5703125" style="24" customWidth="1"/>
    <col min="6151" max="6152" width="15.140625" style="24" customWidth="1"/>
    <col min="6153" max="6153" width="16.7109375" style="24" customWidth="1"/>
    <col min="6154" max="6154" width="8.5703125" style="24" customWidth="1"/>
    <col min="6155" max="6155" width="18.140625" style="24" customWidth="1"/>
    <col min="6156" max="6156" width="8.42578125" style="24" customWidth="1"/>
    <col min="6157" max="6157" width="19.28515625" style="24" customWidth="1"/>
    <col min="6158" max="6158" width="8.5703125" style="24" customWidth="1"/>
    <col min="6159" max="6159" width="17.85546875" style="24" customWidth="1"/>
    <col min="6160" max="6160" width="8" style="24" customWidth="1"/>
    <col min="6161" max="6161" width="14.28515625" style="24" customWidth="1"/>
    <col min="6162" max="6162" width="11.85546875" style="24" customWidth="1"/>
    <col min="6163" max="6400" width="6.7109375" style="24"/>
    <col min="6401" max="6401" width="58.5703125" style="24" customWidth="1"/>
    <col min="6402" max="6402" width="21.42578125" style="24" customWidth="1"/>
    <col min="6403" max="6403" width="15.140625" style="24" customWidth="1"/>
    <col min="6404" max="6404" width="16.85546875" style="24" customWidth="1"/>
    <col min="6405" max="6405" width="8.140625" style="24" customWidth="1"/>
    <col min="6406" max="6406" width="20.5703125" style="24" customWidth="1"/>
    <col min="6407" max="6408" width="15.140625" style="24" customWidth="1"/>
    <col min="6409" max="6409" width="16.7109375" style="24" customWidth="1"/>
    <col min="6410" max="6410" width="8.5703125" style="24" customWidth="1"/>
    <col min="6411" max="6411" width="18.140625" style="24" customWidth="1"/>
    <col min="6412" max="6412" width="8.42578125" style="24" customWidth="1"/>
    <col min="6413" max="6413" width="19.28515625" style="24" customWidth="1"/>
    <col min="6414" max="6414" width="8.5703125" style="24" customWidth="1"/>
    <col min="6415" max="6415" width="17.85546875" style="24" customWidth="1"/>
    <col min="6416" max="6416" width="8" style="24" customWidth="1"/>
    <col min="6417" max="6417" width="14.28515625" style="24" customWidth="1"/>
    <col min="6418" max="6418" width="11.85546875" style="24" customWidth="1"/>
    <col min="6419" max="6656" width="6.7109375" style="24"/>
    <col min="6657" max="6657" width="58.5703125" style="24" customWidth="1"/>
    <col min="6658" max="6658" width="21.42578125" style="24" customWidth="1"/>
    <col min="6659" max="6659" width="15.140625" style="24" customWidth="1"/>
    <col min="6660" max="6660" width="16.85546875" style="24" customWidth="1"/>
    <col min="6661" max="6661" width="8.140625" style="24" customWidth="1"/>
    <col min="6662" max="6662" width="20.5703125" style="24" customWidth="1"/>
    <col min="6663" max="6664" width="15.140625" style="24" customWidth="1"/>
    <col min="6665" max="6665" width="16.7109375" style="24" customWidth="1"/>
    <col min="6666" max="6666" width="8.5703125" style="24" customWidth="1"/>
    <col min="6667" max="6667" width="18.140625" style="24" customWidth="1"/>
    <col min="6668" max="6668" width="8.42578125" style="24" customWidth="1"/>
    <col min="6669" max="6669" width="19.28515625" style="24" customWidth="1"/>
    <col min="6670" max="6670" width="8.5703125" style="24" customWidth="1"/>
    <col min="6671" max="6671" width="17.85546875" style="24" customWidth="1"/>
    <col min="6672" max="6672" width="8" style="24" customWidth="1"/>
    <col min="6673" max="6673" width="14.28515625" style="24" customWidth="1"/>
    <col min="6674" max="6674" width="11.85546875" style="24" customWidth="1"/>
    <col min="6675" max="6912" width="6.7109375" style="24"/>
    <col min="6913" max="6913" width="58.5703125" style="24" customWidth="1"/>
    <col min="6914" max="6914" width="21.42578125" style="24" customWidth="1"/>
    <col min="6915" max="6915" width="15.140625" style="24" customWidth="1"/>
    <col min="6916" max="6916" width="16.85546875" style="24" customWidth="1"/>
    <col min="6917" max="6917" width="8.140625" style="24" customWidth="1"/>
    <col min="6918" max="6918" width="20.5703125" style="24" customWidth="1"/>
    <col min="6919" max="6920" width="15.140625" style="24" customWidth="1"/>
    <col min="6921" max="6921" width="16.7109375" style="24" customWidth="1"/>
    <col min="6922" max="6922" width="8.5703125" style="24" customWidth="1"/>
    <col min="6923" max="6923" width="18.140625" style="24" customWidth="1"/>
    <col min="6924" max="6924" width="8.42578125" style="24" customWidth="1"/>
    <col min="6925" max="6925" width="19.28515625" style="24" customWidth="1"/>
    <col min="6926" max="6926" width="8.5703125" style="24" customWidth="1"/>
    <col min="6927" max="6927" width="17.85546875" style="24" customWidth="1"/>
    <col min="6928" max="6928" width="8" style="24" customWidth="1"/>
    <col min="6929" max="6929" width="14.28515625" style="24" customWidth="1"/>
    <col min="6930" max="6930" width="11.85546875" style="24" customWidth="1"/>
    <col min="6931" max="7168" width="6.7109375" style="24"/>
    <col min="7169" max="7169" width="58.5703125" style="24" customWidth="1"/>
    <col min="7170" max="7170" width="21.42578125" style="24" customWidth="1"/>
    <col min="7171" max="7171" width="15.140625" style="24" customWidth="1"/>
    <col min="7172" max="7172" width="16.85546875" style="24" customWidth="1"/>
    <col min="7173" max="7173" width="8.140625" style="24" customWidth="1"/>
    <col min="7174" max="7174" width="20.5703125" style="24" customWidth="1"/>
    <col min="7175" max="7176" width="15.140625" style="24" customWidth="1"/>
    <col min="7177" max="7177" width="16.7109375" style="24" customWidth="1"/>
    <col min="7178" max="7178" width="8.5703125" style="24" customWidth="1"/>
    <col min="7179" max="7179" width="18.140625" style="24" customWidth="1"/>
    <col min="7180" max="7180" width="8.42578125" style="24" customWidth="1"/>
    <col min="7181" max="7181" width="19.28515625" style="24" customWidth="1"/>
    <col min="7182" max="7182" width="8.5703125" style="24" customWidth="1"/>
    <col min="7183" max="7183" width="17.85546875" style="24" customWidth="1"/>
    <col min="7184" max="7184" width="8" style="24" customWidth="1"/>
    <col min="7185" max="7185" width="14.28515625" style="24" customWidth="1"/>
    <col min="7186" max="7186" width="11.85546875" style="24" customWidth="1"/>
    <col min="7187" max="7424" width="6.7109375" style="24"/>
    <col min="7425" max="7425" width="58.5703125" style="24" customWidth="1"/>
    <col min="7426" max="7426" width="21.42578125" style="24" customWidth="1"/>
    <col min="7427" max="7427" width="15.140625" style="24" customWidth="1"/>
    <col min="7428" max="7428" width="16.85546875" style="24" customWidth="1"/>
    <col min="7429" max="7429" width="8.140625" style="24" customWidth="1"/>
    <col min="7430" max="7430" width="20.5703125" style="24" customWidth="1"/>
    <col min="7431" max="7432" width="15.140625" style="24" customWidth="1"/>
    <col min="7433" max="7433" width="16.7109375" style="24" customWidth="1"/>
    <col min="7434" max="7434" width="8.5703125" style="24" customWidth="1"/>
    <col min="7435" max="7435" width="18.140625" style="24" customWidth="1"/>
    <col min="7436" max="7436" width="8.42578125" style="24" customWidth="1"/>
    <col min="7437" max="7437" width="19.28515625" style="24" customWidth="1"/>
    <col min="7438" max="7438" width="8.5703125" style="24" customWidth="1"/>
    <col min="7439" max="7439" width="17.85546875" style="24" customWidth="1"/>
    <col min="7440" max="7440" width="8" style="24" customWidth="1"/>
    <col min="7441" max="7441" width="14.28515625" style="24" customWidth="1"/>
    <col min="7442" max="7442" width="11.85546875" style="24" customWidth="1"/>
    <col min="7443" max="7680" width="6.7109375" style="24"/>
    <col min="7681" max="7681" width="58.5703125" style="24" customWidth="1"/>
    <col min="7682" max="7682" width="21.42578125" style="24" customWidth="1"/>
    <col min="7683" max="7683" width="15.140625" style="24" customWidth="1"/>
    <col min="7684" max="7684" width="16.85546875" style="24" customWidth="1"/>
    <col min="7685" max="7685" width="8.140625" style="24" customWidth="1"/>
    <col min="7686" max="7686" width="20.5703125" style="24" customWidth="1"/>
    <col min="7687" max="7688" width="15.140625" style="24" customWidth="1"/>
    <col min="7689" max="7689" width="16.7109375" style="24" customWidth="1"/>
    <col min="7690" max="7690" width="8.5703125" style="24" customWidth="1"/>
    <col min="7691" max="7691" width="18.140625" style="24" customWidth="1"/>
    <col min="7692" max="7692" width="8.42578125" style="24" customWidth="1"/>
    <col min="7693" max="7693" width="19.28515625" style="24" customWidth="1"/>
    <col min="7694" max="7694" width="8.5703125" style="24" customWidth="1"/>
    <col min="7695" max="7695" width="17.85546875" style="24" customWidth="1"/>
    <col min="7696" max="7696" width="8" style="24" customWidth="1"/>
    <col min="7697" max="7697" width="14.28515625" style="24" customWidth="1"/>
    <col min="7698" max="7698" width="11.85546875" style="24" customWidth="1"/>
    <col min="7699" max="7936" width="6.7109375" style="24"/>
    <col min="7937" max="7937" width="58.5703125" style="24" customWidth="1"/>
    <col min="7938" max="7938" width="21.42578125" style="24" customWidth="1"/>
    <col min="7939" max="7939" width="15.140625" style="24" customWidth="1"/>
    <col min="7940" max="7940" width="16.85546875" style="24" customWidth="1"/>
    <col min="7941" max="7941" width="8.140625" style="24" customWidth="1"/>
    <col min="7942" max="7942" width="20.5703125" style="24" customWidth="1"/>
    <col min="7943" max="7944" width="15.140625" style="24" customWidth="1"/>
    <col min="7945" max="7945" width="16.7109375" style="24" customWidth="1"/>
    <col min="7946" max="7946" width="8.5703125" style="24" customWidth="1"/>
    <col min="7947" max="7947" width="18.140625" style="24" customWidth="1"/>
    <col min="7948" max="7948" width="8.42578125" style="24" customWidth="1"/>
    <col min="7949" max="7949" width="19.28515625" style="24" customWidth="1"/>
    <col min="7950" max="7950" width="8.5703125" style="24" customWidth="1"/>
    <col min="7951" max="7951" width="17.85546875" style="24" customWidth="1"/>
    <col min="7952" max="7952" width="8" style="24" customWidth="1"/>
    <col min="7953" max="7953" width="14.28515625" style="24" customWidth="1"/>
    <col min="7954" max="7954" width="11.85546875" style="24" customWidth="1"/>
    <col min="7955" max="8192" width="6.7109375" style="24"/>
    <col min="8193" max="8193" width="58.5703125" style="24" customWidth="1"/>
    <col min="8194" max="8194" width="21.42578125" style="24" customWidth="1"/>
    <col min="8195" max="8195" width="15.140625" style="24" customWidth="1"/>
    <col min="8196" max="8196" width="16.85546875" style="24" customWidth="1"/>
    <col min="8197" max="8197" width="8.140625" style="24" customWidth="1"/>
    <col min="8198" max="8198" width="20.5703125" style="24" customWidth="1"/>
    <col min="8199" max="8200" width="15.140625" style="24" customWidth="1"/>
    <col min="8201" max="8201" width="16.7109375" style="24" customWidth="1"/>
    <col min="8202" max="8202" width="8.5703125" style="24" customWidth="1"/>
    <col min="8203" max="8203" width="18.140625" style="24" customWidth="1"/>
    <col min="8204" max="8204" width="8.42578125" style="24" customWidth="1"/>
    <col min="8205" max="8205" width="19.28515625" style="24" customWidth="1"/>
    <col min="8206" max="8206" width="8.5703125" style="24" customWidth="1"/>
    <col min="8207" max="8207" width="17.85546875" style="24" customWidth="1"/>
    <col min="8208" max="8208" width="8" style="24" customWidth="1"/>
    <col min="8209" max="8209" width="14.28515625" style="24" customWidth="1"/>
    <col min="8210" max="8210" width="11.85546875" style="24" customWidth="1"/>
    <col min="8211" max="8448" width="6.7109375" style="24"/>
    <col min="8449" max="8449" width="58.5703125" style="24" customWidth="1"/>
    <col min="8450" max="8450" width="21.42578125" style="24" customWidth="1"/>
    <col min="8451" max="8451" width="15.140625" style="24" customWidth="1"/>
    <col min="8452" max="8452" width="16.85546875" style="24" customWidth="1"/>
    <col min="8453" max="8453" width="8.140625" style="24" customWidth="1"/>
    <col min="8454" max="8454" width="20.5703125" style="24" customWidth="1"/>
    <col min="8455" max="8456" width="15.140625" style="24" customWidth="1"/>
    <col min="8457" max="8457" width="16.7109375" style="24" customWidth="1"/>
    <col min="8458" max="8458" width="8.5703125" style="24" customWidth="1"/>
    <col min="8459" max="8459" width="18.140625" style="24" customWidth="1"/>
    <col min="8460" max="8460" width="8.42578125" style="24" customWidth="1"/>
    <col min="8461" max="8461" width="19.28515625" style="24" customWidth="1"/>
    <col min="8462" max="8462" width="8.5703125" style="24" customWidth="1"/>
    <col min="8463" max="8463" width="17.85546875" style="24" customWidth="1"/>
    <col min="8464" max="8464" width="8" style="24" customWidth="1"/>
    <col min="8465" max="8465" width="14.28515625" style="24" customWidth="1"/>
    <col min="8466" max="8466" width="11.85546875" style="24" customWidth="1"/>
    <col min="8467" max="8704" width="6.7109375" style="24"/>
    <col min="8705" max="8705" width="58.5703125" style="24" customWidth="1"/>
    <col min="8706" max="8706" width="21.42578125" style="24" customWidth="1"/>
    <col min="8707" max="8707" width="15.140625" style="24" customWidth="1"/>
    <col min="8708" max="8708" width="16.85546875" style="24" customWidth="1"/>
    <col min="8709" max="8709" width="8.140625" style="24" customWidth="1"/>
    <col min="8710" max="8710" width="20.5703125" style="24" customWidth="1"/>
    <col min="8711" max="8712" width="15.140625" style="24" customWidth="1"/>
    <col min="8713" max="8713" width="16.7109375" style="24" customWidth="1"/>
    <col min="8714" max="8714" width="8.5703125" style="24" customWidth="1"/>
    <col min="8715" max="8715" width="18.140625" style="24" customWidth="1"/>
    <col min="8716" max="8716" width="8.42578125" style="24" customWidth="1"/>
    <col min="8717" max="8717" width="19.28515625" style="24" customWidth="1"/>
    <col min="8718" max="8718" width="8.5703125" style="24" customWidth="1"/>
    <col min="8719" max="8719" width="17.85546875" style="24" customWidth="1"/>
    <col min="8720" max="8720" width="8" style="24" customWidth="1"/>
    <col min="8721" max="8721" width="14.28515625" style="24" customWidth="1"/>
    <col min="8722" max="8722" width="11.85546875" style="24" customWidth="1"/>
    <col min="8723" max="8960" width="6.7109375" style="24"/>
    <col min="8961" max="8961" width="58.5703125" style="24" customWidth="1"/>
    <col min="8962" max="8962" width="21.42578125" style="24" customWidth="1"/>
    <col min="8963" max="8963" width="15.140625" style="24" customWidth="1"/>
    <col min="8964" max="8964" width="16.85546875" style="24" customWidth="1"/>
    <col min="8965" max="8965" width="8.140625" style="24" customWidth="1"/>
    <col min="8966" max="8966" width="20.5703125" style="24" customWidth="1"/>
    <col min="8967" max="8968" width="15.140625" style="24" customWidth="1"/>
    <col min="8969" max="8969" width="16.7109375" style="24" customWidth="1"/>
    <col min="8970" max="8970" width="8.5703125" style="24" customWidth="1"/>
    <col min="8971" max="8971" width="18.140625" style="24" customWidth="1"/>
    <col min="8972" max="8972" width="8.42578125" style="24" customWidth="1"/>
    <col min="8973" max="8973" width="19.28515625" style="24" customWidth="1"/>
    <col min="8974" max="8974" width="8.5703125" style="24" customWidth="1"/>
    <col min="8975" max="8975" width="17.85546875" style="24" customWidth="1"/>
    <col min="8976" max="8976" width="8" style="24" customWidth="1"/>
    <col min="8977" max="8977" width="14.28515625" style="24" customWidth="1"/>
    <col min="8978" max="8978" width="11.85546875" style="24" customWidth="1"/>
    <col min="8979" max="9216" width="6.7109375" style="24"/>
    <col min="9217" max="9217" width="58.5703125" style="24" customWidth="1"/>
    <col min="9218" max="9218" width="21.42578125" style="24" customWidth="1"/>
    <col min="9219" max="9219" width="15.140625" style="24" customWidth="1"/>
    <col min="9220" max="9220" width="16.85546875" style="24" customWidth="1"/>
    <col min="9221" max="9221" width="8.140625" style="24" customWidth="1"/>
    <col min="9222" max="9222" width="20.5703125" style="24" customWidth="1"/>
    <col min="9223" max="9224" width="15.140625" style="24" customWidth="1"/>
    <col min="9225" max="9225" width="16.7109375" style="24" customWidth="1"/>
    <col min="9226" max="9226" width="8.5703125" style="24" customWidth="1"/>
    <col min="9227" max="9227" width="18.140625" style="24" customWidth="1"/>
    <col min="9228" max="9228" width="8.42578125" style="24" customWidth="1"/>
    <col min="9229" max="9229" width="19.28515625" style="24" customWidth="1"/>
    <col min="9230" max="9230" width="8.5703125" style="24" customWidth="1"/>
    <col min="9231" max="9231" width="17.85546875" style="24" customWidth="1"/>
    <col min="9232" max="9232" width="8" style="24" customWidth="1"/>
    <col min="9233" max="9233" width="14.28515625" style="24" customWidth="1"/>
    <col min="9234" max="9234" width="11.85546875" style="24" customWidth="1"/>
    <col min="9235" max="9472" width="6.7109375" style="24"/>
    <col min="9473" max="9473" width="58.5703125" style="24" customWidth="1"/>
    <col min="9474" max="9474" width="21.42578125" style="24" customWidth="1"/>
    <col min="9475" max="9475" width="15.140625" style="24" customWidth="1"/>
    <col min="9476" max="9476" width="16.85546875" style="24" customWidth="1"/>
    <col min="9477" max="9477" width="8.140625" style="24" customWidth="1"/>
    <col min="9478" max="9478" width="20.5703125" style="24" customWidth="1"/>
    <col min="9479" max="9480" width="15.140625" style="24" customWidth="1"/>
    <col min="9481" max="9481" width="16.7109375" style="24" customWidth="1"/>
    <col min="9482" max="9482" width="8.5703125" style="24" customWidth="1"/>
    <col min="9483" max="9483" width="18.140625" style="24" customWidth="1"/>
    <col min="9484" max="9484" width="8.42578125" style="24" customWidth="1"/>
    <col min="9485" max="9485" width="19.28515625" style="24" customWidth="1"/>
    <col min="9486" max="9486" width="8.5703125" style="24" customWidth="1"/>
    <col min="9487" max="9487" width="17.85546875" style="24" customWidth="1"/>
    <col min="9488" max="9488" width="8" style="24" customWidth="1"/>
    <col min="9489" max="9489" width="14.28515625" style="24" customWidth="1"/>
    <col min="9490" max="9490" width="11.85546875" style="24" customWidth="1"/>
    <col min="9491" max="9728" width="6.7109375" style="24"/>
    <col min="9729" max="9729" width="58.5703125" style="24" customWidth="1"/>
    <col min="9730" max="9730" width="21.42578125" style="24" customWidth="1"/>
    <col min="9731" max="9731" width="15.140625" style="24" customWidth="1"/>
    <col min="9732" max="9732" width="16.85546875" style="24" customWidth="1"/>
    <col min="9733" max="9733" width="8.140625" style="24" customWidth="1"/>
    <col min="9734" max="9734" width="20.5703125" style="24" customWidth="1"/>
    <col min="9735" max="9736" width="15.140625" style="24" customWidth="1"/>
    <col min="9737" max="9737" width="16.7109375" style="24" customWidth="1"/>
    <col min="9738" max="9738" width="8.5703125" style="24" customWidth="1"/>
    <col min="9739" max="9739" width="18.140625" style="24" customWidth="1"/>
    <col min="9740" max="9740" width="8.42578125" style="24" customWidth="1"/>
    <col min="9741" max="9741" width="19.28515625" style="24" customWidth="1"/>
    <col min="9742" max="9742" width="8.5703125" style="24" customWidth="1"/>
    <col min="9743" max="9743" width="17.85546875" style="24" customWidth="1"/>
    <col min="9744" max="9744" width="8" style="24" customWidth="1"/>
    <col min="9745" max="9745" width="14.28515625" style="24" customWidth="1"/>
    <col min="9746" max="9746" width="11.85546875" style="24" customWidth="1"/>
    <col min="9747" max="9984" width="6.7109375" style="24"/>
    <col min="9985" max="9985" width="58.5703125" style="24" customWidth="1"/>
    <col min="9986" max="9986" width="21.42578125" style="24" customWidth="1"/>
    <col min="9987" max="9987" width="15.140625" style="24" customWidth="1"/>
    <col min="9988" max="9988" width="16.85546875" style="24" customWidth="1"/>
    <col min="9989" max="9989" width="8.140625" style="24" customWidth="1"/>
    <col min="9990" max="9990" width="20.5703125" style="24" customWidth="1"/>
    <col min="9991" max="9992" width="15.140625" style="24" customWidth="1"/>
    <col min="9993" max="9993" width="16.7109375" style="24" customWidth="1"/>
    <col min="9994" max="9994" width="8.5703125" style="24" customWidth="1"/>
    <col min="9995" max="9995" width="18.140625" style="24" customWidth="1"/>
    <col min="9996" max="9996" width="8.42578125" style="24" customWidth="1"/>
    <col min="9997" max="9997" width="19.28515625" style="24" customWidth="1"/>
    <col min="9998" max="9998" width="8.5703125" style="24" customWidth="1"/>
    <col min="9999" max="9999" width="17.85546875" style="24" customWidth="1"/>
    <col min="10000" max="10000" width="8" style="24" customWidth="1"/>
    <col min="10001" max="10001" width="14.28515625" style="24" customWidth="1"/>
    <col min="10002" max="10002" width="11.85546875" style="24" customWidth="1"/>
    <col min="10003" max="10240" width="6.7109375" style="24"/>
    <col min="10241" max="10241" width="58.5703125" style="24" customWidth="1"/>
    <col min="10242" max="10242" width="21.42578125" style="24" customWidth="1"/>
    <col min="10243" max="10243" width="15.140625" style="24" customWidth="1"/>
    <col min="10244" max="10244" width="16.85546875" style="24" customWidth="1"/>
    <col min="10245" max="10245" width="8.140625" style="24" customWidth="1"/>
    <col min="10246" max="10246" width="20.5703125" style="24" customWidth="1"/>
    <col min="10247" max="10248" width="15.140625" style="24" customWidth="1"/>
    <col min="10249" max="10249" width="16.7109375" style="24" customWidth="1"/>
    <col min="10250" max="10250" width="8.5703125" style="24" customWidth="1"/>
    <col min="10251" max="10251" width="18.140625" style="24" customWidth="1"/>
    <col min="10252" max="10252" width="8.42578125" style="24" customWidth="1"/>
    <col min="10253" max="10253" width="19.28515625" style="24" customWidth="1"/>
    <col min="10254" max="10254" width="8.5703125" style="24" customWidth="1"/>
    <col min="10255" max="10255" width="17.85546875" style="24" customWidth="1"/>
    <col min="10256" max="10256" width="8" style="24" customWidth="1"/>
    <col min="10257" max="10257" width="14.28515625" style="24" customWidth="1"/>
    <col min="10258" max="10258" width="11.85546875" style="24" customWidth="1"/>
    <col min="10259" max="10496" width="6.7109375" style="24"/>
    <col min="10497" max="10497" width="58.5703125" style="24" customWidth="1"/>
    <col min="10498" max="10498" width="21.42578125" style="24" customWidth="1"/>
    <col min="10499" max="10499" width="15.140625" style="24" customWidth="1"/>
    <col min="10500" max="10500" width="16.85546875" style="24" customWidth="1"/>
    <col min="10501" max="10501" width="8.140625" style="24" customWidth="1"/>
    <col min="10502" max="10502" width="20.5703125" style="24" customWidth="1"/>
    <col min="10503" max="10504" width="15.140625" style="24" customWidth="1"/>
    <col min="10505" max="10505" width="16.7109375" style="24" customWidth="1"/>
    <col min="10506" max="10506" width="8.5703125" style="24" customWidth="1"/>
    <col min="10507" max="10507" width="18.140625" style="24" customWidth="1"/>
    <col min="10508" max="10508" width="8.42578125" style="24" customWidth="1"/>
    <col min="10509" max="10509" width="19.28515625" style="24" customWidth="1"/>
    <col min="10510" max="10510" width="8.5703125" style="24" customWidth="1"/>
    <col min="10511" max="10511" width="17.85546875" style="24" customWidth="1"/>
    <col min="10512" max="10512" width="8" style="24" customWidth="1"/>
    <col min="10513" max="10513" width="14.28515625" style="24" customWidth="1"/>
    <col min="10514" max="10514" width="11.85546875" style="24" customWidth="1"/>
    <col min="10515" max="10752" width="6.7109375" style="24"/>
    <col min="10753" max="10753" width="58.5703125" style="24" customWidth="1"/>
    <col min="10754" max="10754" width="21.42578125" style="24" customWidth="1"/>
    <col min="10755" max="10755" width="15.140625" style="24" customWidth="1"/>
    <col min="10756" max="10756" width="16.85546875" style="24" customWidth="1"/>
    <col min="10757" max="10757" width="8.140625" style="24" customWidth="1"/>
    <col min="10758" max="10758" width="20.5703125" style="24" customWidth="1"/>
    <col min="10759" max="10760" width="15.140625" style="24" customWidth="1"/>
    <col min="10761" max="10761" width="16.7109375" style="24" customWidth="1"/>
    <col min="10762" max="10762" width="8.5703125" style="24" customWidth="1"/>
    <col min="10763" max="10763" width="18.140625" style="24" customWidth="1"/>
    <col min="10764" max="10764" width="8.42578125" style="24" customWidth="1"/>
    <col min="10765" max="10765" width="19.28515625" style="24" customWidth="1"/>
    <col min="10766" max="10766" width="8.5703125" style="24" customWidth="1"/>
    <col min="10767" max="10767" width="17.85546875" style="24" customWidth="1"/>
    <col min="10768" max="10768" width="8" style="24" customWidth="1"/>
    <col min="10769" max="10769" width="14.28515625" style="24" customWidth="1"/>
    <col min="10770" max="10770" width="11.85546875" style="24" customWidth="1"/>
    <col min="10771" max="11008" width="6.7109375" style="24"/>
    <col min="11009" max="11009" width="58.5703125" style="24" customWidth="1"/>
    <col min="11010" max="11010" width="21.42578125" style="24" customWidth="1"/>
    <col min="11011" max="11011" width="15.140625" style="24" customWidth="1"/>
    <col min="11012" max="11012" width="16.85546875" style="24" customWidth="1"/>
    <col min="11013" max="11013" width="8.140625" style="24" customWidth="1"/>
    <col min="11014" max="11014" width="20.5703125" style="24" customWidth="1"/>
    <col min="11015" max="11016" width="15.140625" style="24" customWidth="1"/>
    <col min="11017" max="11017" width="16.7109375" style="24" customWidth="1"/>
    <col min="11018" max="11018" width="8.5703125" style="24" customWidth="1"/>
    <col min="11019" max="11019" width="18.140625" style="24" customWidth="1"/>
    <col min="11020" max="11020" width="8.42578125" style="24" customWidth="1"/>
    <col min="11021" max="11021" width="19.28515625" style="24" customWidth="1"/>
    <col min="11022" max="11022" width="8.5703125" style="24" customWidth="1"/>
    <col min="11023" max="11023" width="17.85546875" style="24" customWidth="1"/>
    <col min="11024" max="11024" width="8" style="24" customWidth="1"/>
    <col min="11025" max="11025" width="14.28515625" style="24" customWidth="1"/>
    <col min="11026" max="11026" width="11.85546875" style="24" customWidth="1"/>
    <col min="11027" max="11264" width="6.7109375" style="24"/>
    <col min="11265" max="11265" width="58.5703125" style="24" customWidth="1"/>
    <col min="11266" max="11266" width="21.42578125" style="24" customWidth="1"/>
    <col min="11267" max="11267" width="15.140625" style="24" customWidth="1"/>
    <col min="11268" max="11268" width="16.85546875" style="24" customWidth="1"/>
    <col min="11269" max="11269" width="8.140625" style="24" customWidth="1"/>
    <col min="11270" max="11270" width="20.5703125" style="24" customWidth="1"/>
    <col min="11271" max="11272" width="15.140625" style="24" customWidth="1"/>
    <col min="11273" max="11273" width="16.7109375" style="24" customWidth="1"/>
    <col min="11274" max="11274" width="8.5703125" style="24" customWidth="1"/>
    <col min="11275" max="11275" width="18.140625" style="24" customWidth="1"/>
    <col min="11276" max="11276" width="8.42578125" style="24" customWidth="1"/>
    <col min="11277" max="11277" width="19.28515625" style="24" customWidth="1"/>
    <col min="11278" max="11278" width="8.5703125" style="24" customWidth="1"/>
    <col min="11279" max="11279" width="17.85546875" style="24" customWidth="1"/>
    <col min="11280" max="11280" width="8" style="24" customWidth="1"/>
    <col min="11281" max="11281" width="14.28515625" style="24" customWidth="1"/>
    <col min="11282" max="11282" width="11.85546875" style="24" customWidth="1"/>
    <col min="11283" max="11520" width="6.7109375" style="24"/>
    <col min="11521" max="11521" width="58.5703125" style="24" customWidth="1"/>
    <col min="11522" max="11522" width="21.42578125" style="24" customWidth="1"/>
    <col min="11523" max="11523" width="15.140625" style="24" customWidth="1"/>
    <col min="11524" max="11524" width="16.85546875" style="24" customWidth="1"/>
    <col min="11525" max="11525" width="8.140625" style="24" customWidth="1"/>
    <col min="11526" max="11526" width="20.5703125" style="24" customWidth="1"/>
    <col min="11527" max="11528" width="15.140625" style="24" customWidth="1"/>
    <col min="11529" max="11529" width="16.7109375" style="24" customWidth="1"/>
    <col min="11530" max="11530" width="8.5703125" style="24" customWidth="1"/>
    <col min="11531" max="11531" width="18.140625" style="24" customWidth="1"/>
    <col min="11532" max="11532" width="8.42578125" style="24" customWidth="1"/>
    <col min="11533" max="11533" width="19.28515625" style="24" customWidth="1"/>
    <col min="11534" max="11534" width="8.5703125" style="24" customWidth="1"/>
    <col min="11535" max="11535" width="17.85546875" style="24" customWidth="1"/>
    <col min="11536" max="11536" width="8" style="24" customWidth="1"/>
    <col min="11537" max="11537" width="14.28515625" style="24" customWidth="1"/>
    <col min="11538" max="11538" width="11.85546875" style="24" customWidth="1"/>
    <col min="11539" max="11776" width="6.7109375" style="24"/>
    <col min="11777" max="11777" width="58.5703125" style="24" customWidth="1"/>
    <col min="11778" max="11778" width="21.42578125" style="24" customWidth="1"/>
    <col min="11779" max="11779" width="15.140625" style="24" customWidth="1"/>
    <col min="11780" max="11780" width="16.85546875" style="24" customWidth="1"/>
    <col min="11781" max="11781" width="8.140625" style="24" customWidth="1"/>
    <col min="11782" max="11782" width="20.5703125" style="24" customWidth="1"/>
    <col min="11783" max="11784" width="15.140625" style="24" customWidth="1"/>
    <col min="11785" max="11785" width="16.7109375" style="24" customWidth="1"/>
    <col min="11786" max="11786" width="8.5703125" style="24" customWidth="1"/>
    <col min="11787" max="11787" width="18.140625" style="24" customWidth="1"/>
    <col min="11788" max="11788" width="8.42578125" style="24" customWidth="1"/>
    <col min="11789" max="11789" width="19.28515625" style="24" customWidth="1"/>
    <col min="11790" max="11790" width="8.5703125" style="24" customWidth="1"/>
    <col min="11791" max="11791" width="17.85546875" style="24" customWidth="1"/>
    <col min="11792" max="11792" width="8" style="24" customWidth="1"/>
    <col min="11793" max="11793" width="14.28515625" style="24" customWidth="1"/>
    <col min="11794" max="11794" width="11.85546875" style="24" customWidth="1"/>
    <col min="11795" max="12032" width="6.7109375" style="24"/>
    <col min="12033" max="12033" width="58.5703125" style="24" customWidth="1"/>
    <col min="12034" max="12034" width="21.42578125" style="24" customWidth="1"/>
    <col min="12035" max="12035" width="15.140625" style="24" customWidth="1"/>
    <col min="12036" max="12036" width="16.85546875" style="24" customWidth="1"/>
    <col min="12037" max="12037" width="8.140625" style="24" customWidth="1"/>
    <col min="12038" max="12038" width="20.5703125" style="24" customWidth="1"/>
    <col min="12039" max="12040" width="15.140625" style="24" customWidth="1"/>
    <col min="12041" max="12041" width="16.7109375" style="24" customWidth="1"/>
    <col min="12042" max="12042" width="8.5703125" style="24" customWidth="1"/>
    <col min="12043" max="12043" width="18.140625" style="24" customWidth="1"/>
    <col min="12044" max="12044" width="8.42578125" style="24" customWidth="1"/>
    <col min="12045" max="12045" width="19.28515625" style="24" customWidth="1"/>
    <col min="12046" max="12046" width="8.5703125" style="24" customWidth="1"/>
    <col min="12047" max="12047" width="17.85546875" style="24" customWidth="1"/>
    <col min="12048" max="12048" width="8" style="24" customWidth="1"/>
    <col min="12049" max="12049" width="14.28515625" style="24" customWidth="1"/>
    <col min="12050" max="12050" width="11.85546875" style="24" customWidth="1"/>
    <col min="12051" max="12288" width="6.7109375" style="24"/>
    <col min="12289" max="12289" width="58.5703125" style="24" customWidth="1"/>
    <col min="12290" max="12290" width="21.42578125" style="24" customWidth="1"/>
    <col min="12291" max="12291" width="15.140625" style="24" customWidth="1"/>
    <col min="12292" max="12292" width="16.85546875" style="24" customWidth="1"/>
    <col min="12293" max="12293" width="8.140625" style="24" customWidth="1"/>
    <col min="12294" max="12294" width="20.5703125" style="24" customWidth="1"/>
    <col min="12295" max="12296" width="15.140625" style="24" customWidth="1"/>
    <col min="12297" max="12297" width="16.7109375" style="24" customWidth="1"/>
    <col min="12298" max="12298" width="8.5703125" style="24" customWidth="1"/>
    <col min="12299" max="12299" width="18.140625" style="24" customWidth="1"/>
    <col min="12300" max="12300" width="8.42578125" style="24" customWidth="1"/>
    <col min="12301" max="12301" width="19.28515625" style="24" customWidth="1"/>
    <col min="12302" max="12302" width="8.5703125" style="24" customWidth="1"/>
    <col min="12303" max="12303" width="17.85546875" style="24" customWidth="1"/>
    <col min="12304" max="12304" width="8" style="24" customWidth="1"/>
    <col min="12305" max="12305" width="14.28515625" style="24" customWidth="1"/>
    <col min="12306" max="12306" width="11.85546875" style="24" customWidth="1"/>
    <col min="12307" max="12544" width="6.7109375" style="24"/>
    <col min="12545" max="12545" width="58.5703125" style="24" customWidth="1"/>
    <col min="12546" max="12546" width="21.42578125" style="24" customWidth="1"/>
    <col min="12547" max="12547" width="15.140625" style="24" customWidth="1"/>
    <col min="12548" max="12548" width="16.85546875" style="24" customWidth="1"/>
    <col min="12549" max="12549" width="8.140625" style="24" customWidth="1"/>
    <col min="12550" max="12550" width="20.5703125" style="24" customWidth="1"/>
    <col min="12551" max="12552" width="15.140625" style="24" customWidth="1"/>
    <col min="12553" max="12553" width="16.7109375" style="24" customWidth="1"/>
    <col min="12554" max="12554" width="8.5703125" style="24" customWidth="1"/>
    <col min="12555" max="12555" width="18.140625" style="24" customWidth="1"/>
    <col min="12556" max="12556" width="8.42578125" style="24" customWidth="1"/>
    <col min="12557" max="12557" width="19.28515625" style="24" customWidth="1"/>
    <col min="12558" max="12558" width="8.5703125" style="24" customWidth="1"/>
    <col min="12559" max="12559" width="17.85546875" style="24" customWidth="1"/>
    <col min="12560" max="12560" width="8" style="24" customWidth="1"/>
    <col min="12561" max="12561" width="14.28515625" style="24" customWidth="1"/>
    <col min="12562" max="12562" width="11.85546875" style="24" customWidth="1"/>
    <col min="12563" max="12800" width="6.7109375" style="24"/>
    <col min="12801" max="12801" width="58.5703125" style="24" customWidth="1"/>
    <col min="12802" max="12802" width="21.42578125" style="24" customWidth="1"/>
    <col min="12803" max="12803" width="15.140625" style="24" customWidth="1"/>
    <col min="12804" max="12804" width="16.85546875" style="24" customWidth="1"/>
    <col min="12805" max="12805" width="8.140625" style="24" customWidth="1"/>
    <col min="12806" max="12806" width="20.5703125" style="24" customWidth="1"/>
    <col min="12807" max="12808" width="15.140625" style="24" customWidth="1"/>
    <col min="12809" max="12809" width="16.7109375" style="24" customWidth="1"/>
    <col min="12810" max="12810" width="8.5703125" style="24" customWidth="1"/>
    <col min="12811" max="12811" width="18.140625" style="24" customWidth="1"/>
    <col min="12812" max="12812" width="8.42578125" style="24" customWidth="1"/>
    <col min="12813" max="12813" width="19.28515625" style="24" customWidth="1"/>
    <col min="12814" max="12814" width="8.5703125" style="24" customWidth="1"/>
    <col min="12815" max="12815" width="17.85546875" style="24" customWidth="1"/>
    <col min="12816" max="12816" width="8" style="24" customWidth="1"/>
    <col min="12817" max="12817" width="14.28515625" style="24" customWidth="1"/>
    <col min="12818" max="12818" width="11.85546875" style="24" customWidth="1"/>
    <col min="12819" max="13056" width="6.7109375" style="24"/>
    <col min="13057" max="13057" width="58.5703125" style="24" customWidth="1"/>
    <col min="13058" max="13058" width="21.42578125" style="24" customWidth="1"/>
    <col min="13059" max="13059" width="15.140625" style="24" customWidth="1"/>
    <col min="13060" max="13060" width="16.85546875" style="24" customWidth="1"/>
    <col min="13061" max="13061" width="8.140625" style="24" customWidth="1"/>
    <col min="13062" max="13062" width="20.5703125" style="24" customWidth="1"/>
    <col min="13063" max="13064" width="15.140625" style="24" customWidth="1"/>
    <col min="13065" max="13065" width="16.7109375" style="24" customWidth="1"/>
    <col min="13066" max="13066" width="8.5703125" style="24" customWidth="1"/>
    <col min="13067" max="13067" width="18.140625" style="24" customWidth="1"/>
    <col min="13068" max="13068" width="8.42578125" style="24" customWidth="1"/>
    <col min="13069" max="13069" width="19.28515625" style="24" customWidth="1"/>
    <col min="13070" max="13070" width="8.5703125" style="24" customWidth="1"/>
    <col min="13071" max="13071" width="17.85546875" style="24" customWidth="1"/>
    <col min="13072" max="13072" width="8" style="24" customWidth="1"/>
    <col min="13073" max="13073" width="14.28515625" style="24" customWidth="1"/>
    <col min="13074" max="13074" width="11.85546875" style="24" customWidth="1"/>
    <col min="13075" max="13312" width="6.7109375" style="24"/>
    <col min="13313" max="13313" width="58.5703125" style="24" customWidth="1"/>
    <col min="13314" max="13314" width="21.42578125" style="24" customWidth="1"/>
    <col min="13315" max="13315" width="15.140625" style="24" customWidth="1"/>
    <col min="13316" max="13316" width="16.85546875" style="24" customWidth="1"/>
    <col min="13317" max="13317" width="8.140625" style="24" customWidth="1"/>
    <col min="13318" max="13318" width="20.5703125" style="24" customWidth="1"/>
    <col min="13319" max="13320" width="15.140625" style="24" customWidth="1"/>
    <col min="13321" max="13321" width="16.7109375" style="24" customWidth="1"/>
    <col min="13322" max="13322" width="8.5703125" style="24" customWidth="1"/>
    <col min="13323" max="13323" width="18.140625" style="24" customWidth="1"/>
    <col min="13324" max="13324" width="8.42578125" style="24" customWidth="1"/>
    <col min="13325" max="13325" width="19.28515625" style="24" customWidth="1"/>
    <col min="13326" max="13326" width="8.5703125" style="24" customWidth="1"/>
    <col min="13327" max="13327" width="17.85546875" style="24" customWidth="1"/>
    <col min="13328" max="13328" width="8" style="24" customWidth="1"/>
    <col min="13329" max="13329" width="14.28515625" style="24" customWidth="1"/>
    <col min="13330" max="13330" width="11.85546875" style="24" customWidth="1"/>
    <col min="13331" max="13568" width="6.7109375" style="24"/>
    <col min="13569" max="13569" width="58.5703125" style="24" customWidth="1"/>
    <col min="13570" max="13570" width="21.42578125" style="24" customWidth="1"/>
    <col min="13571" max="13571" width="15.140625" style="24" customWidth="1"/>
    <col min="13572" max="13572" width="16.85546875" style="24" customWidth="1"/>
    <col min="13573" max="13573" width="8.140625" style="24" customWidth="1"/>
    <col min="13574" max="13574" width="20.5703125" style="24" customWidth="1"/>
    <col min="13575" max="13576" width="15.140625" style="24" customWidth="1"/>
    <col min="13577" max="13577" width="16.7109375" style="24" customWidth="1"/>
    <col min="13578" max="13578" width="8.5703125" style="24" customWidth="1"/>
    <col min="13579" max="13579" width="18.140625" style="24" customWidth="1"/>
    <col min="13580" max="13580" width="8.42578125" style="24" customWidth="1"/>
    <col min="13581" max="13581" width="19.28515625" style="24" customWidth="1"/>
    <col min="13582" max="13582" width="8.5703125" style="24" customWidth="1"/>
    <col min="13583" max="13583" width="17.85546875" style="24" customWidth="1"/>
    <col min="13584" max="13584" width="8" style="24" customWidth="1"/>
    <col min="13585" max="13585" width="14.28515625" style="24" customWidth="1"/>
    <col min="13586" max="13586" width="11.85546875" style="24" customWidth="1"/>
    <col min="13587" max="13824" width="6.7109375" style="24"/>
    <col min="13825" max="13825" width="58.5703125" style="24" customWidth="1"/>
    <col min="13826" max="13826" width="21.42578125" style="24" customWidth="1"/>
    <col min="13827" max="13827" width="15.140625" style="24" customWidth="1"/>
    <col min="13828" max="13828" width="16.85546875" style="24" customWidth="1"/>
    <col min="13829" max="13829" width="8.140625" style="24" customWidth="1"/>
    <col min="13830" max="13830" width="20.5703125" style="24" customWidth="1"/>
    <col min="13831" max="13832" width="15.140625" style="24" customWidth="1"/>
    <col min="13833" max="13833" width="16.7109375" style="24" customWidth="1"/>
    <col min="13834" max="13834" width="8.5703125" style="24" customWidth="1"/>
    <col min="13835" max="13835" width="18.140625" style="24" customWidth="1"/>
    <col min="13836" max="13836" width="8.42578125" style="24" customWidth="1"/>
    <col min="13837" max="13837" width="19.28515625" style="24" customWidth="1"/>
    <col min="13838" max="13838" width="8.5703125" style="24" customWidth="1"/>
    <col min="13839" max="13839" width="17.85546875" style="24" customWidth="1"/>
    <col min="13840" max="13840" width="8" style="24" customWidth="1"/>
    <col min="13841" max="13841" width="14.28515625" style="24" customWidth="1"/>
    <col min="13842" max="13842" width="11.85546875" style="24" customWidth="1"/>
    <col min="13843" max="14080" width="6.7109375" style="24"/>
    <col min="14081" max="14081" width="58.5703125" style="24" customWidth="1"/>
    <col min="14082" max="14082" width="21.42578125" style="24" customWidth="1"/>
    <col min="14083" max="14083" width="15.140625" style="24" customWidth="1"/>
    <col min="14084" max="14084" width="16.85546875" style="24" customWidth="1"/>
    <col min="14085" max="14085" width="8.140625" style="24" customWidth="1"/>
    <col min="14086" max="14086" width="20.5703125" style="24" customWidth="1"/>
    <col min="14087" max="14088" width="15.140625" style="24" customWidth="1"/>
    <col min="14089" max="14089" width="16.7109375" style="24" customWidth="1"/>
    <col min="14090" max="14090" width="8.5703125" style="24" customWidth="1"/>
    <col min="14091" max="14091" width="18.140625" style="24" customWidth="1"/>
    <col min="14092" max="14092" width="8.42578125" style="24" customWidth="1"/>
    <col min="14093" max="14093" width="19.28515625" style="24" customWidth="1"/>
    <col min="14094" max="14094" width="8.5703125" style="24" customWidth="1"/>
    <col min="14095" max="14095" width="17.85546875" style="24" customWidth="1"/>
    <col min="14096" max="14096" width="8" style="24" customWidth="1"/>
    <col min="14097" max="14097" width="14.28515625" style="24" customWidth="1"/>
    <col min="14098" max="14098" width="11.85546875" style="24" customWidth="1"/>
    <col min="14099" max="14336" width="6.7109375" style="24"/>
    <col min="14337" max="14337" width="58.5703125" style="24" customWidth="1"/>
    <col min="14338" max="14338" width="21.42578125" style="24" customWidth="1"/>
    <col min="14339" max="14339" width="15.140625" style="24" customWidth="1"/>
    <col min="14340" max="14340" width="16.85546875" style="24" customWidth="1"/>
    <col min="14341" max="14341" width="8.140625" style="24" customWidth="1"/>
    <col min="14342" max="14342" width="20.5703125" style="24" customWidth="1"/>
    <col min="14343" max="14344" width="15.140625" style="24" customWidth="1"/>
    <col min="14345" max="14345" width="16.7109375" style="24" customWidth="1"/>
    <col min="14346" max="14346" width="8.5703125" style="24" customWidth="1"/>
    <col min="14347" max="14347" width="18.140625" style="24" customWidth="1"/>
    <col min="14348" max="14348" width="8.42578125" style="24" customWidth="1"/>
    <col min="14349" max="14349" width="19.28515625" style="24" customWidth="1"/>
    <col min="14350" max="14350" width="8.5703125" style="24" customWidth="1"/>
    <col min="14351" max="14351" width="17.85546875" style="24" customWidth="1"/>
    <col min="14352" max="14352" width="8" style="24" customWidth="1"/>
    <col min="14353" max="14353" width="14.28515625" style="24" customWidth="1"/>
    <col min="14354" max="14354" width="11.85546875" style="24" customWidth="1"/>
    <col min="14355" max="14592" width="6.7109375" style="24"/>
    <col min="14593" max="14593" width="58.5703125" style="24" customWidth="1"/>
    <col min="14594" max="14594" width="21.42578125" style="24" customWidth="1"/>
    <col min="14595" max="14595" width="15.140625" style="24" customWidth="1"/>
    <col min="14596" max="14596" width="16.85546875" style="24" customWidth="1"/>
    <col min="14597" max="14597" width="8.140625" style="24" customWidth="1"/>
    <col min="14598" max="14598" width="20.5703125" style="24" customWidth="1"/>
    <col min="14599" max="14600" width="15.140625" style="24" customWidth="1"/>
    <col min="14601" max="14601" width="16.7109375" style="24" customWidth="1"/>
    <col min="14602" max="14602" width="8.5703125" style="24" customWidth="1"/>
    <col min="14603" max="14603" width="18.140625" style="24" customWidth="1"/>
    <col min="14604" max="14604" width="8.42578125" style="24" customWidth="1"/>
    <col min="14605" max="14605" width="19.28515625" style="24" customWidth="1"/>
    <col min="14606" max="14606" width="8.5703125" style="24" customWidth="1"/>
    <col min="14607" max="14607" width="17.85546875" style="24" customWidth="1"/>
    <col min="14608" max="14608" width="8" style="24" customWidth="1"/>
    <col min="14609" max="14609" width="14.28515625" style="24" customWidth="1"/>
    <col min="14610" max="14610" width="11.85546875" style="24" customWidth="1"/>
    <col min="14611" max="14848" width="6.7109375" style="24"/>
    <col min="14849" max="14849" width="58.5703125" style="24" customWidth="1"/>
    <col min="14850" max="14850" width="21.42578125" style="24" customWidth="1"/>
    <col min="14851" max="14851" width="15.140625" style="24" customWidth="1"/>
    <col min="14852" max="14852" width="16.85546875" style="24" customWidth="1"/>
    <col min="14853" max="14853" width="8.140625" style="24" customWidth="1"/>
    <col min="14854" max="14854" width="20.5703125" style="24" customWidth="1"/>
    <col min="14855" max="14856" width="15.140625" style="24" customWidth="1"/>
    <col min="14857" max="14857" width="16.7109375" style="24" customWidth="1"/>
    <col min="14858" max="14858" width="8.5703125" style="24" customWidth="1"/>
    <col min="14859" max="14859" width="18.140625" style="24" customWidth="1"/>
    <col min="14860" max="14860" width="8.42578125" style="24" customWidth="1"/>
    <col min="14861" max="14861" width="19.28515625" style="24" customWidth="1"/>
    <col min="14862" max="14862" width="8.5703125" style="24" customWidth="1"/>
    <col min="14863" max="14863" width="17.85546875" style="24" customWidth="1"/>
    <col min="14864" max="14864" width="8" style="24" customWidth="1"/>
    <col min="14865" max="14865" width="14.28515625" style="24" customWidth="1"/>
    <col min="14866" max="14866" width="11.85546875" style="24" customWidth="1"/>
    <col min="14867" max="15104" width="6.7109375" style="24"/>
    <col min="15105" max="15105" width="58.5703125" style="24" customWidth="1"/>
    <col min="15106" max="15106" width="21.42578125" style="24" customWidth="1"/>
    <col min="15107" max="15107" width="15.140625" style="24" customWidth="1"/>
    <col min="15108" max="15108" width="16.85546875" style="24" customWidth="1"/>
    <col min="15109" max="15109" width="8.140625" style="24" customWidth="1"/>
    <col min="15110" max="15110" width="20.5703125" style="24" customWidth="1"/>
    <col min="15111" max="15112" width="15.140625" style="24" customWidth="1"/>
    <col min="15113" max="15113" width="16.7109375" style="24" customWidth="1"/>
    <col min="15114" max="15114" width="8.5703125" style="24" customWidth="1"/>
    <col min="15115" max="15115" width="18.140625" style="24" customWidth="1"/>
    <col min="15116" max="15116" width="8.42578125" style="24" customWidth="1"/>
    <col min="15117" max="15117" width="19.28515625" style="24" customWidth="1"/>
    <col min="15118" max="15118" width="8.5703125" style="24" customWidth="1"/>
    <col min="15119" max="15119" width="17.85546875" style="24" customWidth="1"/>
    <col min="15120" max="15120" width="8" style="24" customWidth="1"/>
    <col min="15121" max="15121" width="14.28515625" style="24" customWidth="1"/>
    <col min="15122" max="15122" width="11.85546875" style="24" customWidth="1"/>
    <col min="15123" max="15360" width="6.7109375" style="24"/>
    <col min="15361" max="15361" width="58.5703125" style="24" customWidth="1"/>
    <col min="15362" max="15362" width="21.42578125" style="24" customWidth="1"/>
    <col min="15363" max="15363" width="15.140625" style="24" customWidth="1"/>
    <col min="15364" max="15364" width="16.85546875" style="24" customWidth="1"/>
    <col min="15365" max="15365" width="8.140625" style="24" customWidth="1"/>
    <col min="15366" max="15366" width="20.5703125" style="24" customWidth="1"/>
    <col min="15367" max="15368" width="15.140625" style="24" customWidth="1"/>
    <col min="15369" max="15369" width="16.7109375" style="24" customWidth="1"/>
    <col min="15370" max="15370" width="8.5703125" style="24" customWidth="1"/>
    <col min="15371" max="15371" width="18.140625" style="24" customWidth="1"/>
    <col min="15372" max="15372" width="8.42578125" style="24" customWidth="1"/>
    <col min="15373" max="15373" width="19.28515625" style="24" customWidth="1"/>
    <col min="15374" max="15374" width="8.5703125" style="24" customWidth="1"/>
    <col min="15375" max="15375" width="17.85546875" style="24" customWidth="1"/>
    <col min="15376" max="15376" width="8" style="24" customWidth="1"/>
    <col min="15377" max="15377" width="14.28515625" style="24" customWidth="1"/>
    <col min="15378" max="15378" width="11.85546875" style="24" customWidth="1"/>
    <col min="15379" max="15616" width="6.7109375" style="24"/>
    <col min="15617" max="15617" width="58.5703125" style="24" customWidth="1"/>
    <col min="15618" max="15618" width="21.42578125" style="24" customWidth="1"/>
    <col min="15619" max="15619" width="15.140625" style="24" customWidth="1"/>
    <col min="15620" max="15620" width="16.85546875" style="24" customWidth="1"/>
    <col min="15621" max="15621" width="8.140625" style="24" customWidth="1"/>
    <col min="15622" max="15622" width="20.5703125" style="24" customWidth="1"/>
    <col min="15623" max="15624" width="15.140625" style="24" customWidth="1"/>
    <col min="15625" max="15625" width="16.7109375" style="24" customWidth="1"/>
    <col min="15626" max="15626" width="8.5703125" style="24" customWidth="1"/>
    <col min="15627" max="15627" width="18.140625" style="24" customWidth="1"/>
    <col min="15628" max="15628" width="8.42578125" style="24" customWidth="1"/>
    <col min="15629" max="15629" width="19.28515625" style="24" customWidth="1"/>
    <col min="15630" max="15630" width="8.5703125" style="24" customWidth="1"/>
    <col min="15631" max="15631" width="17.85546875" style="24" customWidth="1"/>
    <col min="15632" max="15632" width="8" style="24" customWidth="1"/>
    <col min="15633" max="15633" width="14.28515625" style="24" customWidth="1"/>
    <col min="15634" max="15634" width="11.85546875" style="24" customWidth="1"/>
    <col min="15635" max="15872" width="6.7109375" style="24"/>
    <col min="15873" max="15873" width="58.5703125" style="24" customWidth="1"/>
    <col min="15874" max="15874" width="21.42578125" style="24" customWidth="1"/>
    <col min="15875" max="15875" width="15.140625" style="24" customWidth="1"/>
    <col min="15876" max="15876" width="16.85546875" style="24" customWidth="1"/>
    <col min="15877" max="15877" width="8.140625" style="24" customWidth="1"/>
    <col min="15878" max="15878" width="20.5703125" style="24" customWidth="1"/>
    <col min="15879" max="15880" width="15.140625" style="24" customWidth="1"/>
    <col min="15881" max="15881" width="16.7109375" style="24" customWidth="1"/>
    <col min="15882" max="15882" width="8.5703125" style="24" customWidth="1"/>
    <col min="15883" max="15883" width="18.140625" style="24" customWidth="1"/>
    <col min="15884" max="15884" width="8.42578125" style="24" customWidth="1"/>
    <col min="15885" max="15885" width="19.28515625" style="24" customWidth="1"/>
    <col min="15886" max="15886" width="8.5703125" style="24" customWidth="1"/>
    <col min="15887" max="15887" width="17.85546875" style="24" customWidth="1"/>
    <col min="15888" max="15888" width="8" style="24" customWidth="1"/>
    <col min="15889" max="15889" width="14.28515625" style="24" customWidth="1"/>
    <col min="15890" max="15890" width="11.85546875" style="24" customWidth="1"/>
    <col min="15891" max="16128" width="6.7109375" style="24"/>
    <col min="16129" max="16129" width="58.5703125" style="24" customWidth="1"/>
    <col min="16130" max="16130" width="21.42578125" style="24" customWidth="1"/>
    <col min="16131" max="16131" width="15.140625" style="24" customWidth="1"/>
    <col min="16132" max="16132" width="16.85546875" style="24" customWidth="1"/>
    <col min="16133" max="16133" width="8.140625" style="24" customWidth="1"/>
    <col min="16134" max="16134" width="20.5703125" style="24" customWidth="1"/>
    <col min="16135" max="16136" width="15.140625" style="24" customWidth="1"/>
    <col min="16137" max="16137" width="16.7109375" style="24" customWidth="1"/>
    <col min="16138" max="16138" width="8.5703125" style="24" customWidth="1"/>
    <col min="16139" max="16139" width="18.140625" style="24" customWidth="1"/>
    <col min="16140" max="16140" width="8.42578125" style="24" customWidth="1"/>
    <col min="16141" max="16141" width="19.28515625" style="24" customWidth="1"/>
    <col min="16142" max="16142" width="8.5703125" style="24" customWidth="1"/>
    <col min="16143" max="16143" width="17.85546875" style="24" customWidth="1"/>
    <col min="16144" max="16144" width="8" style="24" customWidth="1"/>
    <col min="16145" max="16145" width="14.28515625" style="24" customWidth="1"/>
    <col min="16146" max="16146" width="11.85546875" style="24" customWidth="1"/>
    <col min="16147" max="16384" width="6.7109375" style="24"/>
  </cols>
  <sheetData>
    <row r="1" spans="1:18" x14ac:dyDescent="0.25">
      <c r="A1" s="831" t="s">
        <v>680</v>
      </c>
      <c r="B1" s="95"/>
      <c r="C1" s="95"/>
      <c r="D1" s="95"/>
      <c r="E1" s="95"/>
      <c r="F1" s="95"/>
      <c r="G1" s="95"/>
      <c r="H1" s="95"/>
      <c r="J1" s="95"/>
      <c r="P1" s="26"/>
      <c r="Q1" s="141"/>
      <c r="R1" s="852" t="s">
        <v>5</v>
      </c>
    </row>
    <row r="3" spans="1:18" ht="18.75" customHeight="1" x14ac:dyDescent="0.25">
      <c r="A3" s="1054" t="s">
        <v>198</v>
      </c>
      <c r="B3" s="1055"/>
      <c r="C3" s="1055"/>
      <c r="D3" s="1055"/>
      <c r="E3" s="1055"/>
      <c r="F3" s="1055"/>
      <c r="G3" s="1055"/>
      <c r="H3" s="1055"/>
      <c r="I3" s="1055"/>
      <c r="J3" s="1055"/>
      <c r="K3" s="1055"/>
      <c r="L3" s="1055"/>
      <c r="M3" s="1055"/>
      <c r="N3" s="1055"/>
      <c r="O3" s="1055"/>
      <c r="P3" s="1055"/>
      <c r="Q3" s="1055"/>
      <c r="R3" s="1055"/>
    </row>
    <row r="4" spans="1:18" ht="16.5" thickBot="1" x14ac:dyDescent="0.25">
      <c r="A4" s="96"/>
      <c r="B4" s="97"/>
      <c r="C4" s="97"/>
      <c r="D4" s="97"/>
      <c r="E4" s="97"/>
      <c r="F4" s="97"/>
      <c r="G4" s="97"/>
      <c r="H4" s="97"/>
      <c r="I4" s="97"/>
      <c r="J4" s="97"/>
    </row>
    <row r="5" spans="1:18" ht="16.5" thickBot="1" x14ac:dyDescent="0.3">
      <c r="A5" s="98"/>
      <c r="B5" s="1069" t="s">
        <v>582</v>
      </c>
      <c r="C5" s="1056"/>
      <c r="D5" s="1056"/>
      <c r="E5" s="1056"/>
      <c r="F5" s="1057" t="s">
        <v>679</v>
      </c>
      <c r="G5" s="1058"/>
      <c r="H5" s="1058"/>
      <c r="I5" s="1058"/>
      <c r="J5" s="1058"/>
      <c r="K5" s="1059"/>
      <c r="L5" s="1059"/>
      <c r="M5" s="1059"/>
      <c r="N5" s="1059"/>
      <c r="O5" s="1059"/>
      <c r="P5" s="1059"/>
      <c r="Q5" s="1059"/>
      <c r="R5" s="1060"/>
    </row>
    <row r="6" spans="1:18" ht="16.5" thickBot="1" x14ac:dyDescent="0.3">
      <c r="A6" s="99"/>
      <c r="B6" s="107" t="s">
        <v>51</v>
      </c>
      <c r="C6" s="630" t="s">
        <v>52</v>
      </c>
      <c r="D6" s="629"/>
      <c r="E6" s="100"/>
      <c r="F6" s="107" t="s">
        <v>51</v>
      </c>
      <c r="G6" s="630" t="s">
        <v>52</v>
      </c>
      <c r="H6" s="628"/>
      <c r="I6" s="629"/>
      <c r="J6" s="100"/>
      <c r="K6" s="1070" t="s">
        <v>82</v>
      </c>
      <c r="L6" s="1071"/>
      <c r="M6" s="1072"/>
      <c r="N6" s="1072"/>
      <c r="O6" s="1072"/>
      <c r="P6" s="1072"/>
      <c r="Q6" s="1072"/>
      <c r="R6" s="1073"/>
    </row>
    <row r="7" spans="1:18" ht="16.5" thickBot="1" x14ac:dyDescent="0.3">
      <c r="A7" s="106" t="s">
        <v>60</v>
      </c>
      <c r="B7" s="107" t="s">
        <v>53</v>
      </c>
      <c r="C7" s="108" t="s">
        <v>54</v>
      </c>
      <c r="D7" s="109" t="s">
        <v>55</v>
      </c>
      <c r="E7" s="100" t="s">
        <v>56</v>
      </c>
      <c r="F7" s="107" t="s">
        <v>53</v>
      </c>
      <c r="G7" s="108" t="s">
        <v>54</v>
      </c>
      <c r="H7" s="854" t="s">
        <v>86</v>
      </c>
      <c r="I7" s="109" t="s">
        <v>55</v>
      </c>
      <c r="J7" s="100" t="s">
        <v>56</v>
      </c>
      <c r="K7" s="1065" t="s">
        <v>27</v>
      </c>
      <c r="L7" s="1066"/>
      <c r="M7" s="1065" t="s">
        <v>28</v>
      </c>
      <c r="N7" s="1067"/>
      <c r="O7" s="1068" t="s">
        <v>29</v>
      </c>
      <c r="P7" s="1067"/>
      <c r="Q7" s="1065" t="s">
        <v>166</v>
      </c>
      <c r="R7" s="1067"/>
    </row>
    <row r="8" spans="1:18" x14ac:dyDescent="0.25">
      <c r="A8" s="99"/>
      <c r="B8" s="107" t="s">
        <v>57</v>
      </c>
      <c r="C8" s="108" t="s">
        <v>58</v>
      </c>
      <c r="D8" s="109" t="s">
        <v>59</v>
      </c>
      <c r="E8" s="100" t="s">
        <v>177</v>
      </c>
      <c r="F8" s="107" t="s">
        <v>57</v>
      </c>
      <c r="G8" s="108" t="s">
        <v>58</v>
      </c>
      <c r="H8" s="110" t="s">
        <v>155</v>
      </c>
      <c r="I8" s="109" t="s">
        <v>59</v>
      </c>
      <c r="J8" s="100" t="s">
        <v>178</v>
      </c>
      <c r="K8" s="111" t="s">
        <v>55</v>
      </c>
      <c r="L8" s="100" t="s">
        <v>56</v>
      </c>
      <c r="M8" s="111" t="s">
        <v>55</v>
      </c>
      <c r="N8" s="100" t="s">
        <v>56</v>
      </c>
      <c r="O8" s="111" t="s">
        <v>55</v>
      </c>
      <c r="P8" s="100" t="s">
        <v>56</v>
      </c>
      <c r="Q8" s="111" t="s">
        <v>55</v>
      </c>
      <c r="R8" s="112" t="s">
        <v>56</v>
      </c>
    </row>
    <row r="9" spans="1:18" x14ac:dyDescent="0.25">
      <c r="A9" s="106"/>
      <c r="B9" s="107" t="s">
        <v>61</v>
      </c>
      <c r="C9" s="108" t="s">
        <v>62</v>
      </c>
      <c r="D9" s="113"/>
      <c r="E9" s="100"/>
      <c r="F9" s="107" t="s">
        <v>61</v>
      </c>
      <c r="G9" s="108" t="s">
        <v>62</v>
      </c>
      <c r="H9" s="110" t="s">
        <v>156</v>
      </c>
      <c r="I9" s="113"/>
      <c r="J9" s="100"/>
      <c r="K9" s="111" t="s">
        <v>59</v>
      </c>
      <c r="L9" s="100" t="s">
        <v>177</v>
      </c>
      <c r="M9" s="111" t="s">
        <v>59</v>
      </c>
      <c r="N9" s="100" t="s">
        <v>177</v>
      </c>
      <c r="O9" s="111" t="s">
        <v>59</v>
      </c>
      <c r="P9" s="100" t="s">
        <v>177</v>
      </c>
      <c r="Q9" s="111" t="s">
        <v>59</v>
      </c>
      <c r="R9" s="112" t="s">
        <v>177</v>
      </c>
    </row>
    <row r="10" spans="1:18" x14ac:dyDescent="0.25">
      <c r="A10" s="99"/>
      <c r="B10" s="107" t="s">
        <v>46</v>
      </c>
      <c r="C10" s="108" t="s">
        <v>46</v>
      </c>
      <c r="D10" s="109" t="s">
        <v>46</v>
      </c>
      <c r="E10" s="100"/>
      <c r="F10" s="107" t="s">
        <v>46</v>
      </c>
      <c r="G10" s="108" t="s">
        <v>46</v>
      </c>
      <c r="H10" s="110" t="s">
        <v>46</v>
      </c>
      <c r="I10" s="109" t="s">
        <v>46</v>
      </c>
      <c r="J10" s="100"/>
      <c r="K10" s="111" t="s">
        <v>46</v>
      </c>
      <c r="L10" s="100"/>
      <c r="M10" s="111" t="s">
        <v>46</v>
      </c>
      <c r="N10" s="100"/>
      <c r="O10" s="111" t="s">
        <v>46</v>
      </c>
      <c r="P10" s="100"/>
      <c r="Q10" s="111" t="s">
        <v>46</v>
      </c>
      <c r="R10" s="112"/>
    </row>
    <row r="11" spans="1:18" ht="16.5" thickBot="1" x14ac:dyDescent="0.3">
      <c r="A11" s="144"/>
      <c r="B11" s="855">
        <v>1</v>
      </c>
      <c r="C11" s="856">
        <v>2</v>
      </c>
      <c r="D11" s="857">
        <v>3</v>
      </c>
      <c r="E11" s="858">
        <v>4</v>
      </c>
      <c r="F11" s="855">
        <v>6</v>
      </c>
      <c r="G11" s="858">
        <v>7</v>
      </c>
      <c r="H11" s="858">
        <v>8</v>
      </c>
      <c r="I11" s="858">
        <v>9</v>
      </c>
      <c r="J11" s="858">
        <v>10</v>
      </c>
      <c r="K11" s="855">
        <v>11</v>
      </c>
      <c r="L11" s="859">
        <v>12</v>
      </c>
      <c r="M11" s="855">
        <v>13</v>
      </c>
      <c r="N11" s="859">
        <v>14</v>
      </c>
      <c r="O11" s="855">
        <v>15</v>
      </c>
      <c r="P11" s="859">
        <v>16</v>
      </c>
      <c r="Q11" s="857">
        <v>17</v>
      </c>
      <c r="R11" s="860">
        <v>18</v>
      </c>
    </row>
    <row r="12" spans="1:18" ht="18.95" customHeight="1" x14ac:dyDescent="0.25">
      <c r="A12" s="121" t="s">
        <v>589</v>
      </c>
      <c r="B12" s="122">
        <v>0</v>
      </c>
      <c r="C12" s="123">
        <v>0</v>
      </c>
      <c r="D12" s="123">
        <v>0</v>
      </c>
      <c r="E12" s="124">
        <v>0</v>
      </c>
      <c r="F12" s="122">
        <v>0</v>
      </c>
      <c r="G12" s="123">
        <v>0</v>
      </c>
      <c r="H12" s="123">
        <v>0</v>
      </c>
      <c r="I12" s="123">
        <v>0</v>
      </c>
      <c r="J12" s="126">
        <v>0</v>
      </c>
      <c r="K12" s="154">
        <v>0</v>
      </c>
      <c r="L12" s="126">
        <v>0</v>
      </c>
      <c r="M12" s="125">
        <v>0</v>
      </c>
      <c r="N12" s="126">
        <v>0</v>
      </c>
      <c r="O12" s="125">
        <v>0</v>
      </c>
      <c r="P12" s="126">
        <v>0</v>
      </c>
      <c r="Q12" s="125">
        <v>0</v>
      </c>
      <c r="R12" s="126">
        <v>0</v>
      </c>
    </row>
    <row r="13" spans="1:18" ht="18.95" customHeight="1" x14ac:dyDescent="0.25">
      <c r="A13" s="128" t="s">
        <v>590</v>
      </c>
      <c r="B13" s="129">
        <v>0</v>
      </c>
      <c r="C13" s="130">
        <v>0</v>
      </c>
      <c r="D13" s="130">
        <v>0</v>
      </c>
      <c r="E13" s="131">
        <v>0</v>
      </c>
      <c r="F13" s="129">
        <v>0</v>
      </c>
      <c r="G13" s="130">
        <v>0</v>
      </c>
      <c r="H13" s="130">
        <v>0</v>
      </c>
      <c r="I13" s="130">
        <v>0</v>
      </c>
      <c r="J13" s="133">
        <v>0</v>
      </c>
      <c r="K13" s="155">
        <v>0</v>
      </c>
      <c r="L13" s="133">
        <v>0</v>
      </c>
      <c r="M13" s="132">
        <v>0</v>
      </c>
      <c r="N13" s="133">
        <v>0</v>
      </c>
      <c r="O13" s="132">
        <v>0</v>
      </c>
      <c r="P13" s="133">
        <v>0</v>
      </c>
      <c r="Q13" s="132">
        <v>0</v>
      </c>
      <c r="R13" s="133">
        <v>0</v>
      </c>
    </row>
    <row r="14" spans="1:18" ht="18.95" customHeight="1" x14ac:dyDescent="0.25">
      <c r="A14" s="128" t="s">
        <v>591</v>
      </c>
      <c r="B14" s="129">
        <v>0</v>
      </c>
      <c r="C14" s="130">
        <v>0</v>
      </c>
      <c r="D14" s="130">
        <v>0</v>
      </c>
      <c r="E14" s="131">
        <v>0</v>
      </c>
      <c r="F14" s="129">
        <v>0</v>
      </c>
      <c r="G14" s="130">
        <v>0</v>
      </c>
      <c r="H14" s="130">
        <v>0</v>
      </c>
      <c r="I14" s="130">
        <v>0</v>
      </c>
      <c r="J14" s="133">
        <v>0</v>
      </c>
      <c r="K14" s="155">
        <v>0</v>
      </c>
      <c r="L14" s="133">
        <v>0</v>
      </c>
      <c r="M14" s="132">
        <v>0</v>
      </c>
      <c r="N14" s="133">
        <v>0</v>
      </c>
      <c r="O14" s="132">
        <v>0</v>
      </c>
      <c r="P14" s="133">
        <v>0</v>
      </c>
      <c r="Q14" s="132">
        <v>0</v>
      </c>
      <c r="R14" s="133">
        <v>0</v>
      </c>
    </row>
    <row r="15" spans="1:18" ht="18.95" customHeight="1" x14ac:dyDescent="0.25">
      <c r="A15" s="128" t="s">
        <v>592</v>
      </c>
      <c r="B15" s="129">
        <v>0</v>
      </c>
      <c r="C15" s="130">
        <v>0</v>
      </c>
      <c r="D15" s="130">
        <v>0</v>
      </c>
      <c r="E15" s="131">
        <v>0</v>
      </c>
      <c r="F15" s="129">
        <v>0</v>
      </c>
      <c r="G15" s="130">
        <v>0</v>
      </c>
      <c r="H15" s="130">
        <v>0</v>
      </c>
      <c r="I15" s="130">
        <v>0</v>
      </c>
      <c r="J15" s="133">
        <v>0</v>
      </c>
      <c r="K15" s="155">
        <v>0</v>
      </c>
      <c r="L15" s="133">
        <v>0</v>
      </c>
      <c r="M15" s="132">
        <v>0</v>
      </c>
      <c r="N15" s="133">
        <v>0</v>
      </c>
      <c r="O15" s="132">
        <v>0</v>
      </c>
      <c r="P15" s="133">
        <v>0</v>
      </c>
      <c r="Q15" s="132">
        <v>0</v>
      </c>
      <c r="R15" s="133">
        <v>0</v>
      </c>
    </row>
    <row r="16" spans="1:18" ht="18.95" customHeight="1" x14ac:dyDescent="0.25">
      <c r="A16" s="128" t="s">
        <v>593</v>
      </c>
      <c r="B16" s="129">
        <v>0</v>
      </c>
      <c r="C16" s="130">
        <v>0</v>
      </c>
      <c r="D16" s="130">
        <v>0</v>
      </c>
      <c r="E16" s="131">
        <v>0</v>
      </c>
      <c r="F16" s="129">
        <v>0</v>
      </c>
      <c r="G16" s="130">
        <v>0</v>
      </c>
      <c r="H16" s="130">
        <v>0</v>
      </c>
      <c r="I16" s="130">
        <v>0</v>
      </c>
      <c r="J16" s="133">
        <v>0</v>
      </c>
      <c r="K16" s="155">
        <v>0</v>
      </c>
      <c r="L16" s="133">
        <v>0</v>
      </c>
      <c r="M16" s="132">
        <v>0</v>
      </c>
      <c r="N16" s="133">
        <v>0</v>
      </c>
      <c r="O16" s="132">
        <v>0</v>
      </c>
      <c r="P16" s="133">
        <v>0</v>
      </c>
      <c r="Q16" s="132">
        <v>0</v>
      </c>
      <c r="R16" s="133">
        <v>0</v>
      </c>
    </row>
    <row r="17" spans="1:18" ht="18.95" customHeight="1" x14ac:dyDescent="0.25">
      <c r="A17" s="128" t="s">
        <v>594</v>
      </c>
      <c r="B17" s="129">
        <v>350386338</v>
      </c>
      <c r="C17" s="130">
        <v>9172425</v>
      </c>
      <c r="D17" s="130">
        <v>341213913</v>
      </c>
      <c r="E17" s="131">
        <v>628</v>
      </c>
      <c r="F17" s="129">
        <v>378298026</v>
      </c>
      <c r="G17" s="130">
        <v>9172425</v>
      </c>
      <c r="H17" s="130">
        <v>0</v>
      </c>
      <c r="I17" s="130">
        <v>369125601</v>
      </c>
      <c r="J17" s="133">
        <v>656</v>
      </c>
      <c r="K17" s="155">
        <v>59048026</v>
      </c>
      <c r="L17" s="133">
        <v>119</v>
      </c>
      <c r="M17" s="132">
        <v>179949384</v>
      </c>
      <c r="N17" s="133">
        <v>291</v>
      </c>
      <c r="O17" s="132">
        <v>130128191</v>
      </c>
      <c r="P17" s="133">
        <v>246</v>
      </c>
      <c r="Q17" s="132">
        <v>0</v>
      </c>
      <c r="R17" s="133">
        <v>0</v>
      </c>
    </row>
    <row r="18" spans="1:18" ht="18.95" customHeight="1" x14ac:dyDescent="0.25">
      <c r="A18" s="128" t="s">
        <v>595</v>
      </c>
      <c r="B18" s="129">
        <v>0</v>
      </c>
      <c r="C18" s="130">
        <v>0</v>
      </c>
      <c r="D18" s="130">
        <v>0</v>
      </c>
      <c r="E18" s="131">
        <v>0</v>
      </c>
      <c r="F18" s="129">
        <v>0</v>
      </c>
      <c r="G18" s="130">
        <v>0</v>
      </c>
      <c r="H18" s="130">
        <v>0</v>
      </c>
      <c r="I18" s="130">
        <v>0</v>
      </c>
      <c r="J18" s="133">
        <v>0</v>
      </c>
      <c r="K18" s="155">
        <v>0</v>
      </c>
      <c r="L18" s="133">
        <v>0</v>
      </c>
      <c r="M18" s="132">
        <v>0</v>
      </c>
      <c r="N18" s="133">
        <v>0</v>
      </c>
      <c r="O18" s="132">
        <v>0</v>
      </c>
      <c r="P18" s="133">
        <v>0</v>
      </c>
      <c r="Q18" s="132">
        <v>0</v>
      </c>
      <c r="R18" s="133">
        <v>0</v>
      </c>
    </row>
    <row r="19" spans="1:18" ht="18.95" customHeight="1" x14ac:dyDescent="0.25">
      <c r="A19" s="128" t="s">
        <v>596</v>
      </c>
      <c r="B19" s="129">
        <v>0</v>
      </c>
      <c r="C19" s="130">
        <v>0</v>
      </c>
      <c r="D19" s="130">
        <v>0</v>
      </c>
      <c r="E19" s="131">
        <v>0</v>
      </c>
      <c r="F19" s="129">
        <v>0</v>
      </c>
      <c r="G19" s="130">
        <v>0</v>
      </c>
      <c r="H19" s="130">
        <v>0</v>
      </c>
      <c r="I19" s="130">
        <v>0</v>
      </c>
      <c r="J19" s="133">
        <v>0</v>
      </c>
      <c r="K19" s="155">
        <v>0</v>
      </c>
      <c r="L19" s="133">
        <v>0</v>
      </c>
      <c r="M19" s="132">
        <v>0</v>
      </c>
      <c r="N19" s="133">
        <v>0</v>
      </c>
      <c r="O19" s="132">
        <v>0</v>
      </c>
      <c r="P19" s="133">
        <v>0</v>
      </c>
      <c r="Q19" s="132">
        <v>0</v>
      </c>
      <c r="R19" s="133">
        <v>0</v>
      </c>
    </row>
    <row r="20" spans="1:18" ht="18.95" customHeight="1" x14ac:dyDescent="0.25">
      <c r="A20" s="128" t="s">
        <v>597</v>
      </c>
      <c r="B20" s="129">
        <v>3169640415</v>
      </c>
      <c r="C20" s="130">
        <v>9009352</v>
      </c>
      <c r="D20" s="130">
        <v>3160631063</v>
      </c>
      <c r="E20" s="131">
        <v>5899</v>
      </c>
      <c r="F20" s="129">
        <v>3267130815</v>
      </c>
      <c r="G20" s="130">
        <v>9009352</v>
      </c>
      <c r="H20" s="130">
        <v>0</v>
      </c>
      <c r="I20" s="130">
        <v>3258121463</v>
      </c>
      <c r="J20" s="133">
        <v>5899</v>
      </c>
      <c r="K20" s="155">
        <v>635267501</v>
      </c>
      <c r="L20" s="133">
        <v>1464</v>
      </c>
      <c r="M20" s="132">
        <v>2622853962</v>
      </c>
      <c r="N20" s="133">
        <v>4435</v>
      </c>
      <c r="O20" s="132">
        <v>0</v>
      </c>
      <c r="P20" s="133">
        <v>0</v>
      </c>
      <c r="Q20" s="132">
        <v>0</v>
      </c>
      <c r="R20" s="133">
        <v>0</v>
      </c>
    </row>
    <row r="21" spans="1:18" ht="18.95" customHeight="1" x14ac:dyDescent="0.25">
      <c r="A21" s="128" t="s">
        <v>598</v>
      </c>
      <c r="B21" s="129">
        <v>0</v>
      </c>
      <c r="C21" s="130">
        <v>0</v>
      </c>
      <c r="D21" s="130">
        <v>0</v>
      </c>
      <c r="E21" s="131">
        <v>0</v>
      </c>
      <c r="F21" s="129">
        <v>0</v>
      </c>
      <c r="G21" s="130">
        <v>0</v>
      </c>
      <c r="H21" s="130">
        <v>0</v>
      </c>
      <c r="I21" s="130">
        <v>0</v>
      </c>
      <c r="J21" s="133">
        <v>0</v>
      </c>
      <c r="K21" s="155">
        <v>0</v>
      </c>
      <c r="L21" s="133">
        <v>0</v>
      </c>
      <c r="M21" s="132">
        <v>0</v>
      </c>
      <c r="N21" s="133">
        <v>0</v>
      </c>
      <c r="O21" s="132">
        <v>0</v>
      </c>
      <c r="P21" s="133">
        <v>0</v>
      </c>
      <c r="Q21" s="132">
        <v>0</v>
      </c>
      <c r="R21" s="133">
        <v>0</v>
      </c>
    </row>
    <row r="22" spans="1:18" ht="18.95" customHeight="1" x14ac:dyDescent="0.25">
      <c r="A22" s="128" t="s">
        <v>599</v>
      </c>
      <c r="B22" s="129">
        <v>28632949962</v>
      </c>
      <c r="C22" s="130">
        <v>157915168</v>
      </c>
      <c r="D22" s="130">
        <v>28475034794</v>
      </c>
      <c r="E22" s="131">
        <v>55204</v>
      </c>
      <c r="F22" s="129">
        <v>29721825021</v>
      </c>
      <c r="G22" s="130">
        <v>157915168</v>
      </c>
      <c r="H22" s="130">
        <v>0</v>
      </c>
      <c r="I22" s="130">
        <v>29563909853</v>
      </c>
      <c r="J22" s="133">
        <v>55958</v>
      </c>
      <c r="K22" s="155">
        <v>3034642430</v>
      </c>
      <c r="L22" s="133">
        <v>8327</v>
      </c>
      <c r="M22" s="132">
        <v>26529267423</v>
      </c>
      <c r="N22" s="133">
        <v>47631</v>
      </c>
      <c r="O22" s="132">
        <v>0</v>
      </c>
      <c r="P22" s="133">
        <v>0</v>
      </c>
      <c r="Q22" s="132">
        <v>0</v>
      </c>
      <c r="R22" s="133">
        <v>0</v>
      </c>
    </row>
    <row r="23" spans="1:18" ht="18.95" customHeight="1" x14ac:dyDescent="0.25">
      <c r="A23" s="128" t="s">
        <v>600</v>
      </c>
      <c r="B23" s="129">
        <v>0</v>
      </c>
      <c r="C23" s="130">
        <v>0</v>
      </c>
      <c r="D23" s="130">
        <v>0</v>
      </c>
      <c r="E23" s="131">
        <v>0</v>
      </c>
      <c r="F23" s="129">
        <v>0</v>
      </c>
      <c r="G23" s="130">
        <v>0</v>
      </c>
      <c r="H23" s="130">
        <v>0</v>
      </c>
      <c r="I23" s="130">
        <v>0</v>
      </c>
      <c r="J23" s="133">
        <v>0</v>
      </c>
      <c r="K23" s="155">
        <v>0</v>
      </c>
      <c r="L23" s="133">
        <v>0</v>
      </c>
      <c r="M23" s="132">
        <v>0</v>
      </c>
      <c r="N23" s="133">
        <v>0</v>
      </c>
      <c r="O23" s="132">
        <v>0</v>
      </c>
      <c r="P23" s="133">
        <v>0</v>
      </c>
      <c r="Q23" s="132">
        <v>0</v>
      </c>
      <c r="R23" s="133">
        <v>0</v>
      </c>
    </row>
    <row r="24" spans="1:18" ht="18.95" customHeight="1" x14ac:dyDescent="0.25">
      <c r="A24" s="128" t="s">
        <v>601</v>
      </c>
      <c r="B24" s="129">
        <v>0</v>
      </c>
      <c r="C24" s="130">
        <v>0</v>
      </c>
      <c r="D24" s="130">
        <v>0</v>
      </c>
      <c r="E24" s="131">
        <v>0</v>
      </c>
      <c r="F24" s="129">
        <v>0</v>
      </c>
      <c r="G24" s="130">
        <v>0</v>
      </c>
      <c r="H24" s="130">
        <v>0</v>
      </c>
      <c r="I24" s="130">
        <v>0</v>
      </c>
      <c r="J24" s="133">
        <v>0</v>
      </c>
      <c r="K24" s="155">
        <v>0</v>
      </c>
      <c r="L24" s="133">
        <v>0</v>
      </c>
      <c r="M24" s="132">
        <v>0</v>
      </c>
      <c r="N24" s="133">
        <v>0</v>
      </c>
      <c r="O24" s="132">
        <v>0</v>
      </c>
      <c r="P24" s="133">
        <v>0</v>
      </c>
      <c r="Q24" s="132">
        <v>0</v>
      </c>
      <c r="R24" s="133">
        <v>0</v>
      </c>
    </row>
    <row r="25" spans="1:18" ht="18.95" customHeight="1" x14ac:dyDescent="0.25">
      <c r="A25" s="128" t="s">
        <v>602</v>
      </c>
      <c r="B25" s="129">
        <v>0</v>
      </c>
      <c r="C25" s="130">
        <v>0</v>
      </c>
      <c r="D25" s="130">
        <v>0</v>
      </c>
      <c r="E25" s="131">
        <v>0</v>
      </c>
      <c r="F25" s="129">
        <v>0</v>
      </c>
      <c r="G25" s="130">
        <v>0</v>
      </c>
      <c r="H25" s="130">
        <v>0</v>
      </c>
      <c r="I25" s="130">
        <v>0</v>
      </c>
      <c r="J25" s="133">
        <v>0</v>
      </c>
      <c r="K25" s="155">
        <v>0</v>
      </c>
      <c r="L25" s="133">
        <v>0</v>
      </c>
      <c r="M25" s="132">
        <v>0</v>
      </c>
      <c r="N25" s="133">
        <v>0</v>
      </c>
      <c r="O25" s="132">
        <v>0</v>
      </c>
      <c r="P25" s="133">
        <v>0</v>
      </c>
      <c r="Q25" s="132">
        <v>0</v>
      </c>
      <c r="R25" s="133">
        <v>0</v>
      </c>
    </row>
    <row r="26" spans="1:18" ht="18.95" customHeight="1" x14ac:dyDescent="0.25">
      <c r="A26" s="128" t="s">
        <v>603</v>
      </c>
      <c r="B26" s="129">
        <v>0</v>
      </c>
      <c r="C26" s="130">
        <v>0</v>
      </c>
      <c r="D26" s="130">
        <v>0</v>
      </c>
      <c r="E26" s="131">
        <v>0</v>
      </c>
      <c r="F26" s="129">
        <v>0</v>
      </c>
      <c r="G26" s="130">
        <v>0</v>
      </c>
      <c r="H26" s="130">
        <v>0</v>
      </c>
      <c r="I26" s="130">
        <v>0</v>
      </c>
      <c r="J26" s="133">
        <v>0</v>
      </c>
      <c r="K26" s="155">
        <v>0</v>
      </c>
      <c r="L26" s="133">
        <v>0</v>
      </c>
      <c r="M26" s="132">
        <v>0</v>
      </c>
      <c r="N26" s="133">
        <v>0</v>
      </c>
      <c r="O26" s="132">
        <v>0</v>
      </c>
      <c r="P26" s="133">
        <v>0</v>
      </c>
      <c r="Q26" s="132">
        <v>0</v>
      </c>
      <c r="R26" s="133">
        <v>0</v>
      </c>
    </row>
    <row r="27" spans="1:18" ht="18.95" customHeight="1" x14ac:dyDescent="0.25">
      <c r="A27" s="128" t="s">
        <v>604</v>
      </c>
      <c r="B27" s="129">
        <v>0</v>
      </c>
      <c r="C27" s="130">
        <v>0</v>
      </c>
      <c r="D27" s="130">
        <v>0</v>
      </c>
      <c r="E27" s="131">
        <v>0</v>
      </c>
      <c r="F27" s="129">
        <v>0</v>
      </c>
      <c r="G27" s="130">
        <v>0</v>
      </c>
      <c r="H27" s="130">
        <v>0</v>
      </c>
      <c r="I27" s="130">
        <v>0</v>
      </c>
      <c r="J27" s="133">
        <v>0</v>
      </c>
      <c r="K27" s="155">
        <v>0</v>
      </c>
      <c r="L27" s="133">
        <v>0</v>
      </c>
      <c r="M27" s="132">
        <v>0</v>
      </c>
      <c r="N27" s="133">
        <v>0</v>
      </c>
      <c r="O27" s="132">
        <v>0</v>
      </c>
      <c r="P27" s="133">
        <v>0</v>
      </c>
      <c r="Q27" s="132">
        <v>0</v>
      </c>
      <c r="R27" s="133">
        <v>0</v>
      </c>
    </row>
    <row r="28" spans="1:18" ht="18.95" customHeight="1" x14ac:dyDescent="0.25">
      <c r="A28" s="128" t="s">
        <v>605</v>
      </c>
      <c r="B28" s="129">
        <v>0</v>
      </c>
      <c r="C28" s="130">
        <v>0</v>
      </c>
      <c r="D28" s="130">
        <v>0</v>
      </c>
      <c r="E28" s="131">
        <v>0</v>
      </c>
      <c r="F28" s="129">
        <v>0</v>
      </c>
      <c r="G28" s="130">
        <v>0</v>
      </c>
      <c r="H28" s="130">
        <v>0</v>
      </c>
      <c r="I28" s="130">
        <v>0</v>
      </c>
      <c r="J28" s="133">
        <v>0</v>
      </c>
      <c r="K28" s="155">
        <v>0</v>
      </c>
      <c r="L28" s="133">
        <v>0</v>
      </c>
      <c r="M28" s="132">
        <v>0</v>
      </c>
      <c r="N28" s="133">
        <v>0</v>
      </c>
      <c r="O28" s="132">
        <v>0</v>
      </c>
      <c r="P28" s="133">
        <v>0</v>
      </c>
      <c r="Q28" s="132">
        <v>0</v>
      </c>
      <c r="R28" s="133">
        <v>0</v>
      </c>
    </row>
    <row r="29" spans="1:18" ht="18.95" customHeight="1" x14ac:dyDescent="0.25">
      <c r="A29" s="128" t="s">
        <v>606</v>
      </c>
      <c r="B29" s="129">
        <v>0</v>
      </c>
      <c r="C29" s="130">
        <v>0</v>
      </c>
      <c r="D29" s="130">
        <v>0</v>
      </c>
      <c r="E29" s="131">
        <v>0</v>
      </c>
      <c r="F29" s="129">
        <v>0</v>
      </c>
      <c r="G29" s="130">
        <v>0</v>
      </c>
      <c r="H29" s="130">
        <v>0</v>
      </c>
      <c r="I29" s="130">
        <v>0</v>
      </c>
      <c r="J29" s="133">
        <v>0</v>
      </c>
      <c r="K29" s="155">
        <v>0</v>
      </c>
      <c r="L29" s="133">
        <v>0</v>
      </c>
      <c r="M29" s="132">
        <v>0</v>
      </c>
      <c r="N29" s="133">
        <v>0</v>
      </c>
      <c r="O29" s="132">
        <v>0</v>
      </c>
      <c r="P29" s="133">
        <v>0</v>
      </c>
      <c r="Q29" s="132">
        <v>0</v>
      </c>
      <c r="R29" s="133">
        <v>0</v>
      </c>
    </row>
    <row r="30" spans="1:18" ht="18.95" customHeight="1" x14ac:dyDescent="0.25">
      <c r="A30" s="128" t="s">
        <v>607</v>
      </c>
      <c r="B30" s="129">
        <v>0</v>
      </c>
      <c r="C30" s="130">
        <v>0</v>
      </c>
      <c r="D30" s="130">
        <v>0</v>
      </c>
      <c r="E30" s="131">
        <v>0</v>
      </c>
      <c r="F30" s="129">
        <v>0</v>
      </c>
      <c r="G30" s="130">
        <v>0</v>
      </c>
      <c r="H30" s="130">
        <v>0</v>
      </c>
      <c r="I30" s="130">
        <v>0</v>
      </c>
      <c r="J30" s="133">
        <v>0</v>
      </c>
      <c r="K30" s="155">
        <v>0</v>
      </c>
      <c r="L30" s="133">
        <v>0</v>
      </c>
      <c r="M30" s="132">
        <v>0</v>
      </c>
      <c r="N30" s="133">
        <v>0</v>
      </c>
      <c r="O30" s="132">
        <v>0</v>
      </c>
      <c r="P30" s="133">
        <v>0</v>
      </c>
      <c r="Q30" s="132">
        <v>0</v>
      </c>
      <c r="R30" s="133">
        <v>0</v>
      </c>
    </row>
    <row r="31" spans="1:18" ht="18.95" customHeight="1" x14ac:dyDescent="0.25">
      <c r="A31" s="128" t="s">
        <v>608</v>
      </c>
      <c r="B31" s="129">
        <v>0</v>
      </c>
      <c r="C31" s="130">
        <v>0</v>
      </c>
      <c r="D31" s="130">
        <v>0</v>
      </c>
      <c r="E31" s="131">
        <v>0</v>
      </c>
      <c r="F31" s="129">
        <v>0</v>
      </c>
      <c r="G31" s="130">
        <v>0</v>
      </c>
      <c r="H31" s="130">
        <v>0</v>
      </c>
      <c r="I31" s="130">
        <v>0</v>
      </c>
      <c r="J31" s="133">
        <v>0</v>
      </c>
      <c r="K31" s="155">
        <v>0</v>
      </c>
      <c r="L31" s="133">
        <v>0</v>
      </c>
      <c r="M31" s="132">
        <v>0</v>
      </c>
      <c r="N31" s="133">
        <v>0</v>
      </c>
      <c r="O31" s="132">
        <v>0</v>
      </c>
      <c r="P31" s="133">
        <v>0</v>
      </c>
      <c r="Q31" s="132">
        <v>0</v>
      </c>
      <c r="R31" s="133">
        <v>0</v>
      </c>
    </row>
    <row r="32" spans="1:18" ht="18.95" customHeight="1" x14ac:dyDescent="0.25">
      <c r="A32" s="128" t="s">
        <v>609</v>
      </c>
      <c r="B32" s="129">
        <v>0</v>
      </c>
      <c r="C32" s="130">
        <v>0</v>
      </c>
      <c r="D32" s="130">
        <v>0</v>
      </c>
      <c r="E32" s="131">
        <v>0</v>
      </c>
      <c r="F32" s="129">
        <v>0</v>
      </c>
      <c r="G32" s="130">
        <v>0</v>
      </c>
      <c r="H32" s="130">
        <v>0</v>
      </c>
      <c r="I32" s="130">
        <v>0</v>
      </c>
      <c r="J32" s="133">
        <v>0</v>
      </c>
      <c r="K32" s="155">
        <v>0</v>
      </c>
      <c r="L32" s="133">
        <v>0</v>
      </c>
      <c r="M32" s="132">
        <v>0</v>
      </c>
      <c r="N32" s="133">
        <v>0</v>
      </c>
      <c r="O32" s="132">
        <v>0</v>
      </c>
      <c r="P32" s="133">
        <v>0</v>
      </c>
      <c r="Q32" s="132">
        <v>0</v>
      </c>
      <c r="R32" s="133">
        <v>0</v>
      </c>
    </row>
    <row r="33" spans="1:18" ht="18.95" customHeight="1" x14ac:dyDescent="0.25">
      <c r="A33" s="128" t="s">
        <v>610</v>
      </c>
      <c r="B33" s="129">
        <v>17328575351</v>
      </c>
      <c r="C33" s="130">
        <v>5550846108</v>
      </c>
      <c r="D33" s="130">
        <v>11777729243</v>
      </c>
      <c r="E33" s="131">
        <v>24399.8</v>
      </c>
      <c r="F33" s="129">
        <v>17967487747</v>
      </c>
      <c r="G33" s="130">
        <v>5789512914</v>
      </c>
      <c r="H33" s="130">
        <v>5481953900</v>
      </c>
      <c r="I33" s="130">
        <v>12177974833</v>
      </c>
      <c r="J33" s="133">
        <v>24382.799999999999</v>
      </c>
      <c r="K33" s="155">
        <v>6516994052</v>
      </c>
      <c r="L33" s="133">
        <v>15494.8</v>
      </c>
      <c r="M33" s="132">
        <v>3825725881</v>
      </c>
      <c r="N33" s="133">
        <v>7598</v>
      </c>
      <c r="O33" s="132">
        <v>0</v>
      </c>
      <c r="P33" s="133">
        <v>0</v>
      </c>
      <c r="Q33" s="132">
        <v>1835254900</v>
      </c>
      <c r="R33" s="133">
        <v>1290</v>
      </c>
    </row>
    <row r="34" spans="1:18" ht="18.95" customHeight="1" x14ac:dyDescent="0.25">
      <c r="A34" s="128" t="s">
        <v>611</v>
      </c>
      <c r="B34" s="129">
        <v>0</v>
      </c>
      <c r="C34" s="130">
        <v>0</v>
      </c>
      <c r="D34" s="130">
        <v>0</v>
      </c>
      <c r="E34" s="131">
        <v>0</v>
      </c>
      <c r="F34" s="129">
        <v>0</v>
      </c>
      <c r="G34" s="130">
        <v>0</v>
      </c>
      <c r="H34" s="130">
        <v>0</v>
      </c>
      <c r="I34" s="130">
        <v>0</v>
      </c>
      <c r="J34" s="133">
        <v>0</v>
      </c>
      <c r="K34" s="155">
        <v>0</v>
      </c>
      <c r="L34" s="133">
        <v>0</v>
      </c>
      <c r="M34" s="132">
        <v>0</v>
      </c>
      <c r="N34" s="133">
        <v>0</v>
      </c>
      <c r="O34" s="132">
        <v>0</v>
      </c>
      <c r="P34" s="133">
        <v>0</v>
      </c>
      <c r="Q34" s="132">
        <v>0</v>
      </c>
      <c r="R34" s="133">
        <v>0</v>
      </c>
    </row>
    <row r="35" spans="1:18" ht="18.95" customHeight="1" x14ac:dyDescent="0.25">
      <c r="A35" s="128" t="s">
        <v>612</v>
      </c>
      <c r="B35" s="129">
        <v>0</v>
      </c>
      <c r="C35" s="130">
        <v>0</v>
      </c>
      <c r="D35" s="130">
        <v>0</v>
      </c>
      <c r="E35" s="131">
        <v>0</v>
      </c>
      <c r="F35" s="129">
        <v>0</v>
      </c>
      <c r="G35" s="130">
        <v>0</v>
      </c>
      <c r="H35" s="130">
        <v>0</v>
      </c>
      <c r="I35" s="130">
        <v>0</v>
      </c>
      <c r="J35" s="133">
        <v>0</v>
      </c>
      <c r="K35" s="155">
        <v>0</v>
      </c>
      <c r="L35" s="133">
        <v>0</v>
      </c>
      <c r="M35" s="132">
        <v>0</v>
      </c>
      <c r="N35" s="133">
        <v>0</v>
      </c>
      <c r="O35" s="132">
        <v>0</v>
      </c>
      <c r="P35" s="133">
        <v>0</v>
      </c>
      <c r="Q35" s="132">
        <v>0</v>
      </c>
      <c r="R35" s="133">
        <v>0</v>
      </c>
    </row>
    <row r="36" spans="1:18" ht="18.95" customHeight="1" x14ac:dyDescent="0.25">
      <c r="A36" s="128" t="s">
        <v>613</v>
      </c>
      <c r="B36" s="129">
        <v>0</v>
      </c>
      <c r="C36" s="130">
        <v>0</v>
      </c>
      <c r="D36" s="130">
        <v>0</v>
      </c>
      <c r="E36" s="131">
        <v>0</v>
      </c>
      <c r="F36" s="129">
        <v>0</v>
      </c>
      <c r="G36" s="130">
        <v>0</v>
      </c>
      <c r="H36" s="130">
        <v>0</v>
      </c>
      <c r="I36" s="130">
        <v>0</v>
      </c>
      <c r="J36" s="133">
        <v>0</v>
      </c>
      <c r="K36" s="155">
        <v>0</v>
      </c>
      <c r="L36" s="133">
        <v>0</v>
      </c>
      <c r="M36" s="132">
        <v>0</v>
      </c>
      <c r="N36" s="133">
        <v>0</v>
      </c>
      <c r="O36" s="132">
        <v>0</v>
      </c>
      <c r="P36" s="133">
        <v>0</v>
      </c>
      <c r="Q36" s="132">
        <v>0</v>
      </c>
      <c r="R36" s="133">
        <v>0</v>
      </c>
    </row>
    <row r="37" spans="1:18" ht="18.95" customHeight="1" x14ac:dyDescent="0.25">
      <c r="A37" s="128" t="s">
        <v>614</v>
      </c>
      <c r="B37" s="129">
        <v>0</v>
      </c>
      <c r="C37" s="130">
        <v>0</v>
      </c>
      <c r="D37" s="130">
        <v>0</v>
      </c>
      <c r="E37" s="131">
        <v>0</v>
      </c>
      <c r="F37" s="129">
        <v>0</v>
      </c>
      <c r="G37" s="130">
        <v>0</v>
      </c>
      <c r="H37" s="130">
        <v>0</v>
      </c>
      <c r="I37" s="130">
        <v>0</v>
      </c>
      <c r="J37" s="133">
        <v>0</v>
      </c>
      <c r="K37" s="155">
        <v>0</v>
      </c>
      <c r="L37" s="133">
        <v>0</v>
      </c>
      <c r="M37" s="132">
        <v>0</v>
      </c>
      <c r="N37" s="133">
        <v>0</v>
      </c>
      <c r="O37" s="132">
        <v>0</v>
      </c>
      <c r="P37" s="133">
        <v>0</v>
      </c>
      <c r="Q37" s="132">
        <v>0</v>
      </c>
      <c r="R37" s="133">
        <v>0</v>
      </c>
    </row>
    <row r="38" spans="1:18" ht="18.95" customHeight="1" x14ac:dyDescent="0.25">
      <c r="A38" s="128" t="s">
        <v>615</v>
      </c>
      <c r="B38" s="129">
        <v>0</v>
      </c>
      <c r="C38" s="130">
        <v>0</v>
      </c>
      <c r="D38" s="130">
        <v>0</v>
      </c>
      <c r="E38" s="131">
        <v>0</v>
      </c>
      <c r="F38" s="129">
        <v>0</v>
      </c>
      <c r="G38" s="130">
        <v>0</v>
      </c>
      <c r="H38" s="130">
        <v>0</v>
      </c>
      <c r="I38" s="130">
        <v>0</v>
      </c>
      <c r="J38" s="133">
        <v>0</v>
      </c>
      <c r="K38" s="155">
        <v>0</v>
      </c>
      <c r="L38" s="133">
        <v>0</v>
      </c>
      <c r="M38" s="132">
        <v>0</v>
      </c>
      <c r="N38" s="133">
        <v>0</v>
      </c>
      <c r="O38" s="132">
        <v>0</v>
      </c>
      <c r="P38" s="133">
        <v>0</v>
      </c>
      <c r="Q38" s="132">
        <v>0</v>
      </c>
      <c r="R38" s="133">
        <v>0</v>
      </c>
    </row>
    <row r="39" spans="1:18" ht="18.95" customHeight="1" x14ac:dyDescent="0.25">
      <c r="A39" s="128" t="s">
        <v>616</v>
      </c>
      <c r="B39" s="129">
        <v>0</v>
      </c>
      <c r="C39" s="130">
        <v>0</v>
      </c>
      <c r="D39" s="130">
        <v>0</v>
      </c>
      <c r="E39" s="131">
        <v>0</v>
      </c>
      <c r="F39" s="129">
        <v>0</v>
      </c>
      <c r="G39" s="130">
        <v>0</v>
      </c>
      <c r="H39" s="130">
        <v>0</v>
      </c>
      <c r="I39" s="130">
        <v>0</v>
      </c>
      <c r="J39" s="133">
        <v>0</v>
      </c>
      <c r="K39" s="155">
        <v>0</v>
      </c>
      <c r="L39" s="133">
        <v>0</v>
      </c>
      <c r="M39" s="132">
        <v>0</v>
      </c>
      <c r="N39" s="133">
        <v>0</v>
      </c>
      <c r="O39" s="132">
        <v>0</v>
      </c>
      <c r="P39" s="133">
        <v>0</v>
      </c>
      <c r="Q39" s="132">
        <v>0</v>
      </c>
      <c r="R39" s="133">
        <v>0</v>
      </c>
    </row>
    <row r="40" spans="1:18" ht="18.95" customHeight="1" x14ac:dyDescent="0.25">
      <c r="A40" s="128" t="s">
        <v>617</v>
      </c>
      <c r="B40" s="129">
        <v>0</v>
      </c>
      <c r="C40" s="130">
        <v>0</v>
      </c>
      <c r="D40" s="130">
        <v>0</v>
      </c>
      <c r="E40" s="131">
        <v>0</v>
      </c>
      <c r="F40" s="129">
        <v>0</v>
      </c>
      <c r="G40" s="130">
        <v>0</v>
      </c>
      <c r="H40" s="130">
        <v>0</v>
      </c>
      <c r="I40" s="130">
        <v>0</v>
      </c>
      <c r="J40" s="133">
        <v>0</v>
      </c>
      <c r="K40" s="155">
        <v>0</v>
      </c>
      <c r="L40" s="133">
        <v>0</v>
      </c>
      <c r="M40" s="132">
        <v>0</v>
      </c>
      <c r="N40" s="133">
        <v>0</v>
      </c>
      <c r="O40" s="132">
        <v>0</v>
      </c>
      <c r="P40" s="133">
        <v>0</v>
      </c>
      <c r="Q40" s="132">
        <v>0</v>
      </c>
      <c r="R40" s="133">
        <v>0</v>
      </c>
    </row>
    <row r="41" spans="1:18" ht="18.95" customHeight="1" x14ac:dyDescent="0.25">
      <c r="A41" s="128" t="s">
        <v>618</v>
      </c>
      <c r="B41" s="129">
        <v>0</v>
      </c>
      <c r="C41" s="130">
        <v>0</v>
      </c>
      <c r="D41" s="130">
        <v>0</v>
      </c>
      <c r="E41" s="131">
        <v>0</v>
      </c>
      <c r="F41" s="129">
        <v>0</v>
      </c>
      <c r="G41" s="130">
        <v>0</v>
      </c>
      <c r="H41" s="130">
        <v>0</v>
      </c>
      <c r="I41" s="130">
        <v>0</v>
      </c>
      <c r="J41" s="133">
        <v>0</v>
      </c>
      <c r="K41" s="155">
        <v>0</v>
      </c>
      <c r="L41" s="133">
        <v>0</v>
      </c>
      <c r="M41" s="132">
        <v>0</v>
      </c>
      <c r="N41" s="133">
        <v>0</v>
      </c>
      <c r="O41" s="132">
        <v>0</v>
      </c>
      <c r="P41" s="133">
        <v>0</v>
      </c>
      <c r="Q41" s="132">
        <v>0</v>
      </c>
      <c r="R41" s="133">
        <v>0</v>
      </c>
    </row>
    <row r="42" spans="1:18" ht="18.95" customHeight="1" x14ac:dyDescent="0.25">
      <c r="A42" s="128" t="s">
        <v>619</v>
      </c>
      <c r="B42" s="129">
        <v>0</v>
      </c>
      <c r="C42" s="130">
        <v>0</v>
      </c>
      <c r="D42" s="130">
        <v>0</v>
      </c>
      <c r="E42" s="131">
        <v>0</v>
      </c>
      <c r="F42" s="129">
        <v>0</v>
      </c>
      <c r="G42" s="130">
        <v>0</v>
      </c>
      <c r="H42" s="130">
        <v>0</v>
      </c>
      <c r="I42" s="130">
        <v>0</v>
      </c>
      <c r="J42" s="133">
        <v>0</v>
      </c>
      <c r="K42" s="155">
        <v>0</v>
      </c>
      <c r="L42" s="133">
        <v>0</v>
      </c>
      <c r="M42" s="132">
        <v>0</v>
      </c>
      <c r="N42" s="133">
        <v>0</v>
      </c>
      <c r="O42" s="132">
        <v>0</v>
      </c>
      <c r="P42" s="133">
        <v>0</v>
      </c>
      <c r="Q42" s="132">
        <v>0</v>
      </c>
      <c r="R42" s="133">
        <v>0</v>
      </c>
    </row>
    <row r="43" spans="1:18" ht="18.95" customHeight="1" x14ac:dyDescent="0.25">
      <c r="A43" s="128" t="s">
        <v>620</v>
      </c>
      <c r="B43" s="129">
        <v>0</v>
      </c>
      <c r="C43" s="130">
        <v>0</v>
      </c>
      <c r="D43" s="130">
        <v>0</v>
      </c>
      <c r="E43" s="131">
        <v>0</v>
      </c>
      <c r="F43" s="129">
        <v>0</v>
      </c>
      <c r="G43" s="130">
        <v>0</v>
      </c>
      <c r="H43" s="130">
        <v>0</v>
      </c>
      <c r="I43" s="130">
        <v>0</v>
      </c>
      <c r="J43" s="133">
        <v>0</v>
      </c>
      <c r="K43" s="155">
        <v>0</v>
      </c>
      <c r="L43" s="133">
        <v>0</v>
      </c>
      <c r="M43" s="155">
        <v>0</v>
      </c>
      <c r="N43" s="133">
        <v>0</v>
      </c>
      <c r="O43" s="155">
        <v>0</v>
      </c>
      <c r="P43" s="133">
        <v>0</v>
      </c>
      <c r="Q43" s="155">
        <v>0</v>
      </c>
      <c r="R43" s="133">
        <v>0</v>
      </c>
    </row>
    <row r="44" spans="1:18" ht="18.95" customHeight="1" x14ac:dyDescent="0.25">
      <c r="A44" s="128" t="s">
        <v>621</v>
      </c>
      <c r="B44" s="129">
        <v>0</v>
      </c>
      <c r="C44" s="130">
        <v>0</v>
      </c>
      <c r="D44" s="130">
        <v>0</v>
      </c>
      <c r="E44" s="131">
        <v>0</v>
      </c>
      <c r="F44" s="129">
        <v>0</v>
      </c>
      <c r="G44" s="130">
        <v>0</v>
      </c>
      <c r="H44" s="130">
        <v>0</v>
      </c>
      <c r="I44" s="130">
        <v>0</v>
      </c>
      <c r="J44" s="133">
        <v>0</v>
      </c>
      <c r="K44" s="155">
        <v>0</v>
      </c>
      <c r="L44" s="133">
        <v>0</v>
      </c>
      <c r="M44" s="132">
        <v>0</v>
      </c>
      <c r="N44" s="133">
        <v>0</v>
      </c>
      <c r="O44" s="132">
        <v>0</v>
      </c>
      <c r="P44" s="133">
        <v>0</v>
      </c>
      <c r="Q44" s="132">
        <v>0</v>
      </c>
      <c r="R44" s="133">
        <v>0</v>
      </c>
    </row>
    <row r="45" spans="1:18" ht="18.95" customHeight="1" x14ac:dyDescent="0.25">
      <c r="A45" s="128" t="s">
        <v>622</v>
      </c>
      <c r="B45" s="129">
        <v>0</v>
      </c>
      <c r="C45" s="130">
        <v>0</v>
      </c>
      <c r="D45" s="130">
        <v>0</v>
      </c>
      <c r="E45" s="131">
        <v>0</v>
      </c>
      <c r="F45" s="129">
        <v>0</v>
      </c>
      <c r="G45" s="130">
        <v>0</v>
      </c>
      <c r="H45" s="130">
        <v>0</v>
      </c>
      <c r="I45" s="130">
        <v>0</v>
      </c>
      <c r="J45" s="133">
        <v>0</v>
      </c>
      <c r="K45" s="155">
        <v>0</v>
      </c>
      <c r="L45" s="133">
        <v>0</v>
      </c>
      <c r="M45" s="132">
        <v>0</v>
      </c>
      <c r="N45" s="133">
        <v>0</v>
      </c>
      <c r="O45" s="132">
        <v>0</v>
      </c>
      <c r="P45" s="133">
        <v>0</v>
      </c>
      <c r="Q45" s="132">
        <v>0</v>
      </c>
      <c r="R45" s="133">
        <v>0</v>
      </c>
    </row>
    <row r="46" spans="1:18" ht="18.95" customHeight="1" x14ac:dyDescent="0.25">
      <c r="A46" s="128" t="s">
        <v>883</v>
      </c>
      <c r="B46" s="129">
        <v>0</v>
      </c>
      <c r="C46" s="130">
        <v>0</v>
      </c>
      <c r="D46" s="130">
        <v>0</v>
      </c>
      <c r="E46" s="131">
        <v>0</v>
      </c>
      <c r="F46" s="129">
        <v>0</v>
      </c>
      <c r="G46" s="130">
        <v>0</v>
      </c>
      <c r="H46" s="130">
        <v>0</v>
      </c>
      <c r="I46" s="130">
        <v>0</v>
      </c>
      <c r="J46" s="133">
        <v>0</v>
      </c>
      <c r="K46" s="155">
        <v>0</v>
      </c>
      <c r="L46" s="133">
        <v>0</v>
      </c>
      <c r="M46" s="132">
        <v>0</v>
      </c>
      <c r="N46" s="133">
        <v>0</v>
      </c>
      <c r="O46" s="132">
        <v>0</v>
      </c>
      <c r="P46" s="133">
        <v>0</v>
      </c>
      <c r="Q46" s="132">
        <v>0</v>
      </c>
      <c r="R46" s="133">
        <v>0</v>
      </c>
    </row>
    <row r="47" spans="1:18" ht="34.5" customHeight="1" x14ac:dyDescent="0.25">
      <c r="A47" s="134" t="s">
        <v>623</v>
      </c>
      <c r="B47" s="129">
        <v>0</v>
      </c>
      <c r="C47" s="130">
        <v>0</v>
      </c>
      <c r="D47" s="130">
        <v>0</v>
      </c>
      <c r="E47" s="131">
        <v>0</v>
      </c>
      <c r="F47" s="129">
        <v>0</v>
      </c>
      <c r="G47" s="130">
        <v>0</v>
      </c>
      <c r="H47" s="130">
        <v>0</v>
      </c>
      <c r="I47" s="130">
        <v>0</v>
      </c>
      <c r="J47" s="133">
        <v>0</v>
      </c>
      <c r="K47" s="155">
        <v>0</v>
      </c>
      <c r="L47" s="133">
        <v>0</v>
      </c>
      <c r="M47" s="155">
        <v>0</v>
      </c>
      <c r="N47" s="133">
        <v>0</v>
      </c>
      <c r="O47" s="155">
        <v>0</v>
      </c>
      <c r="P47" s="133">
        <v>0</v>
      </c>
      <c r="Q47" s="155">
        <v>0</v>
      </c>
      <c r="R47" s="133">
        <v>0</v>
      </c>
    </row>
    <row r="48" spans="1:18" ht="18.95" customHeight="1" x14ac:dyDescent="0.25">
      <c r="A48" s="128" t="s">
        <v>624</v>
      </c>
      <c r="B48" s="129">
        <v>0</v>
      </c>
      <c r="C48" s="130">
        <v>0</v>
      </c>
      <c r="D48" s="130">
        <v>0</v>
      </c>
      <c r="E48" s="131">
        <v>0</v>
      </c>
      <c r="F48" s="129">
        <v>0</v>
      </c>
      <c r="G48" s="130">
        <v>0</v>
      </c>
      <c r="H48" s="130">
        <v>0</v>
      </c>
      <c r="I48" s="130">
        <v>0</v>
      </c>
      <c r="J48" s="133">
        <v>0</v>
      </c>
      <c r="K48" s="155">
        <v>0</v>
      </c>
      <c r="L48" s="133">
        <v>0</v>
      </c>
      <c r="M48" s="132">
        <v>0</v>
      </c>
      <c r="N48" s="133">
        <v>0</v>
      </c>
      <c r="O48" s="132">
        <v>0</v>
      </c>
      <c r="P48" s="133">
        <v>0</v>
      </c>
      <c r="Q48" s="132">
        <v>0</v>
      </c>
      <c r="R48" s="133">
        <v>0</v>
      </c>
    </row>
    <row r="49" spans="1:18" ht="18.95" customHeight="1" x14ac:dyDescent="0.25">
      <c r="A49" s="128" t="s">
        <v>625</v>
      </c>
      <c r="B49" s="129">
        <v>0</v>
      </c>
      <c r="C49" s="130">
        <v>0</v>
      </c>
      <c r="D49" s="130">
        <v>0</v>
      </c>
      <c r="E49" s="131">
        <v>0</v>
      </c>
      <c r="F49" s="129">
        <v>0</v>
      </c>
      <c r="G49" s="130">
        <v>0</v>
      </c>
      <c r="H49" s="130">
        <v>0</v>
      </c>
      <c r="I49" s="130">
        <v>0</v>
      </c>
      <c r="J49" s="133">
        <v>0</v>
      </c>
      <c r="K49" s="155">
        <v>0</v>
      </c>
      <c r="L49" s="133">
        <v>0</v>
      </c>
      <c r="M49" s="155">
        <v>0</v>
      </c>
      <c r="N49" s="133">
        <v>0</v>
      </c>
      <c r="O49" s="155">
        <v>0</v>
      </c>
      <c r="P49" s="133">
        <v>0</v>
      </c>
      <c r="Q49" s="155">
        <v>0</v>
      </c>
      <c r="R49" s="133">
        <v>0</v>
      </c>
    </row>
    <row r="50" spans="1:18" ht="18.95" customHeight="1" x14ac:dyDescent="0.25">
      <c r="A50" s="128" t="s">
        <v>626</v>
      </c>
      <c r="B50" s="129">
        <v>0</v>
      </c>
      <c r="C50" s="130">
        <v>0</v>
      </c>
      <c r="D50" s="130">
        <v>0</v>
      </c>
      <c r="E50" s="131">
        <v>0</v>
      </c>
      <c r="F50" s="129">
        <v>0</v>
      </c>
      <c r="G50" s="130">
        <v>0</v>
      </c>
      <c r="H50" s="130">
        <v>0</v>
      </c>
      <c r="I50" s="130">
        <v>0</v>
      </c>
      <c r="J50" s="133">
        <v>0</v>
      </c>
      <c r="K50" s="155">
        <v>0</v>
      </c>
      <c r="L50" s="133">
        <v>0</v>
      </c>
      <c r="M50" s="132">
        <v>0</v>
      </c>
      <c r="N50" s="133">
        <v>0</v>
      </c>
      <c r="O50" s="132">
        <v>0</v>
      </c>
      <c r="P50" s="133">
        <v>0</v>
      </c>
      <c r="Q50" s="132">
        <v>0</v>
      </c>
      <c r="R50" s="133">
        <v>0</v>
      </c>
    </row>
    <row r="51" spans="1:18" ht="18.95" customHeight="1" x14ac:dyDescent="0.25">
      <c r="A51" s="128" t="s">
        <v>627</v>
      </c>
      <c r="B51" s="129">
        <v>0</v>
      </c>
      <c r="C51" s="130">
        <v>0</v>
      </c>
      <c r="D51" s="130">
        <v>0</v>
      </c>
      <c r="E51" s="131">
        <v>0</v>
      </c>
      <c r="F51" s="129">
        <v>0</v>
      </c>
      <c r="G51" s="130">
        <v>0</v>
      </c>
      <c r="H51" s="130">
        <v>0</v>
      </c>
      <c r="I51" s="130">
        <v>0</v>
      </c>
      <c r="J51" s="133">
        <v>0</v>
      </c>
      <c r="K51" s="155">
        <v>0</v>
      </c>
      <c r="L51" s="133">
        <v>0</v>
      </c>
      <c r="M51" s="132">
        <v>0</v>
      </c>
      <c r="N51" s="133">
        <v>0</v>
      </c>
      <c r="O51" s="132">
        <v>0</v>
      </c>
      <c r="P51" s="133">
        <v>0</v>
      </c>
      <c r="Q51" s="132">
        <v>0</v>
      </c>
      <c r="R51" s="133">
        <v>0</v>
      </c>
    </row>
    <row r="52" spans="1:18" ht="18.95" customHeight="1" x14ac:dyDescent="0.25">
      <c r="A52" s="128" t="s">
        <v>628</v>
      </c>
      <c r="B52" s="129">
        <v>0</v>
      </c>
      <c r="C52" s="130">
        <v>0</v>
      </c>
      <c r="D52" s="130">
        <v>0</v>
      </c>
      <c r="E52" s="131">
        <v>0</v>
      </c>
      <c r="F52" s="129">
        <v>0</v>
      </c>
      <c r="G52" s="130">
        <v>0</v>
      </c>
      <c r="H52" s="130">
        <v>0</v>
      </c>
      <c r="I52" s="130">
        <v>0</v>
      </c>
      <c r="J52" s="133">
        <v>0</v>
      </c>
      <c r="K52" s="155">
        <v>0</v>
      </c>
      <c r="L52" s="133">
        <v>0</v>
      </c>
      <c r="M52" s="132">
        <v>0</v>
      </c>
      <c r="N52" s="133">
        <v>0</v>
      </c>
      <c r="O52" s="132">
        <v>0</v>
      </c>
      <c r="P52" s="133">
        <v>0</v>
      </c>
      <c r="Q52" s="132">
        <v>0</v>
      </c>
      <c r="R52" s="133">
        <v>0</v>
      </c>
    </row>
    <row r="53" spans="1:18" ht="18.95" customHeight="1" x14ac:dyDescent="0.25">
      <c r="A53" s="128" t="s">
        <v>629</v>
      </c>
      <c r="B53" s="129">
        <v>0</v>
      </c>
      <c r="C53" s="130">
        <v>0</v>
      </c>
      <c r="D53" s="130">
        <v>0</v>
      </c>
      <c r="E53" s="131">
        <v>0</v>
      </c>
      <c r="F53" s="129">
        <v>0</v>
      </c>
      <c r="G53" s="130">
        <v>0</v>
      </c>
      <c r="H53" s="130">
        <v>0</v>
      </c>
      <c r="I53" s="130">
        <v>0</v>
      </c>
      <c r="J53" s="133">
        <v>0</v>
      </c>
      <c r="K53" s="155">
        <v>0</v>
      </c>
      <c r="L53" s="133">
        <v>0</v>
      </c>
      <c r="M53" s="132">
        <v>0</v>
      </c>
      <c r="N53" s="133">
        <v>0</v>
      </c>
      <c r="O53" s="132">
        <v>0</v>
      </c>
      <c r="P53" s="133">
        <v>0</v>
      </c>
      <c r="Q53" s="132">
        <v>0</v>
      </c>
      <c r="R53" s="133">
        <v>0</v>
      </c>
    </row>
    <row r="54" spans="1:18" ht="18.95" customHeight="1" x14ac:dyDescent="0.25">
      <c r="A54" s="128" t="s">
        <v>630</v>
      </c>
      <c r="B54" s="129">
        <v>0</v>
      </c>
      <c r="C54" s="130">
        <v>0</v>
      </c>
      <c r="D54" s="130">
        <v>0</v>
      </c>
      <c r="E54" s="131">
        <v>0</v>
      </c>
      <c r="F54" s="129">
        <v>0</v>
      </c>
      <c r="G54" s="130">
        <v>0</v>
      </c>
      <c r="H54" s="130">
        <v>0</v>
      </c>
      <c r="I54" s="130">
        <v>0</v>
      </c>
      <c r="J54" s="133">
        <v>0</v>
      </c>
      <c r="K54" s="155">
        <v>0</v>
      </c>
      <c r="L54" s="133">
        <v>0</v>
      </c>
      <c r="M54" s="155">
        <v>0</v>
      </c>
      <c r="N54" s="133">
        <v>0</v>
      </c>
      <c r="O54" s="155">
        <v>0</v>
      </c>
      <c r="P54" s="133">
        <v>0</v>
      </c>
      <c r="Q54" s="155">
        <v>0</v>
      </c>
      <c r="R54" s="133">
        <v>0</v>
      </c>
    </row>
    <row r="55" spans="1:18" ht="18.95" customHeight="1" x14ac:dyDescent="0.25">
      <c r="A55" s="128" t="s">
        <v>631</v>
      </c>
      <c r="B55" s="129">
        <v>0</v>
      </c>
      <c r="C55" s="130">
        <v>0</v>
      </c>
      <c r="D55" s="130">
        <v>0</v>
      </c>
      <c r="E55" s="131">
        <v>0</v>
      </c>
      <c r="F55" s="129">
        <v>0</v>
      </c>
      <c r="G55" s="130">
        <v>0</v>
      </c>
      <c r="H55" s="130">
        <v>0</v>
      </c>
      <c r="I55" s="130">
        <v>0</v>
      </c>
      <c r="J55" s="133">
        <v>0</v>
      </c>
      <c r="K55" s="155">
        <v>0</v>
      </c>
      <c r="L55" s="133">
        <v>0</v>
      </c>
      <c r="M55" s="132">
        <v>0</v>
      </c>
      <c r="N55" s="133">
        <v>0</v>
      </c>
      <c r="O55" s="132">
        <v>0</v>
      </c>
      <c r="P55" s="133">
        <v>0</v>
      </c>
      <c r="Q55" s="132">
        <v>0</v>
      </c>
      <c r="R55" s="133">
        <v>0</v>
      </c>
    </row>
    <row r="56" spans="1:18" ht="8.25" customHeight="1" thickBot="1" x14ac:dyDescent="0.3">
      <c r="A56" s="135"/>
      <c r="B56" s="129"/>
      <c r="C56" s="130"/>
      <c r="D56" s="130"/>
      <c r="E56" s="131"/>
      <c r="F56" s="156"/>
      <c r="G56" s="150"/>
      <c r="H56" s="150"/>
      <c r="I56" s="150"/>
      <c r="J56" s="153"/>
      <c r="K56" s="157"/>
      <c r="L56" s="152"/>
      <c r="M56" s="151"/>
      <c r="N56" s="152"/>
      <c r="O56" s="151"/>
      <c r="P56" s="152"/>
      <c r="Q56" s="151"/>
      <c r="R56" s="153"/>
    </row>
    <row r="57" spans="1:18" ht="45" customHeight="1" thickBot="1" x14ac:dyDescent="0.25">
      <c r="A57" s="136" t="s">
        <v>133</v>
      </c>
      <c r="B57" s="137">
        <v>49481552066</v>
      </c>
      <c r="C57" s="138">
        <v>5726943053</v>
      </c>
      <c r="D57" s="138">
        <v>43754609013</v>
      </c>
      <c r="E57" s="139">
        <v>86130.8</v>
      </c>
      <c r="F57" s="137">
        <v>51334741609</v>
      </c>
      <c r="G57" s="138">
        <v>5965609859</v>
      </c>
      <c r="H57" s="138">
        <v>5481953900</v>
      </c>
      <c r="I57" s="138">
        <v>45369131750</v>
      </c>
      <c r="J57" s="139">
        <v>86895.8</v>
      </c>
      <c r="K57" s="137">
        <v>10245952009</v>
      </c>
      <c r="L57" s="140">
        <v>25404.799999999999</v>
      </c>
      <c r="M57" s="137">
        <v>33157796650</v>
      </c>
      <c r="N57" s="140">
        <v>59955</v>
      </c>
      <c r="O57" s="137">
        <v>130128191</v>
      </c>
      <c r="P57" s="140">
        <v>246</v>
      </c>
      <c r="Q57" s="137">
        <v>1835254900</v>
      </c>
      <c r="R57" s="140">
        <v>1290</v>
      </c>
    </row>
    <row r="58" spans="1:18" ht="18.75" customHeight="1" x14ac:dyDescent="0.2">
      <c r="A58" s="141" t="s">
        <v>179</v>
      </c>
    </row>
    <row r="59" spans="1:18" ht="12.75" x14ac:dyDescent="0.2">
      <c r="A59" s="24"/>
      <c r="F59" s="127"/>
      <c r="G59" s="127"/>
      <c r="H59" s="127"/>
      <c r="I59" s="127"/>
      <c r="K59" s="127"/>
      <c r="L59" s="127"/>
    </row>
    <row r="60" spans="1:18" s="250" customFormat="1" ht="12.75" customHeight="1" x14ac:dyDescent="0.2"/>
    <row r="61" spans="1:18" s="142" customFormat="1" ht="12.75" customHeight="1" x14ac:dyDescent="0.2">
      <c r="B61" s="143"/>
      <c r="C61" s="143"/>
      <c r="D61" s="143"/>
      <c r="E61" s="143"/>
      <c r="F61" s="143"/>
      <c r="G61" s="143"/>
      <c r="H61" s="143"/>
      <c r="I61" s="143"/>
      <c r="J61" s="143"/>
      <c r="K61" s="143"/>
      <c r="L61" s="143"/>
    </row>
    <row r="62" spans="1:18" ht="12.75" customHeight="1" x14ac:dyDescent="0.2">
      <c r="A62" s="24"/>
    </row>
  </sheetData>
  <mergeCells count="8">
    <mergeCell ref="A3:R3"/>
    <mergeCell ref="B5:E5"/>
    <mergeCell ref="F5:R5"/>
    <mergeCell ref="K6:R6"/>
    <mergeCell ref="K7:L7"/>
    <mergeCell ref="M7:N7"/>
    <mergeCell ref="O7:P7"/>
    <mergeCell ref="Q7:R7"/>
  </mergeCells>
  <printOptions horizontalCentered="1" verticalCentered="1"/>
  <pageMargins left="0.11811023622047245" right="0" top="0.39370078740157483" bottom="0.39370078740157483" header="0.15748031496062992" footer="0.19685039370078741"/>
  <pageSetup paperSize="9" scale="48" pageOrder="overThenDown" orientation="landscape" r:id="rId1"/>
  <headerFooter alignWithMargins="0"/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62"/>
  <sheetViews>
    <sheetView zoomScale="75" zoomScaleNormal="75" workbookViewId="0">
      <pane xSplit="1" ySplit="11" topLeftCell="B12" activePane="bottomRight" state="frozen"/>
      <selection activeCell="R35" sqref="R35"/>
      <selection pane="topRight" activeCell="R35" sqref="R35"/>
      <selection pane="bottomLeft" activeCell="R35" sqref="R35"/>
      <selection pane="bottomRight" activeCell="R1" sqref="R1"/>
    </sheetView>
  </sheetViews>
  <sheetFormatPr defaultColWidth="6.7109375" defaultRowHeight="15.75" x14ac:dyDescent="0.25"/>
  <cols>
    <col min="1" max="1" width="58.140625" style="26" customWidth="1"/>
    <col min="2" max="2" width="21.42578125" style="24" customWidth="1"/>
    <col min="3" max="3" width="15.140625" style="24" customWidth="1"/>
    <col min="4" max="4" width="16.85546875" style="24" customWidth="1"/>
    <col min="5" max="5" width="8.140625" style="24" customWidth="1"/>
    <col min="6" max="6" width="20.5703125" style="24" customWidth="1"/>
    <col min="7" max="8" width="15.140625" style="24" customWidth="1"/>
    <col min="9" max="9" width="16.7109375" style="24" customWidth="1"/>
    <col min="10" max="10" width="8.5703125" style="24" customWidth="1"/>
    <col min="11" max="11" width="18.140625" style="24" customWidth="1"/>
    <col min="12" max="12" width="8.42578125" style="24" customWidth="1"/>
    <col min="13" max="13" width="19.28515625" style="24" customWidth="1"/>
    <col min="14" max="14" width="8.5703125" style="24" customWidth="1"/>
    <col min="15" max="15" width="17.85546875" style="24" customWidth="1"/>
    <col min="16" max="16" width="8" style="24" customWidth="1"/>
    <col min="17" max="17" width="14.28515625" style="24" customWidth="1"/>
    <col min="18" max="18" width="13.140625" style="24" customWidth="1"/>
    <col min="19" max="19" width="6.7109375" style="24"/>
    <col min="20" max="20" width="10" style="24" bestFit="1" customWidth="1"/>
    <col min="21" max="256" width="6.7109375" style="24"/>
    <col min="257" max="257" width="58.140625" style="24" customWidth="1"/>
    <col min="258" max="258" width="21.42578125" style="24" customWidth="1"/>
    <col min="259" max="259" width="15.140625" style="24" customWidth="1"/>
    <col min="260" max="260" width="16.85546875" style="24" customWidth="1"/>
    <col min="261" max="261" width="8.140625" style="24" customWidth="1"/>
    <col min="262" max="262" width="20.5703125" style="24" customWidth="1"/>
    <col min="263" max="264" width="15.140625" style="24" customWidth="1"/>
    <col min="265" max="265" width="16.7109375" style="24" customWidth="1"/>
    <col min="266" max="266" width="8.5703125" style="24" customWidth="1"/>
    <col min="267" max="267" width="18.140625" style="24" customWidth="1"/>
    <col min="268" max="268" width="8.42578125" style="24" customWidth="1"/>
    <col min="269" max="269" width="19.28515625" style="24" customWidth="1"/>
    <col min="270" max="270" width="8.5703125" style="24" customWidth="1"/>
    <col min="271" max="271" width="17.85546875" style="24" customWidth="1"/>
    <col min="272" max="272" width="8" style="24" customWidth="1"/>
    <col min="273" max="273" width="14.28515625" style="24" customWidth="1"/>
    <col min="274" max="274" width="13.140625" style="24" customWidth="1"/>
    <col min="275" max="275" width="6.7109375" style="24"/>
    <col min="276" max="276" width="10" style="24" bestFit="1" customWidth="1"/>
    <col min="277" max="512" width="6.7109375" style="24"/>
    <col min="513" max="513" width="58.140625" style="24" customWidth="1"/>
    <col min="514" max="514" width="21.42578125" style="24" customWidth="1"/>
    <col min="515" max="515" width="15.140625" style="24" customWidth="1"/>
    <col min="516" max="516" width="16.85546875" style="24" customWidth="1"/>
    <col min="517" max="517" width="8.140625" style="24" customWidth="1"/>
    <col min="518" max="518" width="20.5703125" style="24" customWidth="1"/>
    <col min="519" max="520" width="15.140625" style="24" customWidth="1"/>
    <col min="521" max="521" width="16.7109375" style="24" customWidth="1"/>
    <col min="522" max="522" width="8.5703125" style="24" customWidth="1"/>
    <col min="523" max="523" width="18.140625" style="24" customWidth="1"/>
    <col min="524" max="524" width="8.42578125" style="24" customWidth="1"/>
    <col min="525" max="525" width="19.28515625" style="24" customWidth="1"/>
    <col min="526" max="526" width="8.5703125" style="24" customWidth="1"/>
    <col min="527" max="527" width="17.85546875" style="24" customWidth="1"/>
    <col min="528" max="528" width="8" style="24" customWidth="1"/>
    <col min="529" max="529" width="14.28515625" style="24" customWidth="1"/>
    <col min="530" max="530" width="13.140625" style="24" customWidth="1"/>
    <col min="531" max="531" width="6.7109375" style="24"/>
    <col min="532" max="532" width="10" style="24" bestFit="1" customWidth="1"/>
    <col min="533" max="768" width="6.7109375" style="24"/>
    <col min="769" max="769" width="58.140625" style="24" customWidth="1"/>
    <col min="770" max="770" width="21.42578125" style="24" customWidth="1"/>
    <col min="771" max="771" width="15.140625" style="24" customWidth="1"/>
    <col min="772" max="772" width="16.85546875" style="24" customWidth="1"/>
    <col min="773" max="773" width="8.140625" style="24" customWidth="1"/>
    <col min="774" max="774" width="20.5703125" style="24" customWidth="1"/>
    <col min="775" max="776" width="15.140625" style="24" customWidth="1"/>
    <col min="777" max="777" width="16.7109375" style="24" customWidth="1"/>
    <col min="778" max="778" width="8.5703125" style="24" customWidth="1"/>
    <col min="779" max="779" width="18.140625" style="24" customWidth="1"/>
    <col min="780" max="780" width="8.42578125" style="24" customWidth="1"/>
    <col min="781" max="781" width="19.28515625" style="24" customWidth="1"/>
    <col min="782" max="782" width="8.5703125" style="24" customWidth="1"/>
    <col min="783" max="783" width="17.85546875" style="24" customWidth="1"/>
    <col min="784" max="784" width="8" style="24" customWidth="1"/>
    <col min="785" max="785" width="14.28515625" style="24" customWidth="1"/>
    <col min="786" max="786" width="13.140625" style="24" customWidth="1"/>
    <col min="787" max="787" width="6.7109375" style="24"/>
    <col min="788" max="788" width="10" style="24" bestFit="1" customWidth="1"/>
    <col min="789" max="1024" width="6.7109375" style="24"/>
    <col min="1025" max="1025" width="58.140625" style="24" customWidth="1"/>
    <col min="1026" max="1026" width="21.42578125" style="24" customWidth="1"/>
    <col min="1027" max="1027" width="15.140625" style="24" customWidth="1"/>
    <col min="1028" max="1028" width="16.85546875" style="24" customWidth="1"/>
    <col min="1029" max="1029" width="8.140625" style="24" customWidth="1"/>
    <col min="1030" max="1030" width="20.5703125" style="24" customWidth="1"/>
    <col min="1031" max="1032" width="15.140625" style="24" customWidth="1"/>
    <col min="1033" max="1033" width="16.7109375" style="24" customWidth="1"/>
    <col min="1034" max="1034" width="8.5703125" style="24" customWidth="1"/>
    <col min="1035" max="1035" width="18.140625" style="24" customWidth="1"/>
    <col min="1036" max="1036" width="8.42578125" style="24" customWidth="1"/>
    <col min="1037" max="1037" width="19.28515625" style="24" customWidth="1"/>
    <col min="1038" max="1038" width="8.5703125" style="24" customWidth="1"/>
    <col min="1039" max="1039" width="17.85546875" style="24" customWidth="1"/>
    <col min="1040" max="1040" width="8" style="24" customWidth="1"/>
    <col min="1041" max="1041" width="14.28515625" style="24" customWidth="1"/>
    <col min="1042" max="1042" width="13.140625" style="24" customWidth="1"/>
    <col min="1043" max="1043" width="6.7109375" style="24"/>
    <col min="1044" max="1044" width="10" style="24" bestFit="1" customWidth="1"/>
    <col min="1045" max="1280" width="6.7109375" style="24"/>
    <col min="1281" max="1281" width="58.140625" style="24" customWidth="1"/>
    <col min="1282" max="1282" width="21.42578125" style="24" customWidth="1"/>
    <col min="1283" max="1283" width="15.140625" style="24" customWidth="1"/>
    <col min="1284" max="1284" width="16.85546875" style="24" customWidth="1"/>
    <col min="1285" max="1285" width="8.140625" style="24" customWidth="1"/>
    <col min="1286" max="1286" width="20.5703125" style="24" customWidth="1"/>
    <col min="1287" max="1288" width="15.140625" style="24" customWidth="1"/>
    <col min="1289" max="1289" width="16.7109375" style="24" customWidth="1"/>
    <col min="1290" max="1290" width="8.5703125" style="24" customWidth="1"/>
    <col min="1291" max="1291" width="18.140625" style="24" customWidth="1"/>
    <col min="1292" max="1292" width="8.42578125" style="24" customWidth="1"/>
    <col min="1293" max="1293" width="19.28515625" style="24" customWidth="1"/>
    <col min="1294" max="1294" width="8.5703125" style="24" customWidth="1"/>
    <col min="1295" max="1295" width="17.85546875" style="24" customWidth="1"/>
    <col min="1296" max="1296" width="8" style="24" customWidth="1"/>
    <col min="1297" max="1297" width="14.28515625" style="24" customWidth="1"/>
    <col min="1298" max="1298" width="13.140625" style="24" customWidth="1"/>
    <col min="1299" max="1299" width="6.7109375" style="24"/>
    <col min="1300" max="1300" width="10" style="24" bestFit="1" customWidth="1"/>
    <col min="1301" max="1536" width="6.7109375" style="24"/>
    <col min="1537" max="1537" width="58.140625" style="24" customWidth="1"/>
    <col min="1538" max="1538" width="21.42578125" style="24" customWidth="1"/>
    <col min="1539" max="1539" width="15.140625" style="24" customWidth="1"/>
    <col min="1540" max="1540" width="16.85546875" style="24" customWidth="1"/>
    <col min="1541" max="1541" width="8.140625" style="24" customWidth="1"/>
    <col min="1542" max="1542" width="20.5703125" style="24" customWidth="1"/>
    <col min="1543" max="1544" width="15.140625" style="24" customWidth="1"/>
    <col min="1545" max="1545" width="16.7109375" style="24" customWidth="1"/>
    <col min="1546" max="1546" width="8.5703125" style="24" customWidth="1"/>
    <col min="1547" max="1547" width="18.140625" style="24" customWidth="1"/>
    <col min="1548" max="1548" width="8.42578125" style="24" customWidth="1"/>
    <col min="1549" max="1549" width="19.28515625" style="24" customWidth="1"/>
    <col min="1550" max="1550" width="8.5703125" style="24" customWidth="1"/>
    <col min="1551" max="1551" width="17.85546875" style="24" customWidth="1"/>
    <col min="1552" max="1552" width="8" style="24" customWidth="1"/>
    <col min="1553" max="1553" width="14.28515625" style="24" customWidth="1"/>
    <col min="1554" max="1554" width="13.140625" style="24" customWidth="1"/>
    <col min="1555" max="1555" width="6.7109375" style="24"/>
    <col min="1556" max="1556" width="10" style="24" bestFit="1" customWidth="1"/>
    <col min="1557" max="1792" width="6.7109375" style="24"/>
    <col min="1793" max="1793" width="58.140625" style="24" customWidth="1"/>
    <col min="1794" max="1794" width="21.42578125" style="24" customWidth="1"/>
    <col min="1795" max="1795" width="15.140625" style="24" customWidth="1"/>
    <col min="1796" max="1796" width="16.85546875" style="24" customWidth="1"/>
    <col min="1797" max="1797" width="8.140625" style="24" customWidth="1"/>
    <col min="1798" max="1798" width="20.5703125" style="24" customWidth="1"/>
    <col min="1799" max="1800" width="15.140625" style="24" customWidth="1"/>
    <col min="1801" max="1801" width="16.7109375" style="24" customWidth="1"/>
    <col min="1802" max="1802" width="8.5703125" style="24" customWidth="1"/>
    <col min="1803" max="1803" width="18.140625" style="24" customWidth="1"/>
    <col min="1804" max="1804" width="8.42578125" style="24" customWidth="1"/>
    <col min="1805" max="1805" width="19.28515625" style="24" customWidth="1"/>
    <col min="1806" max="1806" width="8.5703125" style="24" customWidth="1"/>
    <col min="1807" max="1807" width="17.85546875" style="24" customWidth="1"/>
    <col min="1808" max="1808" width="8" style="24" customWidth="1"/>
    <col min="1809" max="1809" width="14.28515625" style="24" customWidth="1"/>
    <col min="1810" max="1810" width="13.140625" style="24" customWidth="1"/>
    <col min="1811" max="1811" width="6.7109375" style="24"/>
    <col min="1812" max="1812" width="10" style="24" bestFit="1" customWidth="1"/>
    <col min="1813" max="2048" width="6.7109375" style="24"/>
    <col min="2049" max="2049" width="58.140625" style="24" customWidth="1"/>
    <col min="2050" max="2050" width="21.42578125" style="24" customWidth="1"/>
    <col min="2051" max="2051" width="15.140625" style="24" customWidth="1"/>
    <col min="2052" max="2052" width="16.85546875" style="24" customWidth="1"/>
    <col min="2053" max="2053" width="8.140625" style="24" customWidth="1"/>
    <col min="2054" max="2054" width="20.5703125" style="24" customWidth="1"/>
    <col min="2055" max="2056" width="15.140625" style="24" customWidth="1"/>
    <col min="2057" max="2057" width="16.7109375" style="24" customWidth="1"/>
    <col min="2058" max="2058" width="8.5703125" style="24" customWidth="1"/>
    <col min="2059" max="2059" width="18.140625" style="24" customWidth="1"/>
    <col min="2060" max="2060" width="8.42578125" style="24" customWidth="1"/>
    <col min="2061" max="2061" width="19.28515625" style="24" customWidth="1"/>
    <col min="2062" max="2062" width="8.5703125" style="24" customWidth="1"/>
    <col min="2063" max="2063" width="17.85546875" style="24" customWidth="1"/>
    <col min="2064" max="2064" width="8" style="24" customWidth="1"/>
    <col min="2065" max="2065" width="14.28515625" style="24" customWidth="1"/>
    <col min="2066" max="2066" width="13.140625" style="24" customWidth="1"/>
    <col min="2067" max="2067" width="6.7109375" style="24"/>
    <col min="2068" max="2068" width="10" style="24" bestFit="1" customWidth="1"/>
    <col min="2069" max="2304" width="6.7109375" style="24"/>
    <col min="2305" max="2305" width="58.140625" style="24" customWidth="1"/>
    <col min="2306" max="2306" width="21.42578125" style="24" customWidth="1"/>
    <col min="2307" max="2307" width="15.140625" style="24" customWidth="1"/>
    <col min="2308" max="2308" width="16.85546875" style="24" customWidth="1"/>
    <col min="2309" max="2309" width="8.140625" style="24" customWidth="1"/>
    <col min="2310" max="2310" width="20.5703125" style="24" customWidth="1"/>
    <col min="2311" max="2312" width="15.140625" style="24" customWidth="1"/>
    <col min="2313" max="2313" width="16.7109375" style="24" customWidth="1"/>
    <col min="2314" max="2314" width="8.5703125" style="24" customWidth="1"/>
    <col min="2315" max="2315" width="18.140625" style="24" customWidth="1"/>
    <col min="2316" max="2316" width="8.42578125" style="24" customWidth="1"/>
    <col min="2317" max="2317" width="19.28515625" style="24" customWidth="1"/>
    <col min="2318" max="2318" width="8.5703125" style="24" customWidth="1"/>
    <col min="2319" max="2319" width="17.85546875" style="24" customWidth="1"/>
    <col min="2320" max="2320" width="8" style="24" customWidth="1"/>
    <col min="2321" max="2321" width="14.28515625" style="24" customWidth="1"/>
    <col min="2322" max="2322" width="13.140625" style="24" customWidth="1"/>
    <col min="2323" max="2323" width="6.7109375" style="24"/>
    <col min="2324" max="2324" width="10" style="24" bestFit="1" customWidth="1"/>
    <col min="2325" max="2560" width="6.7109375" style="24"/>
    <col min="2561" max="2561" width="58.140625" style="24" customWidth="1"/>
    <col min="2562" max="2562" width="21.42578125" style="24" customWidth="1"/>
    <col min="2563" max="2563" width="15.140625" style="24" customWidth="1"/>
    <col min="2564" max="2564" width="16.85546875" style="24" customWidth="1"/>
    <col min="2565" max="2565" width="8.140625" style="24" customWidth="1"/>
    <col min="2566" max="2566" width="20.5703125" style="24" customWidth="1"/>
    <col min="2567" max="2568" width="15.140625" style="24" customWidth="1"/>
    <col min="2569" max="2569" width="16.7109375" style="24" customWidth="1"/>
    <col min="2570" max="2570" width="8.5703125" style="24" customWidth="1"/>
    <col min="2571" max="2571" width="18.140625" style="24" customWidth="1"/>
    <col min="2572" max="2572" width="8.42578125" style="24" customWidth="1"/>
    <col min="2573" max="2573" width="19.28515625" style="24" customWidth="1"/>
    <col min="2574" max="2574" width="8.5703125" style="24" customWidth="1"/>
    <col min="2575" max="2575" width="17.85546875" style="24" customWidth="1"/>
    <col min="2576" max="2576" width="8" style="24" customWidth="1"/>
    <col min="2577" max="2577" width="14.28515625" style="24" customWidth="1"/>
    <col min="2578" max="2578" width="13.140625" style="24" customWidth="1"/>
    <col min="2579" max="2579" width="6.7109375" style="24"/>
    <col min="2580" max="2580" width="10" style="24" bestFit="1" customWidth="1"/>
    <col min="2581" max="2816" width="6.7109375" style="24"/>
    <col min="2817" max="2817" width="58.140625" style="24" customWidth="1"/>
    <col min="2818" max="2818" width="21.42578125" style="24" customWidth="1"/>
    <col min="2819" max="2819" width="15.140625" style="24" customWidth="1"/>
    <col min="2820" max="2820" width="16.85546875" style="24" customWidth="1"/>
    <col min="2821" max="2821" width="8.140625" style="24" customWidth="1"/>
    <col min="2822" max="2822" width="20.5703125" style="24" customWidth="1"/>
    <col min="2823" max="2824" width="15.140625" style="24" customWidth="1"/>
    <col min="2825" max="2825" width="16.7109375" style="24" customWidth="1"/>
    <col min="2826" max="2826" width="8.5703125" style="24" customWidth="1"/>
    <col min="2827" max="2827" width="18.140625" style="24" customWidth="1"/>
    <col min="2828" max="2828" width="8.42578125" style="24" customWidth="1"/>
    <col min="2829" max="2829" width="19.28515625" style="24" customWidth="1"/>
    <col min="2830" max="2830" width="8.5703125" style="24" customWidth="1"/>
    <col min="2831" max="2831" width="17.85546875" style="24" customWidth="1"/>
    <col min="2832" max="2832" width="8" style="24" customWidth="1"/>
    <col min="2833" max="2833" width="14.28515625" style="24" customWidth="1"/>
    <col min="2834" max="2834" width="13.140625" style="24" customWidth="1"/>
    <col min="2835" max="2835" width="6.7109375" style="24"/>
    <col min="2836" max="2836" width="10" style="24" bestFit="1" customWidth="1"/>
    <col min="2837" max="3072" width="6.7109375" style="24"/>
    <col min="3073" max="3073" width="58.140625" style="24" customWidth="1"/>
    <col min="3074" max="3074" width="21.42578125" style="24" customWidth="1"/>
    <col min="3075" max="3075" width="15.140625" style="24" customWidth="1"/>
    <col min="3076" max="3076" width="16.85546875" style="24" customWidth="1"/>
    <col min="3077" max="3077" width="8.140625" style="24" customWidth="1"/>
    <col min="3078" max="3078" width="20.5703125" style="24" customWidth="1"/>
    <col min="3079" max="3080" width="15.140625" style="24" customWidth="1"/>
    <col min="3081" max="3081" width="16.7109375" style="24" customWidth="1"/>
    <col min="3082" max="3082" width="8.5703125" style="24" customWidth="1"/>
    <col min="3083" max="3083" width="18.140625" style="24" customWidth="1"/>
    <col min="3084" max="3084" width="8.42578125" style="24" customWidth="1"/>
    <col min="3085" max="3085" width="19.28515625" style="24" customWidth="1"/>
    <col min="3086" max="3086" width="8.5703125" style="24" customWidth="1"/>
    <col min="3087" max="3087" width="17.85546875" style="24" customWidth="1"/>
    <col min="3088" max="3088" width="8" style="24" customWidth="1"/>
    <col min="3089" max="3089" width="14.28515625" style="24" customWidth="1"/>
    <col min="3090" max="3090" width="13.140625" style="24" customWidth="1"/>
    <col min="3091" max="3091" width="6.7109375" style="24"/>
    <col min="3092" max="3092" width="10" style="24" bestFit="1" customWidth="1"/>
    <col min="3093" max="3328" width="6.7109375" style="24"/>
    <col min="3329" max="3329" width="58.140625" style="24" customWidth="1"/>
    <col min="3330" max="3330" width="21.42578125" style="24" customWidth="1"/>
    <col min="3331" max="3331" width="15.140625" style="24" customWidth="1"/>
    <col min="3332" max="3332" width="16.85546875" style="24" customWidth="1"/>
    <col min="3333" max="3333" width="8.140625" style="24" customWidth="1"/>
    <col min="3334" max="3334" width="20.5703125" style="24" customWidth="1"/>
    <col min="3335" max="3336" width="15.140625" style="24" customWidth="1"/>
    <col min="3337" max="3337" width="16.7109375" style="24" customWidth="1"/>
    <col min="3338" max="3338" width="8.5703125" style="24" customWidth="1"/>
    <col min="3339" max="3339" width="18.140625" style="24" customWidth="1"/>
    <col min="3340" max="3340" width="8.42578125" style="24" customWidth="1"/>
    <col min="3341" max="3341" width="19.28515625" style="24" customWidth="1"/>
    <col min="3342" max="3342" width="8.5703125" style="24" customWidth="1"/>
    <col min="3343" max="3343" width="17.85546875" style="24" customWidth="1"/>
    <col min="3344" max="3344" width="8" style="24" customWidth="1"/>
    <col min="3345" max="3345" width="14.28515625" style="24" customWidth="1"/>
    <col min="3346" max="3346" width="13.140625" style="24" customWidth="1"/>
    <col min="3347" max="3347" width="6.7109375" style="24"/>
    <col min="3348" max="3348" width="10" style="24" bestFit="1" customWidth="1"/>
    <col min="3349" max="3584" width="6.7109375" style="24"/>
    <col min="3585" max="3585" width="58.140625" style="24" customWidth="1"/>
    <col min="3586" max="3586" width="21.42578125" style="24" customWidth="1"/>
    <col min="3587" max="3587" width="15.140625" style="24" customWidth="1"/>
    <col min="3588" max="3588" width="16.85546875" style="24" customWidth="1"/>
    <col min="3589" max="3589" width="8.140625" style="24" customWidth="1"/>
    <col min="3590" max="3590" width="20.5703125" style="24" customWidth="1"/>
    <col min="3591" max="3592" width="15.140625" style="24" customWidth="1"/>
    <col min="3593" max="3593" width="16.7109375" style="24" customWidth="1"/>
    <col min="3594" max="3594" width="8.5703125" style="24" customWidth="1"/>
    <col min="3595" max="3595" width="18.140625" style="24" customWidth="1"/>
    <col min="3596" max="3596" width="8.42578125" style="24" customWidth="1"/>
    <col min="3597" max="3597" width="19.28515625" style="24" customWidth="1"/>
    <col min="3598" max="3598" width="8.5703125" style="24" customWidth="1"/>
    <col min="3599" max="3599" width="17.85546875" style="24" customWidth="1"/>
    <col min="3600" max="3600" width="8" style="24" customWidth="1"/>
    <col min="3601" max="3601" width="14.28515625" style="24" customWidth="1"/>
    <col min="3602" max="3602" width="13.140625" style="24" customWidth="1"/>
    <col min="3603" max="3603" width="6.7109375" style="24"/>
    <col min="3604" max="3604" width="10" style="24" bestFit="1" customWidth="1"/>
    <col min="3605" max="3840" width="6.7109375" style="24"/>
    <col min="3841" max="3841" width="58.140625" style="24" customWidth="1"/>
    <col min="3842" max="3842" width="21.42578125" style="24" customWidth="1"/>
    <col min="3843" max="3843" width="15.140625" style="24" customWidth="1"/>
    <col min="3844" max="3844" width="16.85546875" style="24" customWidth="1"/>
    <col min="3845" max="3845" width="8.140625" style="24" customWidth="1"/>
    <col min="3846" max="3846" width="20.5703125" style="24" customWidth="1"/>
    <col min="3847" max="3848" width="15.140625" style="24" customWidth="1"/>
    <col min="3849" max="3849" width="16.7109375" style="24" customWidth="1"/>
    <col min="3850" max="3850" width="8.5703125" style="24" customWidth="1"/>
    <col min="3851" max="3851" width="18.140625" style="24" customWidth="1"/>
    <col min="3852" max="3852" width="8.42578125" style="24" customWidth="1"/>
    <col min="3853" max="3853" width="19.28515625" style="24" customWidth="1"/>
    <col min="3854" max="3854" width="8.5703125" style="24" customWidth="1"/>
    <col min="3855" max="3855" width="17.85546875" style="24" customWidth="1"/>
    <col min="3856" max="3856" width="8" style="24" customWidth="1"/>
    <col min="3857" max="3857" width="14.28515625" style="24" customWidth="1"/>
    <col min="3858" max="3858" width="13.140625" style="24" customWidth="1"/>
    <col min="3859" max="3859" width="6.7109375" style="24"/>
    <col min="3860" max="3860" width="10" style="24" bestFit="1" customWidth="1"/>
    <col min="3861" max="4096" width="6.7109375" style="24"/>
    <col min="4097" max="4097" width="58.140625" style="24" customWidth="1"/>
    <col min="4098" max="4098" width="21.42578125" style="24" customWidth="1"/>
    <col min="4099" max="4099" width="15.140625" style="24" customWidth="1"/>
    <col min="4100" max="4100" width="16.85546875" style="24" customWidth="1"/>
    <col min="4101" max="4101" width="8.140625" style="24" customWidth="1"/>
    <col min="4102" max="4102" width="20.5703125" style="24" customWidth="1"/>
    <col min="4103" max="4104" width="15.140625" style="24" customWidth="1"/>
    <col min="4105" max="4105" width="16.7109375" style="24" customWidth="1"/>
    <col min="4106" max="4106" width="8.5703125" style="24" customWidth="1"/>
    <col min="4107" max="4107" width="18.140625" style="24" customWidth="1"/>
    <col min="4108" max="4108" width="8.42578125" style="24" customWidth="1"/>
    <col min="4109" max="4109" width="19.28515625" style="24" customWidth="1"/>
    <col min="4110" max="4110" width="8.5703125" style="24" customWidth="1"/>
    <col min="4111" max="4111" width="17.85546875" style="24" customWidth="1"/>
    <col min="4112" max="4112" width="8" style="24" customWidth="1"/>
    <col min="4113" max="4113" width="14.28515625" style="24" customWidth="1"/>
    <col min="4114" max="4114" width="13.140625" style="24" customWidth="1"/>
    <col min="4115" max="4115" width="6.7109375" style="24"/>
    <col min="4116" max="4116" width="10" style="24" bestFit="1" customWidth="1"/>
    <col min="4117" max="4352" width="6.7109375" style="24"/>
    <col min="4353" max="4353" width="58.140625" style="24" customWidth="1"/>
    <col min="4354" max="4354" width="21.42578125" style="24" customWidth="1"/>
    <col min="4355" max="4355" width="15.140625" style="24" customWidth="1"/>
    <col min="4356" max="4356" width="16.85546875" style="24" customWidth="1"/>
    <col min="4357" max="4357" width="8.140625" style="24" customWidth="1"/>
    <col min="4358" max="4358" width="20.5703125" style="24" customWidth="1"/>
    <col min="4359" max="4360" width="15.140625" style="24" customWidth="1"/>
    <col min="4361" max="4361" width="16.7109375" style="24" customWidth="1"/>
    <col min="4362" max="4362" width="8.5703125" style="24" customWidth="1"/>
    <col min="4363" max="4363" width="18.140625" style="24" customWidth="1"/>
    <col min="4364" max="4364" width="8.42578125" style="24" customWidth="1"/>
    <col min="4365" max="4365" width="19.28515625" style="24" customWidth="1"/>
    <col min="4366" max="4366" width="8.5703125" style="24" customWidth="1"/>
    <col min="4367" max="4367" width="17.85546875" style="24" customWidth="1"/>
    <col min="4368" max="4368" width="8" style="24" customWidth="1"/>
    <col min="4369" max="4369" width="14.28515625" style="24" customWidth="1"/>
    <col min="4370" max="4370" width="13.140625" style="24" customWidth="1"/>
    <col min="4371" max="4371" width="6.7109375" style="24"/>
    <col min="4372" max="4372" width="10" style="24" bestFit="1" customWidth="1"/>
    <col min="4373" max="4608" width="6.7109375" style="24"/>
    <col min="4609" max="4609" width="58.140625" style="24" customWidth="1"/>
    <col min="4610" max="4610" width="21.42578125" style="24" customWidth="1"/>
    <col min="4611" max="4611" width="15.140625" style="24" customWidth="1"/>
    <col min="4612" max="4612" width="16.85546875" style="24" customWidth="1"/>
    <col min="4613" max="4613" width="8.140625" style="24" customWidth="1"/>
    <col min="4614" max="4614" width="20.5703125" style="24" customWidth="1"/>
    <col min="4615" max="4616" width="15.140625" style="24" customWidth="1"/>
    <col min="4617" max="4617" width="16.7109375" style="24" customWidth="1"/>
    <col min="4618" max="4618" width="8.5703125" style="24" customWidth="1"/>
    <col min="4619" max="4619" width="18.140625" style="24" customWidth="1"/>
    <col min="4620" max="4620" width="8.42578125" style="24" customWidth="1"/>
    <col min="4621" max="4621" width="19.28515625" style="24" customWidth="1"/>
    <col min="4622" max="4622" width="8.5703125" style="24" customWidth="1"/>
    <col min="4623" max="4623" width="17.85546875" style="24" customWidth="1"/>
    <col min="4624" max="4624" width="8" style="24" customWidth="1"/>
    <col min="4625" max="4625" width="14.28515625" style="24" customWidth="1"/>
    <col min="4626" max="4626" width="13.140625" style="24" customWidth="1"/>
    <col min="4627" max="4627" width="6.7109375" style="24"/>
    <col min="4628" max="4628" width="10" style="24" bestFit="1" customWidth="1"/>
    <col min="4629" max="4864" width="6.7109375" style="24"/>
    <col min="4865" max="4865" width="58.140625" style="24" customWidth="1"/>
    <col min="4866" max="4866" width="21.42578125" style="24" customWidth="1"/>
    <col min="4867" max="4867" width="15.140625" style="24" customWidth="1"/>
    <col min="4868" max="4868" width="16.85546875" style="24" customWidth="1"/>
    <col min="4869" max="4869" width="8.140625" style="24" customWidth="1"/>
    <col min="4870" max="4870" width="20.5703125" style="24" customWidth="1"/>
    <col min="4871" max="4872" width="15.140625" style="24" customWidth="1"/>
    <col min="4873" max="4873" width="16.7109375" style="24" customWidth="1"/>
    <col min="4874" max="4874" width="8.5703125" style="24" customWidth="1"/>
    <col min="4875" max="4875" width="18.140625" style="24" customWidth="1"/>
    <col min="4876" max="4876" width="8.42578125" style="24" customWidth="1"/>
    <col min="4877" max="4877" width="19.28515625" style="24" customWidth="1"/>
    <col min="4878" max="4878" width="8.5703125" style="24" customWidth="1"/>
    <col min="4879" max="4879" width="17.85546875" style="24" customWidth="1"/>
    <col min="4880" max="4880" width="8" style="24" customWidth="1"/>
    <col min="4881" max="4881" width="14.28515625" style="24" customWidth="1"/>
    <col min="4882" max="4882" width="13.140625" style="24" customWidth="1"/>
    <col min="4883" max="4883" width="6.7109375" style="24"/>
    <col min="4884" max="4884" width="10" style="24" bestFit="1" customWidth="1"/>
    <col min="4885" max="5120" width="6.7109375" style="24"/>
    <col min="5121" max="5121" width="58.140625" style="24" customWidth="1"/>
    <col min="5122" max="5122" width="21.42578125" style="24" customWidth="1"/>
    <col min="5123" max="5123" width="15.140625" style="24" customWidth="1"/>
    <col min="5124" max="5124" width="16.85546875" style="24" customWidth="1"/>
    <col min="5125" max="5125" width="8.140625" style="24" customWidth="1"/>
    <col min="5126" max="5126" width="20.5703125" style="24" customWidth="1"/>
    <col min="5127" max="5128" width="15.140625" style="24" customWidth="1"/>
    <col min="5129" max="5129" width="16.7109375" style="24" customWidth="1"/>
    <col min="5130" max="5130" width="8.5703125" style="24" customWidth="1"/>
    <col min="5131" max="5131" width="18.140625" style="24" customWidth="1"/>
    <col min="5132" max="5132" width="8.42578125" style="24" customWidth="1"/>
    <col min="5133" max="5133" width="19.28515625" style="24" customWidth="1"/>
    <col min="5134" max="5134" width="8.5703125" style="24" customWidth="1"/>
    <col min="5135" max="5135" width="17.85546875" style="24" customWidth="1"/>
    <col min="5136" max="5136" width="8" style="24" customWidth="1"/>
    <col min="5137" max="5137" width="14.28515625" style="24" customWidth="1"/>
    <col min="5138" max="5138" width="13.140625" style="24" customWidth="1"/>
    <col min="5139" max="5139" width="6.7109375" style="24"/>
    <col min="5140" max="5140" width="10" style="24" bestFit="1" customWidth="1"/>
    <col min="5141" max="5376" width="6.7109375" style="24"/>
    <col min="5377" max="5377" width="58.140625" style="24" customWidth="1"/>
    <col min="5378" max="5378" width="21.42578125" style="24" customWidth="1"/>
    <col min="5379" max="5379" width="15.140625" style="24" customWidth="1"/>
    <col min="5380" max="5380" width="16.85546875" style="24" customWidth="1"/>
    <col min="5381" max="5381" width="8.140625" style="24" customWidth="1"/>
    <col min="5382" max="5382" width="20.5703125" style="24" customWidth="1"/>
    <col min="5383" max="5384" width="15.140625" style="24" customWidth="1"/>
    <col min="5385" max="5385" width="16.7109375" style="24" customWidth="1"/>
    <col min="5386" max="5386" width="8.5703125" style="24" customWidth="1"/>
    <col min="5387" max="5387" width="18.140625" style="24" customWidth="1"/>
    <col min="5388" max="5388" width="8.42578125" style="24" customWidth="1"/>
    <col min="5389" max="5389" width="19.28515625" style="24" customWidth="1"/>
    <col min="5390" max="5390" width="8.5703125" style="24" customWidth="1"/>
    <col min="5391" max="5391" width="17.85546875" style="24" customWidth="1"/>
    <col min="5392" max="5392" width="8" style="24" customWidth="1"/>
    <col min="5393" max="5393" width="14.28515625" style="24" customWidth="1"/>
    <col min="5394" max="5394" width="13.140625" style="24" customWidth="1"/>
    <col min="5395" max="5395" width="6.7109375" style="24"/>
    <col min="5396" max="5396" width="10" style="24" bestFit="1" customWidth="1"/>
    <col min="5397" max="5632" width="6.7109375" style="24"/>
    <col min="5633" max="5633" width="58.140625" style="24" customWidth="1"/>
    <col min="5634" max="5634" width="21.42578125" style="24" customWidth="1"/>
    <col min="5635" max="5635" width="15.140625" style="24" customWidth="1"/>
    <col min="5636" max="5636" width="16.85546875" style="24" customWidth="1"/>
    <col min="5637" max="5637" width="8.140625" style="24" customWidth="1"/>
    <col min="5638" max="5638" width="20.5703125" style="24" customWidth="1"/>
    <col min="5639" max="5640" width="15.140625" style="24" customWidth="1"/>
    <col min="5641" max="5641" width="16.7109375" style="24" customWidth="1"/>
    <col min="5642" max="5642" width="8.5703125" style="24" customWidth="1"/>
    <col min="5643" max="5643" width="18.140625" style="24" customWidth="1"/>
    <col min="5644" max="5644" width="8.42578125" style="24" customWidth="1"/>
    <col min="5645" max="5645" width="19.28515625" style="24" customWidth="1"/>
    <col min="5646" max="5646" width="8.5703125" style="24" customWidth="1"/>
    <col min="5647" max="5647" width="17.85546875" style="24" customWidth="1"/>
    <col min="5648" max="5648" width="8" style="24" customWidth="1"/>
    <col min="5649" max="5649" width="14.28515625" style="24" customWidth="1"/>
    <col min="5650" max="5650" width="13.140625" style="24" customWidth="1"/>
    <col min="5651" max="5651" width="6.7109375" style="24"/>
    <col min="5652" max="5652" width="10" style="24" bestFit="1" customWidth="1"/>
    <col min="5653" max="5888" width="6.7109375" style="24"/>
    <col min="5889" max="5889" width="58.140625" style="24" customWidth="1"/>
    <col min="5890" max="5890" width="21.42578125" style="24" customWidth="1"/>
    <col min="5891" max="5891" width="15.140625" style="24" customWidth="1"/>
    <col min="5892" max="5892" width="16.85546875" style="24" customWidth="1"/>
    <col min="5893" max="5893" width="8.140625" style="24" customWidth="1"/>
    <col min="5894" max="5894" width="20.5703125" style="24" customWidth="1"/>
    <col min="5895" max="5896" width="15.140625" style="24" customWidth="1"/>
    <col min="5897" max="5897" width="16.7109375" style="24" customWidth="1"/>
    <col min="5898" max="5898" width="8.5703125" style="24" customWidth="1"/>
    <col min="5899" max="5899" width="18.140625" style="24" customWidth="1"/>
    <col min="5900" max="5900" width="8.42578125" style="24" customWidth="1"/>
    <col min="5901" max="5901" width="19.28515625" style="24" customWidth="1"/>
    <col min="5902" max="5902" width="8.5703125" style="24" customWidth="1"/>
    <col min="5903" max="5903" width="17.85546875" style="24" customWidth="1"/>
    <col min="5904" max="5904" width="8" style="24" customWidth="1"/>
    <col min="5905" max="5905" width="14.28515625" style="24" customWidth="1"/>
    <col min="5906" max="5906" width="13.140625" style="24" customWidth="1"/>
    <col min="5907" max="5907" width="6.7109375" style="24"/>
    <col min="5908" max="5908" width="10" style="24" bestFit="1" customWidth="1"/>
    <col min="5909" max="6144" width="6.7109375" style="24"/>
    <col min="6145" max="6145" width="58.140625" style="24" customWidth="1"/>
    <col min="6146" max="6146" width="21.42578125" style="24" customWidth="1"/>
    <col min="6147" max="6147" width="15.140625" style="24" customWidth="1"/>
    <col min="6148" max="6148" width="16.85546875" style="24" customWidth="1"/>
    <col min="6149" max="6149" width="8.140625" style="24" customWidth="1"/>
    <col min="6150" max="6150" width="20.5703125" style="24" customWidth="1"/>
    <col min="6151" max="6152" width="15.140625" style="24" customWidth="1"/>
    <col min="6153" max="6153" width="16.7109375" style="24" customWidth="1"/>
    <col min="6154" max="6154" width="8.5703125" style="24" customWidth="1"/>
    <col min="6155" max="6155" width="18.140625" style="24" customWidth="1"/>
    <col min="6156" max="6156" width="8.42578125" style="24" customWidth="1"/>
    <col min="6157" max="6157" width="19.28515625" style="24" customWidth="1"/>
    <col min="6158" max="6158" width="8.5703125" style="24" customWidth="1"/>
    <col min="6159" max="6159" width="17.85546875" style="24" customWidth="1"/>
    <col min="6160" max="6160" width="8" style="24" customWidth="1"/>
    <col min="6161" max="6161" width="14.28515625" style="24" customWidth="1"/>
    <col min="6162" max="6162" width="13.140625" style="24" customWidth="1"/>
    <col min="6163" max="6163" width="6.7109375" style="24"/>
    <col min="6164" max="6164" width="10" style="24" bestFit="1" customWidth="1"/>
    <col min="6165" max="6400" width="6.7109375" style="24"/>
    <col min="6401" max="6401" width="58.140625" style="24" customWidth="1"/>
    <col min="6402" max="6402" width="21.42578125" style="24" customWidth="1"/>
    <col min="6403" max="6403" width="15.140625" style="24" customWidth="1"/>
    <col min="6404" max="6404" width="16.85546875" style="24" customWidth="1"/>
    <col min="6405" max="6405" width="8.140625" style="24" customWidth="1"/>
    <col min="6406" max="6406" width="20.5703125" style="24" customWidth="1"/>
    <col min="6407" max="6408" width="15.140625" style="24" customWidth="1"/>
    <col min="6409" max="6409" width="16.7109375" style="24" customWidth="1"/>
    <col min="6410" max="6410" width="8.5703125" style="24" customWidth="1"/>
    <col min="6411" max="6411" width="18.140625" style="24" customWidth="1"/>
    <col min="6412" max="6412" width="8.42578125" style="24" customWidth="1"/>
    <col min="6413" max="6413" width="19.28515625" style="24" customWidth="1"/>
    <col min="6414" max="6414" width="8.5703125" style="24" customWidth="1"/>
    <col min="6415" max="6415" width="17.85546875" style="24" customWidth="1"/>
    <col min="6416" max="6416" width="8" style="24" customWidth="1"/>
    <col min="6417" max="6417" width="14.28515625" style="24" customWidth="1"/>
    <col min="6418" max="6418" width="13.140625" style="24" customWidth="1"/>
    <col min="6419" max="6419" width="6.7109375" style="24"/>
    <col min="6420" max="6420" width="10" style="24" bestFit="1" customWidth="1"/>
    <col min="6421" max="6656" width="6.7109375" style="24"/>
    <col min="6657" max="6657" width="58.140625" style="24" customWidth="1"/>
    <col min="6658" max="6658" width="21.42578125" style="24" customWidth="1"/>
    <col min="6659" max="6659" width="15.140625" style="24" customWidth="1"/>
    <col min="6660" max="6660" width="16.85546875" style="24" customWidth="1"/>
    <col min="6661" max="6661" width="8.140625" style="24" customWidth="1"/>
    <col min="6662" max="6662" width="20.5703125" style="24" customWidth="1"/>
    <col min="6663" max="6664" width="15.140625" style="24" customWidth="1"/>
    <col min="6665" max="6665" width="16.7109375" style="24" customWidth="1"/>
    <col min="6666" max="6666" width="8.5703125" style="24" customWidth="1"/>
    <col min="6667" max="6667" width="18.140625" style="24" customWidth="1"/>
    <col min="6668" max="6668" width="8.42578125" style="24" customWidth="1"/>
    <col min="6669" max="6669" width="19.28515625" style="24" customWidth="1"/>
    <col min="6670" max="6670" width="8.5703125" style="24" customWidth="1"/>
    <col min="6671" max="6671" width="17.85546875" style="24" customWidth="1"/>
    <col min="6672" max="6672" width="8" style="24" customWidth="1"/>
    <col min="6673" max="6673" width="14.28515625" style="24" customWidth="1"/>
    <col min="6674" max="6674" width="13.140625" style="24" customWidth="1"/>
    <col min="6675" max="6675" width="6.7109375" style="24"/>
    <col min="6676" max="6676" width="10" style="24" bestFit="1" customWidth="1"/>
    <col min="6677" max="6912" width="6.7109375" style="24"/>
    <col min="6913" max="6913" width="58.140625" style="24" customWidth="1"/>
    <col min="6914" max="6914" width="21.42578125" style="24" customWidth="1"/>
    <col min="6915" max="6915" width="15.140625" style="24" customWidth="1"/>
    <col min="6916" max="6916" width="16.85546875" style="24" customWidth="1"/>
    <col min="6917" max="6917" width="8.140625" style="24" customWidth="1"/>
    <col min="6918" max="6918" width="20.5703125" style="24" customWidth="1"/>
    <col min="6919" max="6920" width="15.140625" style="24" customWidth="1"/>
    <col min="6921" max="6921" width="16.7109375" style="24" customWidth="1"/>
    <col min="6922" max="6922" width="8.5703125" style="24" customWidth="1"/>
    <col min="6923" max="6923" width="18.140625" style="24" customWidth="1"/>
    <col min="6924" max="6924" width="8.42578125" style="24" customWidth="1"/>
    <col min="6925" max="6925" width="19.28515625" style="24" customWidth="1"/>
    <col min="6926" max="6926" width="8.5703125" style="24" customWidth="1"/>
    <col min="6927" max="6927" width="17.85546875" style="24" customWidth="1"/>
    <col min="6928" max="6928" width="8" style="24" customWidth="1"/>
    <col min="6929" max="6929" width="14.28515625" style="24" customWidth="1"/>
    <col min="6930" max="6930" width="13.140625" style="24" customWidth="1"/>
    <col min="6931" max="6931" width="6.7109375" style="24"/>
    <col min="6932" max="6932" width="10" style="24" bestFit="1" customWidth="1"/>
    <col min="6933" max="7168" width="6.7109375" style="24"/>
    <col min="7169" max="7169" width="58.140625" style="24" customWidth="1"/>
    <col min="7170" max="7170" width="21.42578125" style="24" customWidth="1"/>
    <col min="7171" max="7171" width="15.140625" style="24" customWidth="1"/>
    <col min="7172" max="7172" width="16.85546875" style="24" customWidth="1"/>
    <col min="7173" max="7173" width="8.140625" style="24" customWidth="1"/>
    <col min="7174" max="7174" width="20.5703125" style="24" customWidth="1"/>
    <col min="7175" max="7176" width="15.140625" style="24" customWidth="1"/>
    <col min="7177" max="7177" width="16.7109375" style="24" customWidth="1"/>
    <col min="7178" max="7178" width="8.5703125" style="24" customWidth="1"/>
    <col min="7179" max="7179" width="18.140625" style="24" customWidth="1"/>
    <col min="7180" max="7180" width="8.42578125" style="24" customWidth="1"/>
    <col min="7181" max="7181" width="19.28515625" style="24" customWidth="1"/>
    <col min="7182" max="7182" width="8.5703125" style="24" customWidth="1"/>
    <col min="7183" max="7183" width="17.85546875" style="24" customWidth="1"/>
    <col min="7184" max="7184" width="8" style="24" customWidth="1"/>
    <col min="7185" max="7185" width="14.28515625" style="24" customWidth="1"/>
    <col min="7186" max="7186" width="13.140625" style="24" customWidth="1"/>
    <col min="7187" max="7187" width="6.7109375" style="24"/>
    <col min="7188" max="7188" width="10" style="24" bestFit="1" customWidth="1"/>
    <col min="7189" max="7424" width="6.7109375" style="24"/>
    <col min="7425" max="7425" width="58.140625" style="24" customWidth="1"/>
    <col min="7426" max="7426" width="21.42578125" style="24" customWidth="1"/>
    <col min="7427" max="7427" width="15.140625" style="24" customWidth="1"/>
    <col min="7428" max="7428" width="16.85546875" style="24" customWidth="1"/>
    <col min="7429" max="7429" width="8.140625" style="24" customWidth="1"/>
    <col min="7430" max="7430" width="20.5703125" style="24" customWidth="1"/>
    <col min="7431" max="7432" width="15.140625" style="24" customWidth="1"/>
    <col min="7433" max="7433" width="16.7109375" style="24" customWidth="1"/>
    <col min="7434" max="7434" width="8.5703125" style="24" customWidth="1"/>
    <col min="7435" max="7435" width="18.140625" style="24" customWidth="1"/>
    <col min="7436" max="7436" width="8.42578125" style="24" customWidth="1"/>
    <col min="7437" max="7437" width="19.28515625" style="24" customWidth="1"/>
    <col min="7438" max="7438" width="8.5703125" style="24" customWidth="1"/>
    <col min="7439" max="7439" width="17.85546875" style="24" customWidth="1"/>
    <col min="7440" max="7440" width="8" style="24" customWidth="1"/>
    <col min="7441" max="7441" width="14.28515625" style="24" customWidth="1"/>
    <col min="7442" max="7442" width="13.140625" style="24" customWidth="1"/>
    <col min="7443" max="7443" width="6.7109375" style="24"/>
    <col min="7444" max="7444" width="10" style="24" bestFit="1" customWidth="1"/>
    <col min="7445" max="7680" width="6.7109375" style="24"/>
    <col min="7681" max="7681" width="58.140625" style="24" customWidth="1"/>
    <col min="7682" max="7682" width="21.42578125" style="24" customWidth="1"/>
    <col min="7683" max="7683" width="15.140625" style="24" customWidth="1"/>
    <col min="7684" max="7684" width="16.85546875" style="24" customWidth="1"/>
    <col min="7685" max="7685" width="8.140625" style="24" customWidth="1"/>
    <col min="7686" max="7686" width="20.5703125" style="24" customWidth="1"/>
    <col min="7687" max="7688" width="15.140625" style="24" customWidth="1"/>
    <col min="7689" max="7689" width="16.7109375" style="24" customWidth="1"/>
    <col min="7690" max="7690" width="8.5703125" style="24" customWidth="1"/>
    <col min="7691" max="7691" width="18.140625" style="24" customWidth="1"/>
    <col min="7692" max="7692" width="8.42578125" style="24" customWidth="1"/>
    <col min="7693" max="7693" width="19.28515625" style="24" customWidth="1"/>
    <col min="7694" max="7694" width="8.5703125" style="24" customWidth="1"/>
    <col min="7695" max="7695" width="17.85546875" style="24" customWidth="1"/>
    <col min="7696" max="7696" width="8" style="24" customWidth="1"/>
    <col min="7697" max="7697" width="14.28515625" style="24" customWidth="1"/>
    <col min="7698" max="7698" width="13.140625" style="24" customWidth="1"/>
    <col min="7699" max="7699" width="6.7109375" style="24"/>
    <col min="7700" max="7700" width="10" style="24" bestFit="1" customWidth="1"/>
    <col min="7701" max="7936" width="6.7109375" style="24"/>
    <col min="7937" max="7937" width="58.140625" style="24" customWidth="1"/>
    <col min="7938" max="7938" width="21.42578125" style="24" customWidth="1"/>
    <col min="7939" max="7939" width="15.140625" style="24" customWidth="1"/>
    <col min="7940" max="7940" width="16.85546875" style="24" customWidth="1"/>
    <col min="7941" max="7941" width="8.140625" style="24" customWidth="1"/>
    <col min="7942" max="7942" width="20.5703125" style="24" customWidth="1"/>
    <col min="7943" max="7944" width="15.140625" style="24" customWidth="1"/>
    <col min="7945" max="7945" width="16.7109375" style="24" customWidth="1"/>
    <col min="7946" max="7946" width="8.5703125" style="24" customWidth="1"/>
    <col min="7947" max="7947" width="18.140625" style="24" customWidth="1"/>
    <col min="7948" max="7948" width="8.42578125" style="24" customWidth="1"/>
    <col min="7949" max="7949" width="19.28515625" style="24" customWidth="1"/>
    <col min="7950" max="7950" width="8.5703125" style="24" customWidth="1"/>
    <col min="7951" max="7951" width="17.85546875" style="24" customWidth="1"/>
    <col min="7952" max="7952" width="8" style="24" customWidth="1"/>
    <col min="7953" max="7953" width="14.28515625" style="24" customWidth="1"/>
    <col min="7954" max="7954" width="13.140625" style="24" customWidth="1"/>
    <col min="7955" max="7955" width="6.7109375" style="24"/>
    <col min="7956" max="7956" width="10" style="24" bestFit="1" customWidth="1"/>
    <col min="7957" max="8192" width="6.7109375" style="24"/>
    <col min="8193" max="8193" width="58.140625" style="24" customWidth="1"/>
    <col min="8194" max="8194" width="21.42578125" style="24" customWidth="1"/>
    <col min="8195" max="8195" width="15.140625" style="24" customWidth="1"/>
    <col min="8196" max="8196" width="16.85546875" style="24" customWidth="1"/>
    <col min="8197" max="8197" width="8.140625" style="24" customWidth="1"/>
    <col min="8198" max="8198" width="20.5703125" style="24" customWidth="1"/>
    <col min="8199" max="8200" width="15.140625" style="24" customWidth="1"/>
    <col min="8201" max="8201" width="16.7109375" style="24" customWidth="1"/>
    <col min="8202" max="8202" width="8.5703125" style="24" customWidth="1"/>
    <col min="8203" max="8203" width="18.140625" style="24" customWidth="1"/>
    <col min="8204" max="8204" width="8.42578125" style="24" customWidth="1"/>
    <col min="8205" max="8205" width="19.28515625" style="24" customWidth="1"/>
    <col min="8206" max="8206" width="8.5703125" style="24" customWidth="1"/>
    <col min="8207" max="8207" width="17.85546875" style="24" customWidth="1"/>
    <col min="8208" max="8208" width="8" style="24" customWidth="1"/>
    <col min="8209" max="8209" width="14.28515625" style="24" customWidth="1"/>
    <col min="8210" max="8210" width="13.140625" style="24" customWidth="1"/>
    <col min="8211" max="8211" width="6.7109375" style="24"/>
    <col min="8212" max="8212" width="10" style="24" bestFit="1" customWidth="1"/>
    <col min="8213" max="8448" width="6.7109375" style="24"/>
    <col min="8449" max="8449" width="58.140625" style="24" customWidth="1"/>
    <col min="8450" max="8450" width="21.42578125" style="24" customWidth="1"/>
    <col min="8451" max="8451" width="15.140625" style="24" customWidth="1"/>
    <col min="8452" max="8452" width="16.85546875" style="24" customWidth="1"/>
    <col min="8453" max="8453" width="8.140625" style="24" customWidth="1"/>
    <col min="8454" max="8454" width="20.5703125" style="24" customWidth="1"/>
    <col min="8455" max="8456" width="15.140625" style="24" customWidth="1"/>
    <col min="8457" max="8457" width="16.7109375" style="24" customWidth="1"/>
    <col min="8458" max="8458" width="8.5703125" style="24" customWidth="1"/>
    <col min="8459" max="8459" width="18.140625" style="24" customWidth="1"/>
    <col min="8460" max="8460" width="8.42578125" style="24" customWidth="1"/>
    <col min="8461" max="8461" width="19.28515625" style="24" customWidth="1"/>
    <col min="8462" max="8462" width="8.5703125" style="24" customWidth="1"/>
    <col min="8463" max="8463" width="17.85546875" style="24" customWidth="1"/>
    <col min="8464" max="8464" width="8" style="24" customWidth="1"/>
    <col min="8465" max="8465" width="14.28515625" style="24" customWidth="1"/>
    <col min="8466" max="8466" width="13.140625" style="24" customWidth="1"/>
    <col min="8467" max="8467" width="6.7109375" style="24"/>
    <col min="8468" max="8468" width="10" style="24" bestFit="1" customWidth="1"/>
    <col min="8469" max="8704" width="6.7109375" style="24"/>
    <col min="8705" max="8705" width="58.140625" style="24" customWidth="1"/>
    <col min="8706" max="8706" width="21.42578125" style="24" customWidth="1"/>
    <col min="8707" max="8707" width="15.140625" style="24" customWidth="1"/>
    <col min="8708" max="8708" width="16.85546875" style="24" customWidth="1"/>
    <col min="8709" max="8709" width="8.140625" style="24" customWidth="1"/>
    <col min="8710" max="8710" width="20.5703125" style="24" customWidth="1"/>
    <col min="8711" max="8712" width="15.140625" style="24" customWidth="1"/>
    <col min="8713" max="8713" width="16.7109375" style="24" customWidth="1"/>
    <col min="8714" max="8714" width="8.5703125" style="24" customWidth="1"/>
    <col min="8715" max="8715" width="18.140625" style="24" customWidth="1"/>
    <col min="8716" max="8716" width="8.42578125" style="24" customWidth="1"/>
    <col min="8717" max="8717" width="19.28515625" style="24" customWidth="1"/>
    <col min="8718" max="8718" width="8.5703125" style="24" customWidth="1"/>
    <col min="8719" max="8719" width="17.85546875" style="24" customWidth="1"/>
    <col min="8720" max="8720" width="8" style="24" customWidth="1"/>
    <col min="8721" max="8721" width="14.28515625" style="24" customWidth="1"/>
    <col min="8722" max="8722" width="13.140625" style="24" customWidth="1"/>
    <col min="8723" max="8723" width="6.7109375" style="24"/>
    <col min="8724" max="8724" width="10" style="24" bestFit="1" customWidth="1"/>
    <col min="8725" max="8960" width="6.7109375" style="24"/>
    <col min="8961" max="8961" width="58.140625" style="24" customWidth="1"/>
    <col min="8962" max="8962" width="21.42578125" style="24" customWidth="1"/>
    <col min="8963" max="8963" width="15.140625" style="24" customWidth="1"/>
    <col min="8964" max="8964" width="16.85546875" style="24" customWidth="1"/>
    <col min="8965" max="8965" width="8.140625" style="24" customWidth="1"/>
    <col min="8966" max="8966" width="20.5703125" style="24" customWidth="1"/>
    <col min="8967" max="8968" width="15.140625" style="24" customWidth="1"/>
    <col min="8969" max="8969" width="16.7109375" style="24" customWidth="1"/>
    <col min="8970" max="8970" width="8.5703125" style="24" customWidth="1"/>
    <col min="8971" max="8971" width="18.140625" style="24" customWidth="1"/>
    <col min="8972" max="8972" width="8.42578125" style="24" customWidth="1"/>
    <col min="8973" max="8973" width="19.28515625" style="24" customWidth="1"/>
    <col min="8974" max="8974" width="8.5703125" style="24" customWidth="1"/>
    <col min="8975" max="8975" width="17.85546875" style="24" customWidth="1"/>
    <col min="8976" max="8976" width="8" style="24" customWidth="1"/>
    <col min="8977" max="8977" width="14.28515625" style="24" customWidth="1"/>
    <col min="8978" max="8978" width="13.140625" style="24" customWidth="1"/>
    <col min="8979" max="8979" width="6.7109375" style="24"/>
    <col min="8980" max="8980" width="10" style="24" bestFit="1" customWidth="1"/>
    <col min="8981" max="9216" width="6.7109375" style="24"/>
    <col min="9217" max="9217" width="58.140625" style="24" customWidth="1"/>
    <col min="9218" max="9218" width="21.42578125" style="24" customWidth="1"/>
    <col min="9219" max="9219" width="15.140625" style="24" customWidth="1"/>
    <col min="9220" max="9220" width="16.85546875" style="24" customWidth="1"/>
    <col min="9221" max="9221" width="8.140625" style="24" customWidth="1"/>
    <col min="9222" max="9222" width="20.5703125" style="24" customWidth="1"/>
    <col min="9223" max="9224" width="15.140625" style="24" customWidth="1"/>
    <col min="9225" max="9225" width="16.7109375" style="24" customWidth="1"/>
    <col min="9226" max="9226" width="8.5703125" style="24" customWidth="1"/>
    <col min="9227" max="9227" width="18.140625" style="24" customWidth="1"/>
    <col min="9228" max="9228" width="8.42578125" style="24" customWidth="1"/>
    <col min="9229" max="9229" width="19.28515625" style="24" customWidth="1"/>
    <col min="9230" max="9230" width="8.5703125" style="24" customWidth="1"/>
    <col min="9231" max="9231" width="17.85546875" style="24" customWidth="1"/>
    <col min="9232" max="9232" width="8" style="24" customWidth="1"/>
    <col min="9233" max="9233" width="14.28515625" style="24" customWidth="1"/>
    <col min="9234" max="9234" width="13.140625" style="24" customWidth="1"/>
    <col min="9235" max="9235" width="6.7109375" style="24"/>
    <col min="9236" max="9236" width="10" style="24" bestFit="1" customWidth="1"/>
    <col min="9237" max="9472" width="6.7109375" style="24"/>
    <col min="9473" max="9473" width="58.140625" style="24" customWidth="1"/>
    <col min="9474" max="9474" width="21.42578125" style="24" customWidth="1"/>
    <col min="9475" max="9475" width="15.140625" style="24" customWidth="1"/>
    <col min="9476" max="9476" width="16.85546875" style="24" customWidth="1"/>
    <col min="9477" max="9477" width="8.140625" style="24" customWidth="1"/>
    <col min="9478" max="9478" width="20.5703125" style="24" customWidth="1"/>
    <col min="9479" max="9480" width="15.140625" style="24" customWidth="1"/>
    <col min="9481" max="9481" width="16.7109375" style="24" customWidth="1"/>
    <col min="9482" max="9482" width="8.5703125" style="24" customWidth="1"/>
    <col min="9483" max="9483" width="18.140625" style="24" customWidth="1"/>
    <col min="9484" max="9484" width="8.42578125" style="24" customWidth="1"/>
    <col min="9485" max="9485" width="19.28515625" style="24" customWidth="1"/>
    <col min="9486" max="9486" width="8.5703125" style="24" customWidth="1"/>
    <col min="9487" max="9487" width="17.85546875" style="24" customWidth="1"/>
    <col min="9488" max="9488" width="8" style="24" customWidth="1"/>
    <col min="9489" max="9489" width="14.28515625" style="24" customWidth="1"/>
    <col min="9490" max="9490" width="13.140625" style="24" customWidth="1"/>
    <col min="9491" max="9491" width="6.7109375" style="24"/>
    <col min="9492" max="9492" width="10" style="24" bestFit="1" customWidth="1"/>
    <col min="9493" max="9728" width="6.7109375" style="24"/>
    <col min="9729" max="9729" width="58.140625" style="24" customWidth="1"/>
    <col min="9730" max="9730" width="21.42578125" style="24" customWidth="1"/>
    <col min="9731" max="9731" width="15.140625" style="24" customWidth="1"/>
    <col min="9732" max="9732" width="16.85546875" style="24" customWidth="1"/>
    <col min="9733" max="9733" width="8.140625" style="24" customWidth="1"/>
    <col min="9734" max="9734" width="20.5703125" style="24" customWidth="1"/>
    <col min="9735" max="9736" width="15.140625" style="24" customWidth="1"/>
    <col min="9737" max="9737" width="16.7109375" style="24" customWidth="1"/>
    <col min="9738" max="9738" width="8.5703125" style="24" customWidth="1"/>
    <col min="9739" max="9739" width="18.140625" style="24" customWidth="1"/>
    <col min="9740" max="9740" width="8.42578125" style="24" customWidth="1"/>
    <col min="9741" max="9741" width="19.28515625" style="24" customWidth="1"/>
    <col min="9742" max="9742" width="8.5703125" style="24" customWidth="1"/>
    <col min="9743" max="9743" width="17.85546875" style="24" customWidth="1"/>
    <col min="9744" max="9744" width="8" style="24" customWidth="1"/>
    <col min="9745" max="9745" width="14.28515625" style="24" customWidth="1"/>
    <col min="9746" max="9746" width="13.140625" style="24" customWidth="1"/>
    <col min="9747" max="9747" width="6.7109375" style="24"/>
    <col min="9748" max="9748" width="10" style="24" bestFit="1" customWidth="1"/>
    <col min="9749" max="9984" width="6.7109375" style="24"/>
    <col min="9985" max="9985" width="58.140625" style="24" customWidth="1"/>
    <col min="9986" max="9986" width="21.42578125" style="24" customWidth="1"/>
    <col min="9987" max="9987" width="15.140625" style="24" customWidth="1"/>
    <col min="9988" max="9988" width="16.85546875" style="24" customWidth="1"/>
    <col min="9989" max="9989" width="8.140625" style="24" customWidth="1"/>
    <col min="9990" max="9990" width="20.5703125" style="24" customWidth="1"/>
    <col min="9991" max="9992" width="15.140625" style="24" customWidth="1"/>
    <col min="9993" max="9993" width="16.7109375" style="24" customWidth="1"/>
    <col min="9994" max="9994" width="8.5703125" style="24" customWidth="1"/>
    <col min="9995" max="9995" width="18.140625" style="24" customWidth="1"/>
    <col min="9996" max="9996" width="8.42578125" style="24" customWidth="1"/>
    <col min="9997" max="9997" width="19.28515625" style="24" customWidth="1"/>
    <col min="9998" max="9998" width="8.5703125" style="24" customWidth="1"/>
    <col min="9999" max="9999" width="17.85546875" style="24" customWidth="1"/>
    <col min="10000" max="10000" width="8" style="24" customWidth="1"/>
    <col min="10001" max="10001" width="14.28515625" style="24" customWidth="1"/>
    <col min="10002" max="10002" width="13.140625" style="24" customWidth="1"/>
    <col min="10003" max="10003" width="6.7109375" style="24"/>
    <col min="10004" max="10004" width="10" style="24" bestFit="1" customWidth="1"/>
    <col min="10005" max="10240" width="6.7109375" style="24"/>
    <col min="10241" max="10241" width="58.140625" style="24" customWidth="1"/>
    <col min="10242" max="10242" width="21.42578125" style="24" customWidth="1"/>
    <col min="10243" max="10243" width="15.140625" style="24" customWidth="1"/>
    <col min="10244" max="10244" width="16.85546875" style="24" customWidth="1"/>
    <col min="10245" max="10245" width="8.140625" style="24" customWidth="1"/>
    <col min="10246" max="10246" width="20.5703125" style="24" customWidth="1"/>
    <col min="10247" max="10248" width="15.140625" style="24" customWidth="1"/>
    <col min="10249" max="10249" width="16.7109375" style="24" customWidth="1"/>
    <col min="10250" max="10250" width="8.5703125" style="24" customWidth="1"/>
    <col min="10251" max="10251" width="18.140625" style="24" customWidth="1"/>
    <col min="10252" max="10252" width="8.42578125" style="24" customWidth="1"/>
    <col min="10253" max="10253" width="19.28515625" style="24" customWidth="1"/>
    <col min="10254" max="10254" width="8.5703125" style="24" customWidth="1"/>
    <col min="10255" max="10255" width="17.85546875" style="24" customWidth="1"/>
    <col min="10256" max="10256" width="8" style="24" customWidth="1"/>
    <col min="10257" max="10257" width="14.28515625" style="24" customWidth="1"/>
    <col min="10258" max="10258" width="13.140625" style="24" customWidth="1"/>
    <col min="10259" max="10259" width="6.7109375" style="24"/>
    <col min="10260" max="10260" width="10" style="24" bestFit="1" customWidth="1"/>
    <col min="10261" max="10496" width="6.7109375" style="24"/>
    <col min="10497" max="10497" width="58.140625" style="24" customWidth="1"/>
    <col min="10498" max="10498" width="21.42578125" style="24" customWidth="1"/>
    <col min="10499" max="10499" width="15.140625" style="24" customWidth="1"/>
    <col min="10500" max="10500" width="16.85546875" style="24" customWidth="1"/>
    <col min="10501" max="10501" width="8.140625" style="24" customWidth="1"/>
    <col min="10502" max="10502" width="20.5703125" style="24" customWidth="1"/>
    <col min="10503" max="10504" width="15.140625" style="24" customWidth="1"/>
    <col min="10505" max="10505" width="16.7109375" style="24" customWidth="1"/>
    <col min="10506" max="10506" width="8.5703125" style="24" customWidth="1"/>
    <col min="10507" max="10507" width="18.140625" style="24" customWidth="1"/>
    <col min="10508" max="10508" width="8.42578125" style="24" customWidth="1"/>
    <col min="10509" max="10509" width="19.28515625" style="24" customWidth="1"/>
    <col min="10510" max="10510" width="8.5703125" style="24" customWidth="1"/>
    <col min="10511" max="10511" width="17.85546875" style="24" customWidth="1"/>
    <col min="10512" max="10512" width="8" style="24" customWidth="1"/>
    <col min="10513" max="10513" width="14.28515625" style="24" customWidth="1"/>
    <col min="10514" max="10514" width="13.140625" style="24" customWidth="1"/>
    <col min="10515" max="10515" width="6.7109375" style="24"/>
    <col min="10516" max="10516" width="10" style="24" bestFit="1" customWidth="1"/>
    <col min="10517" max="10752" width="6.7109375" style="24"/>
    <col min="10753" max="10753" width="58.140625" style="24" customWidth="1"/>
    <col min="10754" max="10754" width="21.42578125" style="24" customWidth="1"/>
    <col min="10755" max="10755" width="15.140625" style="24" customWidth="1"/>
    <col min="10756" max="10756" width="16.85546875" style="24" customWidth="1"/>
    <col min="10757" max="10757" width="8.140625" style="24" customWidth="1"/>
    <col min="10758" max="10758" width="20.5703125" style="24" customWidth="1"/>
    <col min="10759" max="10760" width="15.140625" style="24" customWidth="1"/>
    <col min="10761" max="10761" width="16.7109375" style="24" customWidth="1"/>
    <col min="10762" max="10762" width="8.5703125" style="24" customWidth="1"/>
    <col min="10763" max="10763" width="18.140625" style="24" customWidth="1"/>
    <col min="10764" max="10764" width="8.42578125" style="24" customWidth="1"/>
    <col min="10765" max="10765" width="19.28515625" style="24" customWidth="1"/>
    <col min="10766" max="10766" width="8.5703125" style="24" customWidth="1"/>
    <col min="10767" max="10767" width="17.85546875" style="24" customWidth="1"/>
    <col min="10768" max="10768" width="8" style="24" customWidth="1"/>
    <col min="10769" max="10769" width="14.28515625" style="24" customWidth="1"/>
    <col min="10770" max="10770" width="13.140625" style="24" customWidth="1"/>
    <col min="10771" max="10771" width="6.7109375" style="24"/>
    <col min="10772" max="10772" width="10" style="24" bestFit="1" customWidth="1"/>
    <col min="10773" max="11008" width="6.7109375" style="24"/>
    <col min="11009" max="11009" width="58.140625" style="24" customWidth="1"/>
    <col min="11010" max="11010" width="21.42578125" style="24" customWidth="1"/>
    <col min="11011" max="11011" width="15.140625" style="24" customWidth="1"/>
    <col min="11012" max="11012" width="16.85546875" style="24" customWidth="1"/>
    <col min="11013" max="11013" width="8.140625" style="24" customWidth="1"/>
    <col min="11014" max="11014" width="20.5703125" style="24" customWidth="1"/>
    <col min="11015" max="11016" width="15.140625" style="24" customWidth="1"/>
    <col min="11017" max="11017" width="16.7109375" style="24" customWidth="1"/>
    <col min="11018" max="11018" width="8.5703125" style="24" customWidth="1"/>
    <col min="11019" max="11019" width="18.140625" style="24" customWidth="1"/>
    <col min="11020" max="11020" width="8.42578125" style="24" customWidth="1"/>
    <col min="11021" max="11021" width="19.28515625" style="24" customWidth="1"/>
    <col min="11022" max="11022" width="8.5703125" style="24" customWidth="1"/>
    <col min="11023" max="11023" width="17.85546875" style="24" customWidth="1"/>
    <col min="11024" max="11024" width="8" style="24" customWidth="1"/>
    <col min="11025" max="11025" width="14.28515625" style="24" customWidth="1"/>
    <col min="11026" max="11026" width="13.140625" style="24" customWidth="1"/>
    <col min="11027" max="11027" width="6.7109375" style="24"/>
    <col min="11028" max="11028" width="10" style="24" bestFit="1" customWidth="1"/>
    <col min="11029" max="11264" width="6.7109375" style="24"/>
    <col min="11265" max="11265" width="58.140625" style="24" customWidth="1"/>
    <col min="11266" max="11266" width="21.42578125" style="24" customWidth="1"/>
    <col min="11267" max="11267" width="15.140625" style="24" customWidth="1"/>
    <col min="11268" max="11268" width="16.85546875" style="24" customWidth="1"/>
    <col min="11269" max="11269" width="8.140625" style="24" customWidth="1"/>
    <col min="11270" max="11270" width="20.5703125" style="24" customWidth="1"/>
    <col min="11271" max="11272" width="15.140625" style="24" customWidth="1"/>
    <col min="11273" max="11273" width="16.7109375" style="24" customWidth="1"/>
    <col min="11274" max="11274" width="8.5703125" style="24" customWidth="1"/>
    <col min="11275" max="11275" width="18.140625" style="24" customWidth="1"/>
    <col min="11276" max="11276" width="8.42578125" style="24" customWidth="1"/>
    <col min="11277" max="11277" width="19.28515625" style="24" customWidth="1"/>
    <col min="11278" max="11278" width="8.5703125" style="24" customWidth="1"/>
    <col min="11279" max="11279" width="17.85546875" style="24" customWidth="1"/>
    <col min="11280" max="11280" width="8" style="24" customWidth="1"/>
    <col min="11281" max="11281" width="14.28515625" style="24" customWidth="1"/>
    <col min="11282" max="11282" width="13.140625" style="24" customWidth="1"/>
    <col min="11283" max="11283" width="6.7109375" style="24"/>
    <col min="11284" max="11284" width="10" style="24" bestFit="1" customWidth="1"/>
    <col min="11285" max="11520" width="6.7109375" style="24"/>
    <col min="11521" max="11521" width="58.140625" style="24" customWidth="1"/>
    <col min="11522" max="11522" width="21.42578125" style="24" customWidth="1"/>
    <col min="11523" max="11523" width="15.140625" style="24" customWidth="1"/>
    <col min="11524" max="11524" width="16.85546875" style="24" customWidth="1"/>
    <col min="11525" max="11525" width="8.140625" style="24" customWidth="1"/>
    <col min="11526" max="11526" width="20.5703125" style="24" customWidth="1"/>
    <col min="11527" max="11528" width="15.140625" style="24" customWidth="1"/>
    <col min="11529" max="11529" width="16.7109375" style="24" customWidth="1"/>
    <col min="11530" max="11530" width="8.5703125" style="24" customWidth="1"/>
    <col min="11531" max="11531" width="18.140625" style="24" customWidth="1"/>
    <col min="11532" max="11532" width="8.42578125" style="24" customWidth="1"/>
    <col min="11533" max="11533" width="19.28515625" style="24" customWidth="1"/>
    <col min="11534" max="11534" width="8.5703125" style="24" customWidth="1"/>
    <col min="11535" max="11535" width="17.85546875" style="24" customWidth="1"/>
    <col min="11536" max="11536" width="8" style="24" customWidth="1"/>
    <col min="11537" max="11537" width="14.28515625" style="24" customWidth="1"/>
    <col min="11538" max="11538" width="13.140625" style="24" customWidth="1"/>
    <col min="11539" max="11539" width="6.7109375" style="24"/>
    <col min="11540" max="11540" width="10" style="24" bestFit="1" customWidth="1"/>
    <col min="11541" max="11776" width="6.7109375" style="24"/>
    <col min="11777" max="11777" width="58.140625" style="24" customWidth="1"/>
    <col min="11778" max="11778" width="21.42578125" style="24" customWidth="1"/>
    <col min="11779" max="11779" width="15.140625" style="24" customWidth="1"/>
    <col min="11780" max="11780" width="16.85546875" style="24" customWidth="1"/>
    <col min="11781" max="11781" width="8.140625" style="24" customWidth="1"/>
    <col min="11782" max="11782" width="20.5703125" style="24" customWidth="1"/>
    <col min="11783" max="11784" width="15.140625" style="24" customWidth="1"/>
    <col min="11785" max="11785" width="16.7109375" style="24" customWidth="1"/>
    <col min="11786" max="11786" width="8.5703125" style="24" customWidth="1"/>
    <col min="11787" max="11787" width="18.140625" style="24" customWidth="1"/>
    <col min="11788" max="11788" width="8.42578125" style="24" customWidth="1"/>
    <col min="11789" max="11789" width="19.28515625" style="24" customWidth="1"/>
    <col min="11790" max="11790" width="8.5703125" style="24" customWidth="1"/>
    <col min="11791" max="11791" width="17.85546875" style="24" customWidth="1"/>
    <col min="11792" max="11792" width="8" style="24" customWidth="1"/>
    <col min="11793" max="11793" width="14.28515625" style="24" customWidth="1"/>
    <col min="11794" max="11794" width="13.140625" style="24" customWidth="1"/>
    <col min="11795" max="11795" width="6.7109375" style="24"/>
    <col min="11796" max="11796" width="10" style="24" bestFit="1" customWidth="1"/>
    <col min="11797" max="12032" width="6.7109375" style="24"/>
    <col min="12033" max="12033" width="58.140625" style="24" customWidth="1"/>
    <col min="12034" max="12034" width="21.42578125" style="24" customWidth="1"/>
    <col min="12035" max="12035" width="15.140625" style="24" customWidth="1"/>
    <col min="12036" max="12036" width="16.85546875" style="24" customWidth="1"/>
    <col min="12037" max="12037" width="8.140625" style="24" customWidth="1"/>
    <col min="12038" max="12038" width="20.5703125" style="24" customWidth="1"/>
    <col min="12039" max="12040" width="15.140625" style="24" customWidth="1"/>
    <col min="12041" max="12041" width="16.7109375" style="24" customWidth="1"/>
    <col min="12042" max="12042" width="8.5703125" style="24" customWidth="1"/>
    <col min="12043" max="12043" width="18.140625" style="24" customWidth="1"/>
    <col min="12044" max="12044" width="8.42578125" style="24" customWidth="1"/>
    <col min="12045" max="12045" width="19.28515625" style="24" customWidth="1"/>
    <col min="12046" max="12046" width="8.5703125" style="24" customWidth="1"/>
    <col min="12047" max="12047" width="17.85546875" style="24" customWidth="1"/>
    <col min="12048" max="12048" width="8" style="24" customWidth="1"/>
    <col min="12049" max="12049" width="14.28515625" style="24" customWidth="1"/>
    <col min="12050" max="12050" width="13.140625" style="24" customWidth="1"/>
    <col min="12051" max="12051" width="6.7109375" style="24"/>
    <col min="12052" max="12052" width="10" style="24" bestFit="1" customWidth="1"/>
    <col min="12053" max="12288" width="6.7109375" style="24"/>
    <col min="12289" max="12289" width="58.140625" style="24" customWidth="1"/>
    <col min="12290" max="12290" width="21.42578125" style="24" customWidth="1"/>
    <col min="12291" max="12291" width="15.140625" style="24" customWidth="1"/>
    <col min="12292" max="12292" width="16.85546875" style="24" customWidth="1"/>
    <col min="12293" max="12293" width="8.140625" style="24" customWidth="1"/>
    <col min="12294" max="12294" width="20.5703125" style="24" customWidth="1"/>
    <col min="12295" max="12296" width="15.140625" style="24" customWidth="1"/>
    <col min="12297" max="12297" width="16.7109375" style="24" customWidth="1"/>
    <col min="12298" max="12298" width="8.5703125" style="24" customWidth="1"/>
    <col min="12299" max="12299" width="18.140625" style="24" customWidth="1"/>
    <col min="12300" max="12300" width="8.42578125" style="24" customWidth="1"/>
    <col min="12301" max="12301" width="19.28515625" style="24" customWidth="1"/>
    <col min="12302" max="12302" width="8.5703125" style="24" customWidth="1"/>
    <col min="12303" max="12303" width="17.85546875" style="24" customWidth="1"/>
    <col min="12304" max="12304" width="8" style="24" customWidth="1"/>
    <col min="12305" max="12305" width="14.28515625" style="24" customWidth="1"/>
    <col min="12306" max="12306" width="13.140625" style="24" customWidth="1"/>
    <col min="12307" max="12307" width="6.7109375" style="24"/>
    <col min="12308" max="12308" width="10" style="24" bestFit="1" customWidth="1"/>
    <col min="12309" max="12544" width="6.7109375" style="24"/>
    <col min="12545" max="12545" width="58.140625" style="24" customWidth="1"/>
    <col min="12546" max="12546" width="21.42578125" style="24" customWidth="1"/>
    <col min="12547" max="12547" width="15.140625" style="24" customWidth="1"/>
    <col min="12548" max="12548" width="16.85546875" style="24" customWidth="1"/>
    <col min="12549" max="12549" width="8.140625" style="24" customWidth="1"/>
    <col min="12550" max="12550" width="20.5703125" style="24" customWidth="1"/>
    <col min="12551" max="12552" width="15.140625" style="24" customWidth="1"/>
    <col min="12553" max="12553" width="16.7109375" style="24" customWidth="1"/>
    <col min="12554" max="12554" width="8.5703125" style="24" customWidth="1"/>
    <col min="12555" max="12555" width="18.140625" style="24" customWidth="1"/>
    <col min="12556" max="12556" width="8.42578125" style="24" customWidth="1"/>
    <col min="12557" max="12557" width="19.28515625" style="24" customWidth="1"/>
    <col min="12558" max="12558" width="8.5703125" style="24" customWidth="1"/>
    <col min="12559" max="12559" width="17.85546875" style="24" customWidth="1"/>
    <col min="12560" max="12560" width="8" style="24" customWidth="1"/>
    <col min="12561" max="12561" width="14.28515625" style="24" customWidth="1"/>
    <col min="12562" max="12562" width="13.140625" style="24" customWidth="1"/>
    <col min="12563" max="12563" width="6.7109375" style="24"/>
    <col min="12564" max="12564" width="10" style="24" bestFit="1" customWidth="1"/>
    <col min="12565" max="12800" width="6.7109375" style="24"/>
    <col min="12801" max="12801" width="58.140625" style="24" customWidth="1"/>
    <col min="12802" max="12802" width="21.42578125" style="24" customWidth="1"/>
    <col min="12803" max="12803" width="15.140625" style="24" customWidth="1"/>
    <col min="12804" max="12804" width="16.85546875" style="24" customWidth="1"/>
    <col min="12805" max="12805" width="8.140625" style="24" customWidth="1"/>
    <col min="12806" max="12806" width="20.5703125" style="24" customWidth="1"/>
    <col min="12807" max="12808" width="15.140625" style="24" customWidth="1"/>
    <col min="12809" max="12809" width="16.7109375" style="24" customWidth="1"/>
    <col min="12810" max="12810" width="8.5703125" style="24" customWidth="1"/>
    <col min="12811" max="12811" width="18.140625" style="24" customWidth="1"/>
    <col min="12812" max="12812" width="8.42578125" style="24" customWidth="1"/>
    <col min="12813" max="12813" width="19.28515625" style="24" customWidth="1"/>
    <col min="12814" max="12814" width="8.5703125" style="24" customWidth="1"/>
    <col min="12815" max="12815" width="17.85546875" style="24" customWidth="1"/>
    <col min="12816" max="12816" width="8" style="24" customWidth="1"/>
    <col min="12817" max="12817" width="14.28515625" style="24" customWidth="1"/>
    <col min="12818" max="12818" width="13.140625" style="24" customWidth="1"/>
    <col min="12819" max="12819" width="6.7109375" style="24"/>
    <col min="12820" max="12820" width="10" style="24" bestFit="1" customWidth="1"/>
    <col min="12821" max="13056" width="6.7109375" style="24"/>
    <col min="13057" max="13057" width="58.140625" style="24" customWidth="1"/>
    <col min="13058" max="13058" width="21.42578125" style="24" customWidth="1"/>
    <col min="13059" max="13059" width="15.140625" style="24" customWidth="1"/>
    <col min="13060" max="13060" width="16.85546875" style="24" customWidth="1"/>
    <col min="13061" max="13061" width="8.140625" style="24" customWidth="1"/>
    <col min="13062" max="13062" width="20.5703125" style="24" customWidth="1"/>
    <col min="13063" max="13064" width="15.140625" style="24" customWidth="1"/>
    <col min="13065" max="13065" width="16.7109375" style="24" customWidth="1"/>
    <col min="13066" max="13066" width="8.5703125" style="24" customWidth="1"/>
    <col min="13067" max="13067" width="18.140625" style="24" customWidth="1"/>
    <col min="13068" max="13068" width="8.42578125" style="24" customWidth="1"/>
    <col min="13069" max="13069" width="19.28515625" style="24" customWidth="1"/>
    <col min="13070" max="13070" width="8.5703125" style="24" customWidth="1"/>
    <col min="13071" max="13071" width="17.85546875" style="24" customWidth="1"/>
    <col min="13072" max="13072" width="8" style="24" customWidth="1"/>
    <col min="13073" max="13073" width="14.28515625" style="24" customWidth="1"/>
    <col min="13074" max="13074" width="13.140625" style="24" customWidth="1"/>
    <col min="13075" max="13075" width="6.7109375" style="24"/>
    <col min="13076" max="13076" width="10" style="24" bestFit="1" customWidth="1"/>
    <col min="13077" max="13312" width="6.7109375" style="24"/>
    <col min="13313" max="13313" width="58.140625" style="24" customWidth="1"/>
    <col min="13314" max="13314" width="21.42578125" style="24" customWidth="1"/>
    <col min="13315" max="13315" width="15.140625" style="24" customWidth="1"/>
    <col min="13316" max="13316" width="16.85546875" style="24" customWidth="1"/>
    <col min="13317" max="13317" width="8.140625" style="24" customWidth="1"/>
    <col min="13318" max="13318" width="20.5703125" style="24" customWidth="1"/>
    <col min="13319" max="13320" width="15.140625" style="24" customWidth="1"/>
    <col min="13321" max="13321" width="16.7109375" style="24" customWidth="1"/>
    <col min="13322" max="13322" width="8.5703125" style="24" customWidth="1"/>
    <col min="13323" max="13323" width="18.140625" style="24" customWidth="1"/>
    <col min="13324" max="13324" width="8.42578125" style="24" customWidth="1"/>
    <col min="13325" max="13325" width="19.28515625" style="24" customWidth="1"/>
    <col min="13326" max="13326" width="8.5703125" style="24" customWidth="1"/>
    <col min="13327" max="13327" width="17.85546875" style="24" customWidth="1"/>
    <col min="13328" max="13328" width="8" style="24" customWidth="1"/>
    <col min="13329" max="13329" width="14.28515625" style="24" customWidth="1"/>
    <col min="13330" max="13330" width="13.140625" style="24" customWidth="1"/>
    <col min="13331" max="13331" width="6.7109375" style="24"/>
    <col min="13332" max="13332" width="10" style="24" bestFit="1" customWidth="1"/>
    <col min="13333" max="13568" width="6.7109375" style="24"/>
    <col min="13569" max="13569" width="58.140625" style="24" customWidth="1"/>
    <col min="13570" max="13570" width="21.42578125" style="24" customWidth="1"/>
    <col min="13571" max="13571" width="15.140625" style="24" customWidth="1"/>
    <col min="13572" max="13572" width="16.85546875" style="24" customWidth="1"/>
    <col min="13573" max="13573" width="8.140625" style="24" customWidth="1"/>
    <col min="13574" max="13574" width="20.5703125" style="24" customWidth="1"/>
    <col min="13575" max="13576" width="15.140625" style="24" customWidth="1"/>
    <col min="13577" max="13577" width="16.7109375" style="24" customWidth="1"/>
    <col min="13578" max="13578" width="8.5703125" style="24" customWidth="1"/>
    <col min="13579" max="13579" width="18.140625" style="24" customWidth="1"/>
    <col min="13580" max="13580" width="8.42578125" style="24" customWidth="1"/>
    <col min="13581" max="13581" width="19.28515625" style="24" customWidth="1"/>
    <col min="13582" max="13582" width="8.5703125" style="24" customWidth="1"/>
    <col min="13583" max="13583" width="17.85546875" style="24" customWidth="1"/>
    <col min="13584" max="13584" width="8" style="24" customWidth="1"/>
    <col min="13585" max="13585" width="14.28515625" style="24" customWidth="1"/>
    <col min="13586" max="13586" width="13.140625" style="24" customWidth="1"/>
    <col min="13587" max="13587" width="6.7109375" style="24"/>
    <col min="13588" max="13588" width="10" style="24" bestFit="1" customWidth="1"/>
    <col min="13589" max="13824" width="6.7109375" style="24"/>
    <col min="13825" max="13825" width="58.140625" style="24" customWidth="1"/>
    <col min="13826" max="13826" width="21.42578125" style="24" customWidth="1"/>
    <col min="13827" max="13827" width="15.140625" style="24" customWidth="1"/>
    <col min="13828" max="13828" width="16.85546875" style="24" customWidth="1"/>
    <col min="13829" max="13829" width="8.140625" style="24" customWidth="1"/>
    <col min="13830" max="13830" width="20.5703125" style="24" customWidth="1"/>
    <col min="13831" max="13832" width="15.140625" style="24" customWidth="1"/>
    <col min="13833" max="13833" width="16.7109375" style="24" customWidth="1"/>
    <col min="13834" max="13834" width="8.5703125" style="24" customWidth="1"/>
    <col min="13835" max="13835" width="18.140625" style="24" customWidth="1"/>
    <col min="13836" max="13836" width="8.42578125" style="24" customWidth="1"/>
    <col min="13837" max="13837" width="19.28515625" style="24" customWidth="1"/>
    <col min="13838" max="13838" width="8.5703125" style="24" customWidth="1"/>
    <col min="13839" max="13839" width="17.85546875" style="24" customWidth="1"/>
    <col min="13840" max="13840" width="8" style="24" customWidth="1"/>
    <col min="13841" max="13841" width="14.28515625" style="24" customWidth="1"/>
    <col min="13842" max="13842" width="13.140625" style="24" customWidth="1"/>
    <col min="13843" max="13843" width="6.7109375" style="24"/>
    <col min="13844" max="13844" width="10" style="24" bestFit="1" customWidth="1"/>
    <col min="13845" max="14080" width="6.7109375" style="24"/>
    <col min="14081" max="14081" width="58.140625" style="24" customWidth="1"/>
    <col min="14082" max="14082" width="21.42578125" style="24" customWidth="1"/>
    <col min="14083" max="14083" width="15.140625" style="24" customWidth="1"/>
    <col min="14084" max="14084" width="16.85546875" style="24" customWidth="1"/>
    <col min="14085" max="14085" width="8.140625" style="24" customWidth="1"/>
    <col min="14086" max="14086" width="20.5703125" style="24" customWidth="1"/>
    <col min="14087" max="14088" width="15.140625" style="24" customWidth="1"/>
    <col min="14089" max="14089" width="16.7109375" style="24" customWidth="1"/>
    <col min="14090" max="14090" width="8.5703125" style="24" customWidth="1"/>
    <col min="14091" max="14091" width="18.140625" style="24" customWidth="1"/>
    <col min="14092" max="14092" width="8.42578125" style="24" customWidth="1"/>
    <col min="14093" max="14093" width="19.28515625" style="24" customWidth="1"/>
    <col min="14094" max="14094" width="8.5703125" style="24" customWidth="1"/>
    <col min="14095" max="14095" width="17.85546875" style="24" customWidth="1"/>
    <col min="14096" max="14096" width="8" style="24" customWidth="1"/>
    <col min="14097" max="14097" width="14.28515625" style="24" customWidth="1"/>
    <col min="14098" max="14098" width="13.140625" style="24" customWidth="1"/>
    <col min="14099" max="14099" width="6.7109375" style="24"/>
    <col min="14100" max="14100" width="10" style="24" bestFit="1" customWidth="1"/>
    <col min="14101" max="14336" width="6.7109375" style="24"/>
    <col min="14337" max="14337" width="58.140625" style="24" customWidth="1"/>
    <col min="14338" max="14338" width="21.42578125" style="24" customWidth="1"/>
    <col min="14339" max="14339" width="15.140625" style="24" customWidth="1"/>
    <col min="14340" max="14340" width="16.85546875" style="24" customWidth="1"/>
    <col min="14341" max="14341" width="8.140625" style="24" customWidth="1"/>
    <col min="14342" max="14342" width="20.5703125" style="24" customWidth="1"/>
    <col min="14343" max="14344" width="15.140625" style="24" customWidth="1"/>
    <col min="14345" max="14345" width="16.7109375" style="24" customWidth="1"/>
    <col min="14346" max="14346" width="8.5703125" style="24" customWidth="1"/>
    <col min="14347" max="14347" width="18.140625" style="24" customWidth="1"/>
    <col min="14348" max="14348" width="8.42578125" style="24" customWidth="1"/>
    <col min="14349" max="14349" width="19.28515625" style="24" customWidth="1"/>
    <col min="14350" max="14350" width="8.5703125" style="24" customWidth="1"/>
    <col min="14351" max="14351" width="17.85546875" style="24" customWidth="1"/>
    <col min="14352" max="14352" width="8" style="24" customWidth="1"/>
    <col min="14353" max="14353" width="14.28515625" style="24" customWidth="1"/>
    <col min="14354" max="14354" width="13.140625" style="24" customWidth="1"/>
    <col min="14355" max="14355" width="6.7109375" style="24"/>
    <col min="14356" max="14356" width="10" style="24" bestFit="1" customWidth="1"/>
    <col min="14357" max="14592" width="6.7109375" style="24"/>
    <col min="14593" max="14593" width="58.140625" style="24" customWidth="1"/>
    <col min="14594" max="14594" width="21.42578125" style="24" customWidth="1"/>
    <col min="14595" max="14595" width="15.140625" style="24" customWidth="1"/>
    <col min="14596" max="14596" width="16.85546875" style="24" customWidth="1"/>
    <col min="14597" max="14597" width="8.140625" style="24" customWidth="1"/>
    <col min="14598" max="14598" width="20.5703125" style="24" customWidth="1"/>
    <col min="14599" max="14600" width="15.140625" style="24" customWidth="1"/>
    <col min="14601" max="14601" width="16.7109375" style="24" customWidth="1"/>
    <col min="14602" max="14602" width="8.5703125" style="24" customWidth="1"/>
    <col min="14603" max="14603" width="18.140625" style="24" customWidth="1"/>
    <col min="14604" max="14604" width="8.42578125" style="24" customWidth="1"/>
    <col min="14605" max="14605" width="19.28515625" style="24" customWidth="1"/>
    <col min="14606" max="14606" width="8.5703125" style="24" customWidth="1"/>
    <col min="14607" max="14607" width="17.85546875" style="24" customWidth="1"/>
    <col min="14608" max="14608" width="8" style="24" customWidth="1"/>
    <col min="14609" max="14609" width="14.28515625" style="24" customWidth="1"/>
    <col min="14610" max="14610" width="13.140625" style="24" customWidth="1"/>
    <col min="14611" max="14611" width="6.7109375" style="24"/>
    <col min="14612" max="14612" width="10" style="24" bestFit="1" customWidth="1"/>
    <col min="14613" max="14848" width="6.7109375" style="24"/>
    <col min="14849" max="14849" width="58.140625" style="24" customWidth="1"/>
    <col min="14850" max="14850" width="21.42578125" style="24" customWidth="1"/>
    <col min="14851" max="14851" width="15.140625" style="24" customWidth="1"/>
    <col min="14852" max="14852" width="16.85546875" style="24" customWidth="1"/>
    <col min="14853" max="14853" width="8.140625" style="24" customWidth="1"/>
    <col min="14854" max="14854" width="20.5703125" style="24" customWidth="1"/>
    <col min="14855" max="14856" width="15.140625" style="24" customWidth="1"/>
    <col min="14857" max="14857" width="16.7109375" style="24" customWidth="1"/>
    <col min="14858" max="14858" width="8.5703125" style="24" customWidth="1"/>
    <col min="14859" max="14859" width="18.140625" style="24" customWidth="1"/>
    <col min="14860" max="14860" width="8.42578125" style="24" customWidth="1"/>
    <col min="14861" max="14861" width="19.28515625" style="24" customWidth="1"/>
    <col min="14862" max="14862" width="8.5703125" style="24" customWidth="1"/>
    <col min="14863" max="14863" width="17.85546875" style="24" customWidth="1"/>
    <col min="14864" max="14864" width="8" style="24" customWidth="1"/>
    <col min="14865" max="14865" width="14.28515625" style="24" customWidth="1"/>
    <col min="14866" max="14866" width="13.140625" style="24" customWidth="1"/>
    <col min="14867" max="14867" width="6.7109375" style="24"/>
    <col min="14868" max="14868" width="10" style="24" bestFit="1" customWidth="1"/>
    <col min="14869" max="15104" width="6.7109375" style="24"/>
    <col min="15105" max="15105" width="58.140625" style="24" customWidth="1"/>
    <col min="15106" max="15106" width="21.42578125" style="24" customWidth="1"/>
    <col min="15107" max="15107" width="15.140625" style="24" customWidth="1"/>
    <col min="15108" max="15108" width="16.85546875" style="24" customWidth="1"/>
    <col min="15109" max="15109" width="8.140625" style="24" customWidth="1"/>
    <col min="15110" max="15110" width="20.5703125" style="24" customWidth="1"/>
    <col min="15111" max="15112" width="15.140625" style="24" customWidth="1"/>
    <col min="15113" max="15113" width="16.7109375" style="24" customWidth="1"/>
    <col min="15114" max="15114" width="8.5703125" style="24" customWidth="1"/>
    <col min="15115" max="15115" width="18.140625" style="24" customWidth="1"/>
    <col min="15116" max="15116" width="8.42578125" style="24" customWidth="1"/>
    <col min="15117" max="15117" width="19.28515625" style="24" customWidth="1"/>
    <col min="15118" max="15118" width="8.5703125" style="24" customWidth="1"/>
    <col min="15119" max="15119" width="17.85546875" style="24" customWidth="1"/>
    <col min="15120" max="15120" width="8" style="24" customWidth="1"/>
    <col min="15121" max="15121" width="14.28515625" style="24" customWidth="1"/>
    <col min="15122" max="15122" width="13.140625" style="24" customWidth="1"/>
    <col min="15123" max="15123" width="6.7109375" style="24"/>
    <col min="15124" max="15124" width="10" style="24" bestFit="1" customWidth="1"/>
    <col min="15125" max="15360" width="6.7109375" style="24"/>
    <col min="15361" max="15361" width="58.140625" style="24" customWidth="1"/>
    <col min="15362" max="15362" width="21.42578125" style="24" customWidth="1"/>
    <col min="15363" max="15363" width="15.140625" style="24" customWidth="1"/>
    <col min="15364" max="15364" width="16.85546875" style="24" customWidth="1"/>
    <col min="15365" max="15365" width="8.140625" style="24" customWidth="1"/>
    <col min="15366" max="15366" width="20.5703125" style="24" customWidth="1"/>
    <col min="15367" max="15368" width="15.140625" style="24" customWidth="1"/>
    <col min="15369" max="15369" width="16.7109375" style="24" customWidth="1"/>
    <col min="15370" max="15370" width="8.5703125" style="24" customWidth="1"/>
    <col min="15371" max="15371" width="18.140625" style="24" customWidth="1"/>
    <col min="15372" max="15372" width="8.42578125" style="24" customWidth="1"/>
    <col min="15373" max="15373" width="19.28515625" style="24" customWidth="1"/>
    <col min="15374" max="15374" width="8.5703125" style="24" customWidth="1"/>
    <col min="15375" max="15375" width="17.85546875" style="24" customWidth="1"/>
    <col min="15376" max="15376" width="8" style="24" customWidth="1"/>
    <col min="15377" max="15377" width="14.28515625" style="24" customWidth="1"/>
    <col min="15378" max="15378" width="13.140625" style="24" customWidth="1"/>
    <col min="15379" max="15379" width="6.7109375" style="24"/>
    <col min="15380" max="15380" width="10" style="24" bestFit="1" customWidth="1"/>
    <col min="15381" max="15616" width="6.7109375" style="24"/>
    <col min="15617" max="15617" width="58.140625" style="24" customWidth="1"/>
    <col min="15618" max="15618" width="21.42578125" style="24" customWidth="1"/>
    <col min="15619" max="15619" width="15.140625" style="24" customWidth="1"/>
    <col min="15620" max="15620" width="16.85546875" style="24" customWidth="1"/>
    <col min="15621" max="15621" width="8.140625" style="24" customWidth="1"/>
    <col min="15622" max="15622" width="20.5703125" style="24" customWidth="1"/>
    <col min="15623" max="15624" width="15.140625" style="24" customWidth="1"/>
    <col min="15625" max="15625" width="16.7109375" style="24" customWidth="1"/>
    <col min="15626" max="15626" width="8.5703125" style="24" customWidth="1"/>
    <col min="15627" max="15627" width="18.140625" style="24" customWidth="1"/>
    <col min="15628" max="15628" width="8.42578125" style="24" customWidth="1"/>
    <col min="15629" max="15629" width="19.28515625" style="24" customWidth="1"/>
    <col min="15630" max="15630" width="8.5703125" style="24" customWidth="1"/>
    <col min="15631" max="15631" width="17.85546875" style="24" customWidth="1"/>
    <col min="15632" max="15632" width="8" style="24" customWidth="1"/>
    <col min="15633" max="15633" width="14.28515625" style="24" customWidth="1"/>
    <col min="15634" max="15634" width="13.140625" style="24" customWidth="1"/>
    <col min="15635" max="15635" width="6.7109375" style="24"/>
    <col min="15636" max="15636" width="10" style="24" bestFit="1" customWidth="1"/>
    <col min="15637" max="15872" width="6.7109375" style="24"/>
    <col min="15873" max="15873" width="58.140625" style="24" customWidth="1"/>
    <col min="15874" max="15874" width="21.42578125" style="24" customWidth="1"/>
    <col min="15875" max="15875" width="15.140625" style="24" customWidth="1"/>
    <col min="15876" max="15876" width="16.85546875" style="24" customWidth="1"/>
    <col min="15877" max="15877" width="8.140625" style="24" customWidth="1"/>
    <col min="15878" max="15878" width="20.5703125" style="24" customWidth="1"/>
    <col min="15879" max="15880" width="15.140625" style="24" customWidth="1"/>
    <col min="15881" max="15881" width="16.7109375" style="24" customWidth="1"/>
    <col min="15882" max="15882" width="8.5703125" style="24" customWidth="1"/>
    <col min="15883" max="15883" width="18.140625" style="24" customWidth="1"/>
    <col min="15884" max="15884" width="8.42578125" style="24" customWidth="1"/>
    <col min="15885" max="15885" width="19.28515625" style="24" customWidth="1"/>
    <col min="15886" max="15886" width="8.5703125" style="24" customWidth="1"/>
    <col min="15887" max="15887" width="17.85546875" style="24" customWidth="1"/>
    <col min="15888" max="15888" width="8" style="24" customWidth="1"/>
    <col min="15889" max="15889" width="14.28515625" style="24" customWidth="1"/>
    <col min="15890" max="15890" width="13.140625" style="24" customWidth="1"/>
    <col min="15891" max="15891" width="6.7109375" style="24"/>
    <col min="15892" max="15892" width="10" style="24" bestFit="1" customWidth="1"/>
    <col min="15893" max="16128" width="6.7109375" style="24"/>
    <col min="16129" max="16129" width="58.140625" style="24" customWidth="1"/>
    <col min="16130" max="16130" width="21.42578125" style="24" customWidth="1"/>
    <col min="16131" max="16131" width="15.140625" style="24" customWidth="1"/>
    <col min="16132" max="16132" width="16.85546875" style="24" customWidth="1"/>
    <col min="16133" max="16133" width="8.140625" style="24" customWidth="1"/>
    <col min="16134" max="16134" width="20.5703125" style="24" customWidth="1"/>
    <col min="16135" max="16136" width="15.140625" style="24" customWidth="1"/>
    <col min="16137" max="16137" width="16.7109375" style="24" customWidth="1"/>
    <col min="16138" max="16138" width="8.5703125" style="24" customWidth="1"/>
    <col min="16139" max="16139" width="18.140625" style="24" customWidth="1"/>
    <col min="16140" max="16140" width="8.42578125" style="24" customWidth="1"/>
    <col min="16141" max="16141" width="19.28515625" style="24" customWidth="1"/>
    <col min="16142" max="16142" width="8.5703125" style="24" customWidth="1"/>
    <col min="16143" max="16143" width="17.85546875" style="24" customWidth="1"/>
    <col min="16144" max="16144" width="8" style="24" customWidth="1"/>
    <col min="16145" max="16145" width="14.28515625" style="24" customWidth="1"/>
    <col min="16146" max="16146" width="13.140625" style="24" customWidth="1"/>
    <col min="16147" max="16147" width="6.7109375" style="24"/>
    <col min="16148" max="16148" width="10" style="24" bestFit="1" customWidth="1"/>
    <col min="16149" max="16384" width="6.7109375" style="24"/>
  </cols>
  <sheetData>
    <row r="1" spans="1:25" x14ac:dyDescent="0.25">
      <c r="A1" s="831" t="s">
        <v>680</v>
      </c>
      <c r="B1" s="95"/>
      <c r="C1" s="95"/>
      <c r="D1" s="95"/>
      <c r="E1" s="95"/>
      <c r="F1" s="95"/>
      <c r="G1" s="95"/>
      <c r="H1" s="95"/>
      <c r="J1" s="95"/>
      <c r="P1" s="26"/>
      <c r="Q1" s="141"/>
      <c r="R1" s="852" t="s">
        <v>6</v>
      </c>
    </row>
    <row r="3" spans="1:25" ht="18.75" customHeight="1" x14ac:dyDescent="0.25">
      <c r="A3" s="1054" t="s">
        <v>182</v>
      </c>
      <c r="B3" s="1055"/>
      <c r="C3" s="1055"/>
      <c r="D3" s="1055"/>
      <c r="E3" s="1055"/>
      <c r="F3" s="1055"/>
      <c r="G3" s="1055"/>
      <c r="H3" s="1055"/>
      <c r="I3" s="1055"/>
      <c r="J3" s="1055"/>
      <c r="K3" s="1055"/>
      <c r="L3" s="1055"/>
      <c r="M3" s="1055"/>
      <c r="N3" s="1055"/>
      <c r="O3" s="1055"/>
      <c r="P3" s="1055"/>
      <c r="Q3" s="1055"/>
      <c r="R3" s="1055"/>
    </row>
    <row r="4" spans="1:25" ht="16.5" thickBot="1" x14ac:dyDescent="0.25">
      <c r="A4" s="96"/>
      <c r="B4" s="97"/>
      <c r="C4" s="97"/>
      <c r="D4" s="97"/>
      <c r="E4" s="97"/>
      <c r="F4" s="97"/>
      <c r="G4" s="97"/>
      <c r="H4" s="97"/>
      <c r="I4" s="97"/>
      <c r="J4" s="97"/>
    </row>
    <row r="5" spans="1:25" ht="16.5" thickBot="1" x14ac:dyDescent="0.3">
      <c r="A5" s="98"/>
      <c r="B5" s="1069" t="s">
        <v>582</v>
      </c>
      <c r="C5" s="1056"/>
      <c r="D5" s="1056"/>
      <c r="E5" s="1056"/>
      <c r="F5" s="1057" t="s">
        <v>679</v>
      </c>
      <c r="G5" s="1058"/>
      <c r="H5" s="1058"/>
      <c r="I5" s="1058"/>
      <c r="J5" s="1058"/>
      <c r="K5" s="1059"/>
      <c r="L5" s="1059"/>
      <c r="M5" s="1059"/>
      <c r="N5" s="1059"/>
      <c r="O5" s="1059"/>
      <c r="P5" s="1059"/>
      <c r="Q5" s="1059"/>
      <c r="R5" s="1060"/>
    </row>
    <row r="6" spans="1:25" ht="16.5" thickBot="1" x14ac:dyDescent="0.3">
      <c r="A6" s="99"/>
      <c r="B6" s="101" t="s">
        <v>51</v>
      </c>
      <c r="C6" s="630" t="s">
        <v>52</v>
      </c>
      <c r="D6" s="629"/>
      <c r="E6" s="100"/>
      <c r="F6" s="101" t="s">
        <v>51</v>
      </c>
      <c r="G6" s="630" t="s">
        <v>52</v>
      </c>
      <c r="H6" s="628"/>
      <c r="I6" s="629"/>
      <c r="J6" s="100"/>
      <c r="K6" s="1070" t="s">
        <v>82</v>
      </c>
      <c r="L6" s="1071"/>
      <c r="M6" s="1072"/>
      <c r="N6" s="1072"/>
      <c r="O6" s="1072"/>
      <c r="P6" s="1072"/>
      <c r="Q6" s="1072"/>
      <c r="R6" s="1073"/>
    </row>
    <row r="7" spans="1:25" ht="16.5" thickBot="1" x14ac:dyDescent="0.3">
      <c r="A7" s="106" t="s">
        <v>60</v>
      </c>
      <c r="B7" s="101" t="s">
        <v>53</v>
      </c>
      <c r="C7" s="108" t="s">
        <v>54</v>
      </c>
      <c r="D7" s="109" t="s">
        <v>55</v>
      </c>
      <c r="E7" s="100" t="s">
        <v>56</v>
      </c>
      <c r="F7" s="101" t="s">
        <v>53</v>
      </c>
      <c r="G7" s="108" t="s">
        <v>54</v>
      </c>
      <c r="H7" s="854" t="s">
        <v>86</v>
      </c>
      <c r="I7" s="109" t="s">
        <v>55</v>
      </c>
      <c r="J7" s="100" t="s">
        <v>56</v>
      </c>
      <c r="K7" s="1065" t="s">
        <v>27</v>
      </c>
      <c r="L7" s="1066"/>
      <c r="M7" s="1065" t="s">
        <v>28</v>
      </c>
      <c r="N7" s="1067"/>
      <c r="O7" s="1068" t="s">
        <v>29</v>
      </c>
      <c r="P7" s="1067"/>
      <c r="Q7" s="1065" t="s">
        <v>166</v>
      </c>
      <c r="R7" s="1067"/>
    </row>
    <row r="8" spans="1:25" x14ac:dyDescent="0.25">
      <c r="A8" s="99"/>
      <c r="B8" s="107" t="s">
        <v>57</v>
      </c>
      <c r="C8" s="108" t="s">
        <v>58</v>
      </c>
      <c r="D8" s="109" t="s">
        <v>59</v>
      </c>
      <c r="E8" s="100" t="s">
        <v>177</v>
      </c>
      <c r="F8" s="107" t="s">
        <v>57</v>
      </c>
      <c r="G8" s="108" t="s">
        <v>58</v>
      </c>
      <c r="H8" s="110" t="s">
        <v>155</v>
      </c>
      <c r="I8" s="109" t="s">
        <v>59</v>
      </c>
      <c r="J8" s="100" t="s">
        <v>178</v>
      </c>
      <c r="K8" s="111" t="s">
        <v>55</v>
      </c>
      <c r="L8" s="100" t="s">
        <v>56</v>
      </c>
      <c r="M8" s="111" t="s">
        <v>55</v>
      </c>
      <c r="N8" s="100" t="s">
        <v>56</v>
      </c>
      <c r="O8" s="111" t="s">
        <v>55</v>
      </c>
      <c r="P8" s="100" t="s">
        <v>56</v>
      </c>
      <c r="Q8" s="111" t="s">
        <v>55</v>
      </c>
      <c r="R8" s="112" t="s">
        <v>56</v>
      </c>
    </row>
    <row r="9" spans="1:25" x14ac:dyDescent="0.25">
      <c r="A9" s="106"/>
      <c r="B9" s="107" t="s">
        <v>61</v>
      </c>
      <c r="C9" s="108" t="s">
        <v>62</v>
      </c>
      <c r="D9" s="113"/>
      <c r="E9" s="100"/>
      <c r="F9" s="107" t="s">
        <v>61</v>
      </c>
      <c r="G9" s="108" t="s">
        <v>62</v>
      </c>
      <c r="H9" s="110" t="s">
        <v>156</v>
      </c>
      <c r="I9" s="113"/>
      <c r="J9" s="100"/>
      <c r="K9" s="111" t="s">
        <v>59</v>
      </c>
      <c r="L9" s="100" t="s">
        <v>177</v>
      </c>
      <c r="M9" s="111" t="s">
        <v>59</v>
      </c>
      <c r="N9" s="100" t="s">
        <v>177</v>
      </c>
      <c r="O9" s="111" t="s">
        <v>59</v>
      </c>
      <c r="P9" s="100" t="s">
        <v>177</v>
      </c>
      <c r="Q9" s="111" t="s">
        <v>59</v>
      </c>
      <c r="R9" s="112" t="s">
        <v>177</v>
      </c>
    </row>
    <row r="10" spans="1:25" x14ac:dyDescent="0.25">
      <c r="A10" s="99"/>
      <c r="B10" s="107" t="s">
        <v>46</v>
      </c>
      <c r="C10" s="108" t="s">
        <v>46</v>
      </c>
      <c r="D10" s="109" t="s">
        <v>46</v>
      </c>
      <c r="E10" s="100"/>
      <c r="F10" s="107" t="s">
        <v>46</v>
      </c>
      <c r="G10" s="108" t="s">
        <v>46</v>
      </c>
      <c r="H10" s="110" t="s">
        <v>46</v>
      </c>
      <c r="I10" s="109" t="s">
        <v>46</v>
      </c>
      <c r="J10" s="100"/>
      <c r="K10" s="111" t="s">
        <v>46</v>
      </c>
      <c r="L10" s="100"/>
      <c r="M10" s="111" t="s">
        <v>46</v>
      </c>
      <c r="N10" s="100"/>
      <c r="O10" s="111" t="s">
        <v>46</v>
      </c>
      <c r="P10" s="100"/>
      <c r="Q10" s="111" t="s">
        <v>46</v>
      </c>
      <c r="R10" s="112"/>
    </row>
    <row r="11" spans="1:25" ht="16.5" thickBot="1" x14ac:dyDescent="0.3">
      <c r="A11" s="144"/>
      <c r="B11" s="855">
        <v>1</v>
      </c>
      <c r="C11" s="856">
        <v>2</v>
      </c>
      <c r="D11" s="857">
        <v>3</v>
      </c>
      <c r="E11" s="858">
        <v>4</v>
      </c>
      <c r="F11" s="855">
        <v>6</v>
      </c>
      <c r="G11" s="858">
        <v>7</v>
      </c>
      <c r="H11" s="858">
        <v>8</v>
      </c>
      <c r="I11" s="858">
        <v>9</v>
      </c>
      <c r="J11" s="858">
        <v>10</v>
      </c>
      <c r="K11" s="855">
        <v>11</v>
      </c>
      <c r="L11" s="859">
        <v>12</v>
      </c>
      <c r="M11" s="855">
        <v>13</v>
      </c>
      <c r="N11" s="859">
        <v>14</v>
      </c>
      <c r="O11" s="855">
        <v>15</v>
      </c>
      <c r="P11" s="859">
        <v>16</v>
      </c>
      <c r="Q11" s="857">
        <v>17</v>
      </c>
      <c r="R11" s="860">
        <v>18</v>
      </c>
    </row>
    <row r="12" spans="1:25" ht="18.95" customHeight="1" x14ac:dyDescent="0.25">
      <c r="A12" s="121" t="s">
        <v>589</v>
      </c>
      <c r="B12" s="122">
        <v>75086215</v>
      </c>
      <c r="C12" s="123">
        <v>6247021</v>
      </c>
      <c r="D12" s="123">
        <v>68839194</v>
      </c>
      <c r="E12" s="124">
        <v>106</v>
      </c>
      <c r="F12" s="122">
        <v>75086215</v>
      </c>
      <c r="G12" s="123">
        <v>6247021</v>
      </c>
      <c r="H12" s="123">
        <v>3632400</v>
      </c>
      <c r="I12" s="123">
        <v>68839194</v>
      </c>
      <c r="J12" s="124">
        <v>106</v>
      </c>
      <c r="K12" s="125">
        <v>68839194</v>
      </c>
      <c r="L12" s="126">
        <v>106</v>
      </c>
      <c r="M12" s="125">
        <v>0</v>
      </c>
      <c r="N12" s="126">
        <v>0</v>
      </c>
      <c r="O12" s="125">
        <v>0</v>
      </c>
      <c r="P12" s="126">
        <v>0</v>
      </c>
      <c r="Q12" s="125">
        <v>0</v>
      </c>
      <c r="R12" s="126">
        <v>0</v>
      </c>
      <c r="T12" s="127"/>
      <c r="U12" s="127"/>
      <c r="W12" s="127"/>
      <c r="X12" s="127"/>
      <c r="Y12" s="127"/>
    </row>
    <row r="13" spans="1:25" ht="18.95" customHeight="1" x14ac:dyDescent="0.25">
      <c r="A13" s="128" t="s">
        <v>590</v>
      </c>
      <c r="B13" s="129">
        <v>503406798</v>
      </c>
      <c r="C13" s="130">
        <v>286162559</v>
      </c>
      <c r="D13" s="130">
        <v>217244239</v>
      </c>
      <c r="E13" s="131">
        <v>360</v>
      </c>
      <c r="F13" s="129">
        <v>579143643</v>
      </c>
      <c r="G13" s="130">
        <v>351899404</v>
      </c>
      <c r="H13" s="130">
        <v>276519100</v>
      </c>
      <c r="I13" s="130">
        <v>227244239</v>
      </c>
      <c r="J13" s="131">
        <v>360</v>
      </c>
      <c r="K13" s="132">
        <v>227244239</v>
      </c>
      <c r="L13" s="133">
        <v>360</v>
      </c>
      <c r="M13" s="132">
        <v>0</v>
      </c>
      <c r="N13" s="133">
        <v>0</v>
      </c>
      <c r="O13" s="132">
        <v>0</v>
      </c>
      <c r="P13" s="133">
        <v>0</v>
      </c>
      <c r="Q13" s="132">
        <v>0</v>
      </c>
      <c r="R13" s="133">
        <v>0</v>
      </c>
      <c r="T13" s="127"/>
      <c r="U13" s="127"/>
      <c r="W13" s="127"/>
      <c r="X13" s="127"/>
    </row>
    <row r="14" spans="1:25" ht="18.95" customHeight="1" x14ac:dyDescent="0.25">
      <c r="A14" s="128" t="s">
        <v>591</v>
      </c>
      <c r="B14" s="129">
        <v>237573538</v>
      </c>
      <c r="C14" s="130">
        <v>117987939</v>
      </c>
      <c r="D14" s="130">
        <v>119585599</v>
      </c>
      <c r="E14" s="131">
        <v>213</v>
      </c>
      <c r="F14" s="129">
        <v>254073538</v>
      </c>
      <c r="G14" s="130">
        <v>134487939</v>
      </c>
      <c r="H14" s="130">
        <v>117832417</v>
      </c>
      <c r="I14" s="130">
        <v>119585599</v>
      </c>
      <c r="J14" s="131">
        <v>213</v>
      </c>
      <c r="K14" s="132">
        <v>119585599</v>
      </c>
      <c r="L14" s="133">
        <v>213</v>
      </c>
      <c r="M14" s="132">
        <v>0</v>
      </c>
      <c r="N14" s="133">
        <v>0</v>
      </c>
      <c r="O14" s="132">
        <v>0</v>
      </c>
      <c r="P14" s="133">
        <v>0</v>
      </c>
      <c r="Q14" s="132">
        <v>0</v>
      </c>
      <c r="R14" s="133">
        <v>0</v>
      </c>
      <c r="T14" s="127"/>
      <c r="U14" s="127"/>
      <c r="W14" s="127"/>
      <c r="X14" s="127"/>
    </row>
    <row r="15" spans="1:25" ht="18.95" customHeight="1" x14ac:dyDescent="0.25">
      <c r="A15" s="128" t="s">
        <v>592</v>
      </c>
      <c r="B15" s="129">
        <v>0</v>
      </c>
      <c r="C15" s="130">
        <v>0</v>
      </c>
      <c r="D15" s="130">
        <v>0</v>
      </c>
      <c r="E15" s="131">
        <v>0</v>
      </c>
      <c r="F15" s="129">
        <v>0</v>
      </c>
      <c r="G15" s="130">
        <v>0</v>
      </c>
      <c r="H15" s="130">
        <v>0</v>
      </c>
      <c r="I15" s="130">
        <v>0</v>
      </c>
      <c r="J15" s="131">
        <v>0</v>
      </c>
      <c r="K15" s="132">
        <v>0</v>
      </c>
      <c r="L15" s="133">
        <v>0</v>
      </c>
      <c r="M15" s="132">
        <v>0</v>
      </c>
      <c r="N15" s="133">
        <v>0</v>
      </c>
      <c r="O15" s="132">
        <v>0</v>
      </c>
      <c r="P15" s="133">
        <v>0</v>
      </c>
      <c r="Q15" s="132">
        <v>0</v>
      </c>
      <c r="R15" s="133">
        <v>0</v>
      </c>
      <c r="T15" s="127"/>
      <c r="U15" s="127"/>
      <c r="W15" s="127"/>
      <c r="X15" s="127"/>
    </row>
    <row r="16" spans="1:25" ht="18.95" customHeight="1" x14ac:dyDescent="0.25">
      <c r="A16" s="128" t="s">
        <v>593</v>
      </c>
      <c r="B16" s="129">
        <v>12637795</v>
      </c>
      <c r="C16" s="130">
        <v>681999</v>
      </c>
      <c r="D16" s="130">
        <v>11955796</v>
      </c>
      <c r="E16" s="131">
        <v>27</v>
      </c>
      <c r="F16" s="129">
        <v>13521807</v>
      </c>
      <c r="G16" s="130">
        <v>698662</v>
      </c>
      <c r="H16" s="130">
        <v>0</v>
      </c>
      <c r="I16" s="130">
        <v>12823145</v>
      </c>
      <c r="J16" s="131">
        <v>28</v>
      </c>
      <c r="K16" s="132">
        <v>12823145</v>
      </c>
      <c r="L16" s="133">
        <v>28</v>
      </c>
      <c r="M16" s="132">
        <v>0</v>
      </c>
      <c r="N16" s="133">
        <v>0</v>
      </c>
      <c r="O16" s="132">
        <v>0</v>
      </c>
      <c r="P16" s="133">
        <v>0</v>
      </c>
      <c r="Q16" s="132">
        <v>0</v>
      </c>
      <c r="R16" s="133">
        <v>0</v>
      </c>
      <c r="T16" s="127"/>
      <c r="U16" s="127"/>
      <c r="W16" s="127"/>
      <c r="X16" s="127"/>
    </row>
    <row r="17" spans="1:24" ht="18.95" customHeight="1" x14ac:dyDescent="0.25">
      <c r="A17" s="128" t="s">
        <v>594</v>
      </c>
      <c r="B17" s="129">
        <v>15638504228</v>
      </c>
      <c r="C17" s="130">
        <v>613735467</v>
      </c>
      <c r="D17" s="130">
        <v>15024768761</v>
      </c>
      <c r="E17" s="131">
        <v>32056</v>
      </c>
      <c r="F17" s="129">
        <v>17390356468</v>
      </c>
      <c r="G17" s="130">
        <v>1509491927</v>
      </c>
      <c r="H17" s="130">
        <v>0</v>
      </c>
      <c r="I17" s="130">
        <v>15880864541</v>
      </c>
      <c r="J17" s="131">
        <v>32717</v>
      </c>
      <c r="K17" s="132">
        <v>2984496239</v>
      </c>
      <c r="L17" s="133">
        <v>6587</v>
      </c>
      <c r="M17" s="132">
        <v>12896368302</v>
      </c>
      <c r="N17" s="133">
        <v>26130</v>
      </c>
      <c r="O17" s="132">
        <v>0</v>
      </c>
      <c r="P17" s="133">
        <v>0</v>
      </c>
      <c r="Q17" s="132">
        <v>0</v>
      </c>
      <c r="R17" s="133">
        <v>0</v>
      </c>
      <c r="T17" s="127"/>
      <c r="U17" s="127"/>
      <c r="W17" s="127"/>
      <c r="X17" s="127"/>
    </row>
    <row r="18" spans="1:24" ht="18.95" customHeight="1" x14ac:dyDescent="0.25">
      <c r="A18" s="128" t="s">
        <v>595</v>
      </c>
      <c r="B18" s="129">
        <v>0</v>
      </c>
      <c r="C18" s="130">
        <v>0</v>
      </c>
      <c r="D18" s="130">
        <v>0</v>
      </c>
      <c r="E18" s="131">
        <v>0</v>
      </c>
      <c r="F18" s="129">
        <v>0</v>
      </c>
      <c r="G18" s="130">
        <v>0</v>
      </c>
      <c r="H18" s="130">
        <v>0</v>
      </c>
      <c r="I18" s="130">
        <v>0</v>
      </c>
      <c r="J18" s="131">
        <v>0</v>
      </c>
      <c r="K18" s="132">
        <v>0</v>
      </c>
      <c r="L18" s="133">
        <v>0</v>
      </c>
      <c r="M18" s="132">
        <v>0</v>
      </c>
      <c r="N18" s="133">
        <v>0</v>
      </c>
      <c r="O18" s="132">
        <v>0</v>
      </c>
      <c r="P18" s="133">
        <v>0</v>
      </c>
      <c r="Q18" s="132">
        <v>0</v>
      </c>
      <c r="R18" s="133">
        <v>0</v>
      </c>
      <c r="T18" s="127"/>
      <c r="U18" s="127"/>
      <c r="W18" s="127"/>
      <c r="X18" s="127"/>
    </row>
    <row r="19" spans="1:24" ht="18.95" customHeight="1" x14ac:dyDescent="0.25">
      <c r="A19" s="128" t="s">
        <v>596</v>
      </c>
      <c r="B19" s="129">
        <v>95814818</v>
      </c>
      <c r="C19" s="130">
        <v>8826060</v>
      </c>
      <c r="D19" s="130">
        <v>86988758</v>
      </c>
      <c r="E19" s="131">
        <v>163.25</v>
      </c>
      <c r="F19" s="129">
        <v>93962858</v>
      </c>
      <c r="G19" s="130">
        <v>7904100</v>
      </c>
      <c r="H19" s="130">
        <v>4600800</v>
      </c>
      <c r="I19" s="130">
        <v>86058758</v>
      </c>
      <c r="J19" s="131">
        <v>164.25</v>
      </c>
      <c r="K19" s="132">
        <v>86058758</v>
      </c>
      <c r="L19" s="133">
        <v>164.25</v>
      </c>
      <c r="M19" s="132">
        <v>0</v>
      </c>
      <c r="N19" s="133">
        <v>0</v>
      </c>
      <c r="O19" s="132">
        <v>0</v>
      </c>
      <c r="P19" s="133">
        <v>0</v>
      </c>
      <c r="Q19" s="132">
        <v>0</v>
      </c>
      <c r="R19" s="133">
        <v>0</v>
      </c>
      <c r="T19" s="127"/>
      <c r="U19" s="127"/>
      <c r="W19" s="127"/>
      <c r="X19" s="127"/>
    </row>
    <row r="20" spans="1:24" ht="18.95" customHeight="1" x14ac:dyDescent="0.25">
      <c r="A20" s="128" t="s">
        <v>597</v>
      </c>
      <c r="B20" s="129">
        <v>888038405</v>
      </c>
      <c r="C20" s="130">
        <v>10749506</v>
      </c>
      <c r="D20" s="130">
        <v>877288899</v>
      </c>
      <c r="E20" s="131">
        <v>1782</v>
      </c>
      <c r="F20" s="129">
        <v>922602005</v>
      </c>
      <c r="G20" s="130">
        <v>10749506</v>
      </c>
      <c r="H20" s="130">
        <v>0</v>
      </c>
      <c r="I20" s="130">
        <v>911852499</v>
      </c>
      <c r="J20" s="131">
        <v>1782</v>
      </c>
      <c r="K20" s="132">
        <v>802669299</v>
      </c>
      <c r="L20" s="133">
        <v>1685</v>
      </c>
      <c r="M20" s="132">
        <v>0</v>
      </c>
      <c r="N20" s="133">
        <v>0</v>
      </c>
      <c r="O20" s="132">
        <v>0</v>
      </c>
      <c r="P20" s="133">
        <v>0</v>
      </c>
      <c r="Q20" s="132">
        <v>109183200</v>
      </c>
      <c r="R20" s="133">
        <v>97</v>
      </c>
      <c r="T20" s="127"/>
      <c r="U20" s="127"/>
      <c r="W20" s="127"/>
      <c r="X20" s="127"/>
    </row>
    <row r="21" spans="1:24" ht="18.95" customHeight="1" x14ac:dyDescent="0.25">
      <c r="A21" s="128" t="s">
        <v>598</v>
      </c>
      <c r="B21" s="129">
        <v>0</v>
      </c>
      <c r="C21" s="130">
        <v>0</v>
      </c>
      <c r="D21" s="130">
        <v>0</v>
      </c>
      <c r="E21" s="131">
        <v>0</v>
      </c>
      <c r="F21" s="129">
        <v>0</v>
      </c>
      <c r="G21" s="130">
        <v>0</v>
      </c>
      <c r="H21" s="130">
        <v>0</v>
      </c>
      <c r="I21" s="130">
        <v>0</v>
      </c>
      <c r="J21" s="131">
        <v>0</v>
      </c>
      <c r="K21" s="132">
        <v>0</v>
      </c>
      <c r="L21" s="133">
        <v>0</v>
      </c>
      <c r="M21" s="132">
        <v>0</v>
      </c>
      <c r="N21" s="133">
        <v>0</v>
      </c>
      <c r="O21" s="132">
        <v>0</v>
      </c>
      <c r="P21" s="133">
        <v>0</v>
      </c>
      <c r="Q21" s="132">
        <v>0</v>
      </c>
      <c r="R21" s="133">
        <v>0</v>
      </c>
      <c r="S21" s="158"/>
      <c r="T21" s="27"/>
      <c r="U21" s="127"/>
      <c r="W21" s="127"/>
      <c r="X21" s="127"/>
    </row>
    <row r="22" spans="1:24" ht="18.95" customHeight="1" x14ac:dyDescent="0.25">
      <c r="A22" s="128" t="s">
        <v>599</v>
      </c>
      <c r="B22" s="129">
        <v>1005799324</v>
      </c>
      <c r="C22" s="130">
        <v>30900186</v>
      </c>
      <c r="D22" s="130">
        <v>974899138</v>
      </c>
      <c r="E22" s="131">
        <v>2076</v>
      </c>
      <c r="F22" s="129">
        <v>1080603619</v>
      </c>
      <c r="G22" s="130">
        <v>32617555</v>
      </c>
      <c r="H22" s="130">
        <v>0</v>
      </c>
      <c r="I22" s="130">
        <v>1047986064</v>
      </c>
      <c r="J22" s="131">
        <v>2082</v>
      </c>
      <c r="K22" s="132">
        <v>945467836</v>
      </c>
      <c r="L22" s="133">
        <v>1930</v>
      </c>
      <c r="M22" s="132">
        <v>102518228</v>
      </c>
      <c r="N22" s="133">
        <v>152</v>
      </c>
      <c r="O22" s="132">
        <v>0</v>
      </c>
      <c r="P22" s="133">
        <v>0</v>
      </c>
      <c r="Q22" s="132">
        <v>0</v>
      </c>
      <c r="R22" s="133">
        <v>0</v>
      </c>
      <c r="T22" s="127"/>
      <c r="U22" s="127"/>
      <c r="W22" s="127"/>
      <c r="X22" s="127"/>
    </row>
    <row r="23" spans="1:24" ht="18.95" customHeight="1" x14ac:dyDescent="0.25">
      <c r="A23" s="128" t="s">
        <v>600</v>
      </c>
      <c r="B23" s="129">
        <v>0</v>
      </c>
      <c r="C23" s="130">
        <v>0</v>
      </c>
      <c r="D23" s="130">
        <v>0</v>
      </c>
      <c r="E23" s="131">
        <v>0</v>
      </c>
      <c r="F23" s="129">
        <v>0</v>
      </c>
      <c r="G23" s="130">
        <v>0</v>
      </c>
      <c r="H23" s="130">
        <v>0</v>
      </c>
      <c r="I23" s="130">
        <v>0</v>
      </c>
      <c r="J23" s="131">
        <v>0</v>
      </c>
      <c r="K23" s="132">
        <v>0</v>
      </c>
      <c r="L23" s="133">
        <v>0</v>
      </c>
      <c r="M23" s="132">
        <v>0</v>
      </c>
      <c r="N23" s="133">
        <v>0</v>
      </c>
      <c r="O23" s="132">
        <v>0</v>
      </c>
      <c r="P23" s="133">
        <v>0</v>
      </c>
      <c r="Q23" s="132">
        <v>0</v>
      </c>
      <c r="R23" s="133">
        <v>0</v>
      </c>
      <c r="T23" s="127"/>
      <c r="U23" s="127"/>
      <c r="W23" s="127"/>
      <c r="X23" s="127"/>
    </row>
    <row r="24" spans="1:24" ht="18.95" customHeight="1" x14ac:dyDescent="0.25">
      <c r="A24" s="128" t="s">
        <v>601</v>
      </c>
      <c r="B24" s="129">
        <v>9230206</v>
      </c>
      <c r="C24" s="130">
        <v>260317</v>
      </c>
      <c r="D24" s="130">
        <v>8969889</v>
      </c>
      <c r="E24" s="131">
        <v>17</v>
      </c>
      <c r="F24" s="129">
        <v>10060246</v>
      </c>
      <c r="G24" s="130">
        <v>260317</v>
      </c>
      <c r="H24" s="130">
        <v>0</v>
      </c>
      <c r="I24" s="130">
        <v>9799929</v>
      </c>
      <c r="J24" s="131">
        <v>18</v>
      </c>
      <c r="K24" s="132">
        <v>9799929</v>
      </c>
      <c r="L24" s="133">
        <v>18</v>
      </c>
      <c r="M24" s="132">
        <v>0</v>
      </c>
      <c r="N24" s="133">
        <v>0</v>
      </c>
      <c r="O24" s="132">
        <v>0</v>
      </c>
      <c r="P24" s="133">
        <v>0</v>
      </c>
      <c r="Q24" s="132">
        <v>0</v>
      </c>
      <c r="R24" s="133">
        <v>0</v>
      </c>
      <c r="T24" s="127"/>
      <c r="U24" s="127"/>
      <c r="W24" s="127"/>
      <c r="X24" s="127"/>
    </row>
    <row r="25" spans="1:24" ht="18.95" customHeight="1" x14ac:dyDescent="0.25">
      <c r="A25" s="128" t="s">
        <v>602</v>
      </c>
      <c r="B25" s="129">
        <v>51226366</v>
      </c>
      <c r="C25" s="130">
        <v>18741881</v>
      </c>
      <c r="D25" s="130">
        <v>32484485</v>
      </c>
      <c r="E25" s="131">
        <v>59</v>
      </c>
      <c r="F25" s="129">
        <v>52217566</v>
      </c>
      <c r="G25" s="130">
        <v>18741881</v>
      </c>
      <c r="H25" s="130">
        <v>0</v>
      </c>
      <c r="I25" s="130">
        <v>33475685</v>
      </c>
      <c r="J25" s="131">
        <v>59</v>
      </c>
      <c r="K25" s="132">
        <v>33475685</v>
      </c>
      <c r="L25" s="133">
        <v>59</v>
      </c>
      <c r="M25" s="132">
        <v>0</v>
      </c>
      <c r="N25" s="133">
        <v>0</v>
      </c>
      <c r="O25" s="132">
        <v>0</v>
      </c>
      <c r="P25" s="133">
        <v>0</v>
      </c>
      <c r="Q25" s="132">
        <v>0</v>
      </c>
      <c r="R25" s="133">
        <v>0</v>
      </c>
      <c r="T25" s="127"/>
      <c r="U25" s="127"/>
      <c r="W25" s="127"/>
      <c r="X25" s="127"/>
    </row>
    <row r="26" spans="1:24" ht="18.95" customHeight="1" x14ac:dyDescent="0.25">
      <c r="A26" s="128" t="s">
        <v>603</v>
      </c>
      <c r="B26" s="129">
        <v>37280076</v>
      </c>
      <c r="C26" s="130">
        <v>1732000</v>
      </c>
      <c r="D26" s="130">
        <v>35548076</v>
      </c>
      <c r="E26" s="131">
        <v>61</v>
      </c>
      <c r="F26" s="129">
        <v>38304876</v>
      </c>
      <c r="G26" s="130">
        <v>1732000</v>
      </c>
      <c r="H26" s="130">
        <v>0</v>
      </c>
      <c r="I26" s="130">
        <v>36572876</v>
      </c>
      <c r="J26" s="131">
        <v>61</v>
      </c>
      <c r="K26" s="132">
        <v>36572876</v>
      </c>
      <c r="L26" s="133">
        <v>61</v>
      </c>
      <c r="M26" s="132">
        <v>0</v>
      </c>
      <c r="N26" s="133">
        <v>0</v>
      </c>
      <c r="O26" s="132">
        <v>0</v>
      </c>
      <c r="P26" s="133">
        <v>0</v>
      </c>
      <c r="Q26" s="132">
        <v>0</v>
      </c>
      <c r="R26" s="133">
        <v>0</v>
      </c>
      <c r="T26" s="127"/>
      <c r="U26" s="127"/>
      <c r="W26" s="127"/>
      <c r="X26" s="127"/>
    </row>
    <row r="27" spans="1:24" ht="18.95" customHeight="1" x14ac:dyDescent="0.25">
      <c r="A27" s="128" t="s">
        <v>604</v>
      </c>
      <c r="B27" s="129">
        <v>6943108</v>
      </c>
      <c r="C27" s="130">
        <v>29800</v>
      </c>
      <c r="D27" s="130">
        <v>6913308</v>
      </c>
      <c r="E27" s="131">
        <v>15</v>
      </c>
      <c r="F27" s="129">
        <v>7195108</v>
      </c>
      <c r="G27" s="130">
        <v>29800</v>
      </c>
      <c r="H27" s="130">
        <v>0</v>
      </c>
      <c r="I27" s="130">
        <v>7165308</v>
      </c>
      <c r="J27" s="131">
        <v>15</v>
      </c>
      <c r="K27" s="132">
        <v>7165308</v>
      </c>
      <c r="L27" s="133">
        <v>15</v>
      </c>
      <c r="M27" s="132">
        <v>0</v>
      </c>
      <c r="N27" s="133">
        <v>0</v>
      </c>
      <c r="O27" s="132">
        <v>0</v>
      </c>
      <c r="P27" s="133">
        <v>0</v>
      </c>
      <c r="Q27" s="132">
        <v>0</v>
      </c>
      <c r="R27" s="133">
        <v>0</v>
      </c>
      <c r="T27" s="127"/>
      <c r="U27" s="127"/>
      <c r="W27" s="127"/>
      <c r="X27" s="127"/>
    </row>
    <row r="28" spans="1:24" ht="18.95" customHeight="1" x14ac:dyDescent="0.25">
      <c r="A28" s="128" t="s">
        <v>605</v>
      </c>
      <c r="B28" s="129">
        <v>0</v>
      </c>
      <c r="C28" s="130">
        <v>0</v>
      </c>
      <c r="D28" s="130">
        <v>0</v>
      </c>
      <c r="E28" s="131">
        <v>0</v>
      </c>
      <c r="F28" s="129">
        <v>0</v>
      </c>
      <c r="G28" s="130">
        <v>0</v>
      </c>
      <c r="H28" s="130">
        <v>0</v>
      </c>
      <c r="I28" s="130">
        <v>0</v>
      </c>
      <c r="J28" s="131">
        <v>0</v>
      </c>
      <c r="K28" s="132">
        <v>0</v>
      </c>
      <c r="L28" s="133">
        <v>0</v>
      </c>
      <c r="M28" s="132">
        <v>0</v>
      </c>
      <c r="N28" s="133">
        <v>0</v>
      </c>
      <c r="O28" s="132">
        <v>0</v>
      </c>
      <c r="P28" s="133">
        <v>0</v>
      </c>
      <c r="Q28" s="132">
        <v>0</v>
      </c>
      <c r="R28" s="133">
        <v>0</v>
      </c>
      <c r="T28" s="127"/>
      <c r="U28" s="127"/>
      <c r="W28" s="127"/>
      <c r="X28" s="127"/>
    </row>
    <row r="29" spans="1:24" ht="18.95" customHeight="1" x14ac:dyDescent="0.25">
      <c r="A29" s="128" t="s">
        <v>606</v>
      </c>
      <c r="B29" s="129">
        <v>185229205</v>
      </c>
      <c r="C29" s="130">
        <v>847628</v>
      </c>
      <c r="D29" s="130">
        <v>184381577</v>
      </c>
      <c r="E29" s="131">
        <v>426</v>
      </c>
      <c r="F29" s="129">
        <v>192386005</v>
      </c>
      <c r="G29" s="130">
        <v>847628</v>
      </c>
      <c r="H29" s="130">
        <v>0</v>
      </c>
      <c r="I29" s="130">
        <v>191538377</v>
      </c>
      <c r="J29" s="131">
        <v>426</v>
      </c>
      <c r="K29" s="132">
        <v>191538377</v>
      </c>
      <c r="L29" s="133">
        <v>426</v>
      </c>
      <c r="M29" s="132">
        <v>0</v>
      </c>
      <c r="N29" s="133">
        <v>0</v>
      </c>
      <c r="O29" s="132">
        <v>0</v>
      </c>
      <c r="P29" s="133">
        <v>0</v>
      </c>
      <c r="Q29" s="132">
        <v>0</v>
      </c>
      <c r="R29" s="133">
        <v>0</v>
      </c>
      <c r="T29" s="127"/>
      <c r="U29" s="127"/>
      <c r="W29" s="127"/>
      <c r="X29" s="127"/>
    </row>
    <row r="30" spans="1:24" ht="18.95" customHeight="1" x14ac:dyDescent="0.25">
      <c r="A30" s="128" t="s">
        <v>607</v>
      </c>
      <c r="B30" s="129">
        <v>72166661</v>
      </c>
      <c r="C30" s="130">
        <v>7541811</v>
      </c>
      <c r="D30" s="130">
        <v>64624850</v>
      </c>
      <c r="E30" s="131">
        <v>127</v>
      </c>
      <c r="F30" s="129">
        <v>79300261</v>
      </c>
      <c r="G30" s="130">
        <v>12541811</v>
      </c>
      <c r="H30" s="130">
        <v>0</v>
      </c>
      <c r="I30" s="130">
        <v>66758450</v>
      </c>
      <c r="J30" s="131">
        <v>127</v>
      </c>
      <c r="K30" s="132">
        <v>66758450</v>
      </c>
      <c r="L30" s="133">
        <v>127</v>
      </c>
      <c r="M30" s="132">
        <v>0</v>
      </c>
      <c r="N30" s="133">
        <v>0</v>
      </c>
      <c r="O30" s="132">
        <v>0</v>
      </c>
      <c r="P30" s="133">
        <v>0</v>
      </c>
      <c r="Q30" s="132">
        <v>0</v>
      </c>
      <c r="R30" s="133">
        <v>0</v>
      </c>
      <c r="T30" s="127"/>
      <c r="U30" s="127"/>
      <c r="W30" s="127"/>
      <c r="X30" s="127"/>
    </row>
    <row r="31" spans="1:24" ht="18.95" customHeight="1" x14ac:dyDescent="0.25">
      <c r="A31" s="128" t="s">
        <v>608</v>
      </c>
      <c r="B31" s="129">
        <v>0</v>
      </c>
      <c r="C31" s="130">
        <v>0</v>
      </c>
      <c r="D31" s="130">
        <v>0</v>
      </c>
      <c r="E31" s="131">
        <v>0</v>
      </c>
      <c r="F31" s="129">
        <v>0</v>
      </c>
      <c r="G31" s="130">
        <v>0</v>
      </c>
      <c r="H31" s="130">
        <v>0</v>
      </c>
      <c r="I31" s="130">
        <v>0</v>
      </c>
      <c r="J31" s="131">
        <v>0</v>
      </c>
      <c r="K31" s="132">
        <v>0</v>
      </c>
      <c r="L31" s="133">
        <v>0</v>
      </c>
      <c r="M31" s="132">
        <v>0</v>
      </c>
      <c r="N31" s="133">
        <v>0</v>
      </c>
      <c r="O31" s="132">
        <v>0</v>
      </c>
      <c r="P31" s="133">
        <v>0</v>
      </c>
      <c r="Q31" s="132">
        <v>0</v>
      </c>
      <c r="R31" s="133">
        <v>0</v>
      </c>
      <c r="T31" s="127"/>
      <c r="U31" s="127"/>
      <c r="W31" s="127"/>
      <c r="X31" s="127"/>
    </row>
    <row r="32" spans="1:24" ht="18.95" customHeight="1" x14ac:dyDescent="0.25">
      <c r="A32" s="128" t="s">
        <v>609</v>
      </c>
      <c r="B32" s="129">
        <v>188229168</v>
      </c>
      <c r="C32" s="130">
        <v>32926110</v>
      </c>
      <c r="D32" s="130">
        <v>155303058</v>
      </c>
      <c r="E32" s="131">
        <v>296.48</v>
      </c>
      <c r="F32" s="129">
        <v>177554258</v>
      </c>
      <c r="G32" s="130">
        <v>33201935</v>
      </c>
      <c r="H32" s="130">
        <v>0</v>
      </c>
      <c r="I32" s="130">
        <v>144352323</v>
      </c>
      <c r="J32" s="131">
        <v>292.23</v>
      </c>
      <c r="K32" s="132">
        <v>144352323</v>
      </c>
      <c r="L32" s="133">
        <v>292.23</v>
      </c>
      <c r="M32" s="132">
        <v>0</v>
      </c>
      <c r="N32" s="133">
        <v>0</v>
      </c>
      <c r="O32" s="132">
        <v>0</v>
      </c>
      <c r="P32" s="133">
        <v>0</v>
      </c>
      <c r="Q32" s="132">
        <v>0</v>
      </c>
      <c r="R32" s="133">
        <v>0</v>
      </c>
      <c r="T32" s="127"/>
      <c r="U32" s="127"/>
      <c r="W32" s="127"/>
      <c r="X32" s="127"/>
    </row>
    <row r="33" spans="1:24" ht="18.95" customHeight="1" x14ac:dyDescent="0.25">
      <c r="A33" s="128" t="s">
        <v>610</v>
      </c>
      <c r="B33" s="129">
        <v>275183795</v>
      </c>
      <c r="C33" s="130">
        <v>7957290</v>
      </c>
      <c r="D33" s="130">
        <v>267226505</v>
      </c>
      <c r="E33" s="131">
        <v>648.5</v>
      </c>
      <c r="F33" s="129">
        <v>304634773</v>
      </c>
      <c r="G33" s="130">
        <v>8759599</v>
      </c>
      <c r="H33" s="130">
        <v>0</v>
      </c>
      <c r="I33" s="130">
        <v>295875174</v>
      </c>
      <c r="J33" s="131">
        <v>667.25</v>
      </c>
      <c r="K33" s="132">
        <v>295875174</v>
      </c>
      <c r="L33" s="133">
        <v>667.25</v>
      </c>
      <c r="M33" s="132">
        <v>0</v>
      </c>
      <c r="N33" s="133">
        <v>0</v>
      </c>
      <c r="O33" s="132">
        <v>0</v>
      </c>
      <c r="P33" s="133">
        <v>0</v>
      </c>
      <c r="Q33" s="132">
        <v>0</v>
      </c>
      <c r="R33" s="133">
        <v>0</v>
      </c>
      <c r="T33" s="127"/>
      <c r="U33" s="127"/>
      <c r="W33" s="127"/>
      <c r="X33" s="127"/>
    </row>
    <row r="34" spans="1:24" ht="18.95" customHeight="1" x14ac:dyDescent="0.25">
      <c r="A34" s="128" t="s">
        <v>611</v>
      </c>
      <c r="B34" s="129">
        <v>0</v>
      </c>
      <c r="C34" s="130">
        <v>0</v>
      </c>
      <c r="D34" s="130">
        <v>0</v>
      </c>
      <c r="E34" s="131">
        <v>0</v>
      </c>
      <c r="F34" s="129">
        <v>0</v>
      </c>
      <c r="G34" s="130">
        <v>0</v>
      </c>
      <c r="H34" s="130">
        <v>0</v>
      </c>
      <c r="I34" s="130">
        <v>0</v>
      </c>
      <c r="J34" s="131">
        <v>0</v>
      </c>
      <c r="K34" s="132">
        <v>0</v>
      </c>
      <c r="L34" s="133">
        <v>0</v>
      </c>
      <c r="M34" s="132">
        <v>0</v>
      </c>
      <c r="N34" s="133">
        <v>0</v>
      </c>
      <c r="O34" s="132">
        <v>0</v>
      </c>
      <c r="P34" s="133">
        <v>0</v>
      </c>
      <c r="Q34" s="132">
        <v>0</v>
      </c>
      <c r="R34" s="133">
        <v>0</v>
      </c>
      <c r="T34" s="127"/>
      <c r="U34" s="127"/>
      <c r="W34" s="127"/>
      <c r="X34" s="127"/>
    </row>
    <row r="35" spans="1:24" ht="18.95" customHeight="1" x14ac:dyDescent="0.25">
      <c r="A35" s="128" t="s">
        <v>612</v>
      </c>
      <c r="B35" s="129">
        <v>0</v>
      </c>
      <c r="C35" s="130">
        <v>0</v>
      </c>
      <c r="D35" s="130">
        <v>0</v>
      </c>
      <c r="E35" s="131">
        <v>0</v>
      </c>
      <c r="F35" s="129">
        <v>0</v>
      </c>
      <c r="G35" s="130">
        <v>0</v>
      </c>
      <c r="H35" s="130">
        <v>0</v>
      </c>
      <c r="I35" s="130">
        <v>0</v>
      </c>
      <c r="J35" s="131">
        <v>0</v>
      </c>
      <c r="K35" s="132">
        <v>0</v>
      </c>
      <c r="L35" s="133">
        <v>0</v>
      </c>
      <c r="M35" s="132">
        <v>0</v>
      </c>
      <c r="N35" s="133">
        <v>0</v>
      </c>
      <c r="O35" s="132">
        <v>0</v>
      </c>
      <c r="P35" s="133">
        <v>0</v>
      </c>
      <c r="Q35" s="132">
        <v>0</v>
      </c>
      <c r="R35" s="133">
        <v>0</v>
      </c>
      <c r="T35" s="127"/>
      <c r="U35" s="127"/>
      <c r="W35" s="127"/>
      <c r="X35" s="127"/>
    </row>
    <row r="36" spans="1:24" ht="18.95" customHeight="1" x14ac:dyDescent="0.25">
      <c r="A36" s="128" t="s">
        <v>613</v>
      </c>
      <c r="B36" s="129">
        <v>0</v>
      </c>
      <c r="C36" s="130">
        <v>0</v>
      </c>
      <c r="D36" s="130">
        <v>0</v>
      </c>
      <c r="E36" s="131">
        <v>0</v>
      </c>
      <c r="F36" s="129">
        <v>0</v>
      </c>
      <c r="G36" s="130">
        <v>0</v>
      </c>
      <c r="H36" s="130">
        <v>0</v>
      </c>
      <c r="I36" s="130">
        <v>0</v>
      </c>
      <c r="J36" s="131">
        <v>0</v>
      </c>
      <c r="K36" s="132">
        <v>0</v>
      </c>
      <c r="L36" s="133">
        <v>0</v>
      </c>
      <c r="M36" s="132">
        <v>0</v>
      </c>
      <c r="N36" s="133">
        <v>0</v>
      </c>
      <c r="O36" s="132">
        <v>0</v>
      </c>
      <c r="P36" s="133">
        <v>0</v>
      </c>
      <c r="Q36" s="132">
        <v>0</v>
      </c>
      <c r="R36" s="133">
        <v>0</v>
      </c>
      <c r="T36" s="127"/>
      <c r="U36" s="127"/>
      <c r="W36" s="127"/>
      <c r="X36" s="127"/>
    </row>
    <row r="37" spans="1:24" ht="18.95" customHeight="1" x14ac:dyDescent="0.25">
      <c r="A37" s="128" t="s">
        <v>614</v>
      </c>
      <c r="B37" s="129">
        <v>0</v>
      </c>
      <c r="C37" s="130">
        <v>0</v>
      </c>
      <c r="D37" s="130">
        <v>0</v>
      </c>
      <c r="E37" s="131">
        <v>0</v>
      </c>
      <c r="F37" s="129">
        <v>0</v>
      </c>
      <c r="G37" s="130">
        <v>0</v>
      </c>
      <c r="H37" s="130">
        <v>0</v>
      </c>
      <c r="I37" s="130">
        <v>0</v>
      </c>
      <c r="J37" s="131">
        <v>0</v>
      </c>
      <c r="K37" s="132">
        <v>0</v>
      </c>
      <c r="L37" s="133">
        <v>0</v>
      </c>
      <c r="M37" s="132">
        <v>0</v>
      </c>
      <c r="N37" s="133">
        <v>0</v>
      </c>
      <c r="O37" s="132">
        <v>0</v>
      </c>
      <c r="P37" s="133">
        <v>0</v>
      </c>
      <c r="Q37" s="132">
        <v>0</v>
      </c>
      <c r="R37" s="133">
        <v>0</v>
      </c>
      <c r="T37" s="127"/>
      <c r="U37" s="127"/>
      <c r="W37" s="127"/>
      <c r="X37" s="127"/>
    </row>
    <row r="38" spans="1:24" ht="18.95" customHeight="1" x14ac:dyDescent="0.25">
      <c r="A38" s="128" t="s">
        <v>615</v>
      </c>
      <c r="B38" s="129">
        <v>0</v>
      </c>
      <c r="C38" s="130">
        <v>0</v>
      </c>
      <c r="D38" s="130">
        <v>0</v>
      </c>
      <c r="E38" s="131">
        <v>0</v>
      </c>
      <c r="F38" s="129">
        <v>0</v>
      </c>
      <c r="G38" s="130">
        <v>0</v>
      </c>
      <c r="H38" s="130">
        <v>0</v>
      </c>
      <c r="I38" s="130">
        <v>0</v>
      </c>
      <c r="J38" s="131">
        <v>0</v>
      </c>
      <c r="K38" s="132">
        <v>0</v>
      </c>
      <c r="L38" s="133">
        <v>0</v>
      </c>
      <c r="M38" s="132">
        <v>0</v>
      </c>
      <c r="N38" s="133">
        <v>0</v>
      </c>
      <c r="O38" s="132">
        <v>0</v>
      </c>
      <c r="P38" s="133">
        <v>0</v>
      </c>
      <c r="Q38" s="132">
        <v>0</v>
      </c>
      <c r="R38" s="133">
        <v>0</v>
      </c>
      <c r="T38" s="127"/>
      <c r="U38" s="127"/>
      <c r="W38" s="127"/>
      <c r="X38" s="127"/>
    </row>
    <row r="39" spans="1:24" ht="18.95" customHeight="1" x14ac:dyDescent="0.25">
      <c r="A39" s="128" t="s">
        <v>616</v>
      </c>
      <c r="B39" s="129">
        <v>0</v>
      </c>
      <c r="C39" s="130">
        <v>0</v>
      </c>
      <c r="D39" s="130">
        <v>0</v>
      </c>
      <c r="E39" s="131">
        <v>0</v>
      </c>
      <c r="F39" s="129">
        <v>0</v>
      </c>
      <c r="G39" s="130">
        <v>0</v>
      </c>
      <c r="H39" s="130">
        <v>0</v>
      </c>
      <c r="I39" s="130">
        <v>0</v>
      </c>
      <c r="J39" s="131">
        <v>0</v>
      </c>
      <c r="K39" s="132">
        <v>0</v>
      </c>
      <c r="L39" s="133">
        <v>0</v>
      </c>
      <c r="M39" s="132">
        <v>0</v>
      </c>
      <c r="N39" s="133">
        <v>0</v>
      </c>
      <c r="O39" s="132">
        <v>0</v>
      </c>
      <c r="P39" s="133">
        <v>0</v>
      </c>
      <c r="Q39" s="132">
        <v>0</v>
      </c>
      <c r="R39" s="133">
        <v>0</v>
      </c>
      <c r="T39" s="127"/>
      <c r="U39" s="127"/>
      <c r="W39" s="127"/>
      <c r="X39" s="127"/>
    </row>
    <row r="40" spans="1:24" ht="18.95" customHeight="1" x14ac:dyDescent="0.25">
      <c r="A40" s="128" t="s">
        <v>617</v>
      </c>
      <c r="B40" s="129">
        <v>0</v>
      </c>
      <c r="C40" s="130">
        <v>0</v>
      </c>
      <c r="D40" s="130">
        <v>0</v>
      </c>
      <c r="E40" s="131">
        <v>0</v>
      </c>
      <c r="F40" s="129">
        <v>0</v>
      </c>
      <c r="G40" s="130">
        <v>0</v>
      </c>
      <c r="H40" s="130">
        <v>0</v>
      </c>
      <c r="I40" s="130">
        <v>0</v>
      </c>
      <c r="J40" s="131">
        <v>0</v>
      </c>
      <c r="K40" s="132">
        <v>0</v>
      </c>
      <c r="L40" s="133">
        <v>0</v>
      </c>
      <c r="M40" s="132">
        <v>0</v>
      </c>
      <c r="N40" s="133">
        <v>0</v>
      </c>
      <c r="O40" s="132">
        <v>0</v>
      </c>
      <c r="P40" s="133">
        <v>0</v>
      </c>
      <c r="Q40" s="132">
        <v>0</v>
      </c>
      <c r="R40" s="133">
        <v>0</v>
      </c>
      <c r="T40" s="127"/>
      <c r="U40" s="127"/>
      <c r="W40" s="127"/>
      <c r="X40" s="127"/>
    </row>
    <row r="41" spans="1:24" ht="18.95" customHeight="1" x14ac:dyDescent="0.25">
      <c r="A41" s="128" t="s">
        <v>618</v>
      </c>
      <c r="B41" s="129">
        <v>57533274</v>
      </c>
      <c r="C41" s="130">
        <v>3793139</v>
      </c>
      <c r="D41" s="130">
        <v>53740135</v>
      </c>
      <c r="E41" s="131">
        <v>120</v>
      </c>
      <c r="F41" s="129">
        <v>59747274</v>
      </c>
      <c r="G41" s="130">
        <v>3991139</v>
      </c>
      <c r="H41" s="130">
        <v>3417600</v>
      </c>
      <c r="I41" s="130">
        <v>55756135</v>
      </c>
      <c r="J41" s="131">
        <v>120</v>
      </c>
      <c r="K41" s="132">
        <v>55756135</v>
      </c>
      <c r="L41" s="133">
        <v>120</v>
      </c>
      <c r="M41" s="132">
        <v>0</v>
      </c>
      <c r="N41" s="133">
        <v>0</v>
      </c>
      <c r="O41" s="132">
        <v>0</v>
      </c>
      <c r="P41" s="133">
        <v>0</v>
      </c>
      <c r="Q41" s="132">
        <v>0</v>
      </c>
      <c r="R41" s="133">
        <v>0</v>
      </c>
      <c r="T41" s="127"/>
      <c r="U41" s="127"/>
      <c r="W41" s="127"/>
      <c r="X41" s="127"/>
    </row>
    <row r="42" spans="1:24" ht="18.95" customHeight="1" x14ac:dyDescent="0.25">
      <c r="A42" s="128" t="s">
        <v>619</v>
      </c>
      <c r="B42" s="129">
        <v>116000562</v>
      </c>
      <c r="C42" s="130">
        <v>40424200</v>
      </c>
      <c r="D42" s="130">
        <v>75576362</v>
      </c>
      <c r="E42" s="131">
        <v>129</v>
      </c>
      <c r="F42" s="129">
        <v>116000562</v>
      </c>
      <c r="G42" s="130">
        <v>40424200</v>
      </c>
      <c r="H42" s="130">
        <v>39463200</v>
      </c>
      <c r="I42" s="130">
        <v>75576362</v>
      </c>
      <c r="J42" s="131">
        <v>129</v>
      </c>
      <c r="K42" s="132">
        <v>75576362</v>
      </c>
      <c r="L42" s="133">
        <v>129</v>
      </c>
      <c r="M42" s="132">
        <v>0</v>
      </c>
      <c r="N42" s="133">
        <v>0</v>
      </c>
      <c r="O42" s="132">
        <v>0</v>
      </c>
      <c r="P42" s="133">
        <v>0</v>
      </c>
      <c r="Q42" s="132">
        <v>0</v>
      </c>
      <c r="R42" s="133">
        <v>0</v>
      </c>
      <c r="T42" s="127"/>
      <c r="U42" s="127"/>
      <c r="W42" s="127"/>
      <c r="X42" s="127"/>
    </row>
    <row r="43" spans="1:24" ht="18.95" customHeight="1" x14ac:dyDescent="0.25">
      <c r="A43" s="128" t="s">
        <v>620</v>
      </c>
      <c r="B43" s="129">
        <v>13428691</v>
      </c>
      <c r="C43" s="130">
        <v>5601600</v>
      </c>
      <c r="D43" s="130">
        <v>7827091</v>
      </c>
      <c r="E43" s="131">
        <v>12</v>
      </c>
      <c r="F43" s="129">
        <v>13428691</v>
      </c>
      <c r="G43" s="130">
        <v>5601600</v>
      </c>
      <c r="H43" s="130">
        <v>4701600</v>
      </c>
      <c r="I43" s="130">
        <v>7827091</v>
      </c>
      <c r="J43" s="131">
        <v>12</v>
      </c>
      <c r="K43" s="132">
        <v>7827091</v>
      </c>
      <c r="L43" s="133">
        <v>12</v>
      </c>
      <c r="M43" s="132">
        <v>0</v>
      </c>
      <c r="N43" s="133">
        <v>0</v>
      </c>
      <c r="O43" s="132">
        <v>0</v>
      </c>
      <c r="P43" s="133">
        <v>0</v>
      </c>
      <c r="Q43" s="132">
        <v>0</v>
      </c>
      <c r="R43" s="133">
        <v>0</v>
      </c>
      <c r="T43" s="127"/>
      <c r="U43" s="127"/>
      <c r="W43" s="127"/>
      <c r="X43" s="127"/>
    </row>
    <row r="44" spans="1:24" ht="18.95" customHeight="1" x14ac:dyDescent="0.25">
      <c r="A44" s="128" t="s">
        <v>621</v>
      </c>
      <c r="B44" s="129">
        <v>52501092</v>
      </c>
      <c r="C44" s="130">
        <v>1161073</v>
      </c>
      <c r="D44" s="130">
        <v>51340019</v>
      </c>
      <c r="E44" s="131">
        <v>78</v>
      </c>
      <c r="F44" s="129">
        <v>53693892</v>
      </c>
      <c r="G44" s="130">
        <v>9711740</v>
      </c>
      <c r="H44" s="130">
        <v>0</v>
      </c>
      <c r="I44" s="130">
        <v>43982152</v>
      </c>
      <c r="J44" s="131">
        <v>71</v>
      </c>
      <c r="K44" s="132">
        <v>43982152</v>
      </c>
      <c r="L44" s="133">
        <v>71</v>
      </c>
      <c r="M44" s="132">
        <v>0</v>
      </c>
      <c r="N44" s="133">
        <v>0</v>
      </c>
      <c r="O44" s="132">
        <v>0</v>
      </c>
      <c r="P44" s="133">
        <v>0</v>
      </c>
      <c r="Q44" s="132">
        <v>0</v>
      </c>
      <c r="R44" s="133">
        <v>0</v>
      </c>
      <c r="T44" s="127"/>
      <c r="U44" s="127"/>
      <c r="W44" s="127"/>
      <c r="X44" s="127"/>
    </row>
    <row r="45" spans="1:24" ht="18.95" customHeight="1" x14ac:dyDescent="0.25">
      <c r="A45" s="128" t="s">
        <v>622</v>
      </c>
      <c r="B45" s="129">
        <v>0</v>
      </c>
      <c r="C45" s="130">
        <v>0</v>
      </c>
      <c r="D45" s="130">
        <v>0</v>
      </c>
      <c r="E45" s="131">
        <v>0</v>
      </c>
      <c r="F45" s="129">
        <v>0</v>
      </c>
      <c r="G45" s="130">
        <v>0</v>
      </c>
      <c r="H45" s="130">
        <v>0</v>
      </c>
      <c r="I45" s="130">
        <v>0</v>
      </c>
      <c r="J45" s="131">
        <v>0</v>
      </c>
      <c r="K45" s="132">
        <v>0</v>
      </c>
      <c r="L45" s="133">
        <v>0</v>
      </c>
      <c r="M45" s="132">
        <v>0</v>
      </c>
      <c r="N45" s="133">
        <v>0</v>
      </c>
      <c r="O45" s="132">
        <v>0</v>
      </c>
      <c r="P45" s="133">
        <v>0</v>
      </c>
      <c r="Q45" s="132">
        <v>0</v>
      </c>
      <c r="R45" s="133">
        <v>0</v>
      </c>
      <c r="T45" s="127"/>
      <c r="U45" s="127"/>
      <c r="W45" s="127"/>
      <c r="X45" s="127"/>
    </row>
    <row r="46" spans="1:24" ht="18.95" customHeight="1" x14ac:dyDescent="0.25">
      <c r="A46" s="128" t="s">
        <v>883</v>
      </c>
      <c r="B46" s="129">
        <v>0</v>
      </c>
      <c r="C46" s="130">
        <v>0</v>
      </c>
      <c r="D46" s="130">
        <v>0</v>
      </c>
      <c r="E46" s="131">
        <v>0</v>
      </c>
      <c r="F46" s="129">
        <v>0</v>
      </c>
      <c r="G46" s="130">
        <v>0</v>
      </c>
      <c r="H46" s="130">
        <v>0</v>
      </c>
      <c r="I46" s="130">
        <v>0</v>
      </c>
      <c r="J46" s="131">
        <v>0</v>
      </c>
      <c r="K46" s="132">
        <v>0</v>
      </c>
      <c r="L46" s="133">
        <v>0</v>
      </c>
      <c r="M46" s="132">
        <v>0</v>
      </c>
      <c r="N46" s="133">
        <v>0</v>
      </c>
      <c r="O46" s="132">
        <v>0</v>
      </c>
      <c r="P46" s="133">
        <v>0</v>
      </c>
      <c r="Q46" s="132">
        <v>0</v>
      </c>
      <c r="R46" s="133">
        <v>0</v>
      </c>
      <c r="T46" s="127"/>
      <c r="U46" s="127"/>
      <c r="W46" s="127"/>
      <c r="X46" s="127"/>
    </row>
    <row r="47" spans="1:24" ht="36" customHeight="1" x14ac:dyDescent="0.25">
      <c r="A47" s="134" t="s">
        <v>623</v>
      </c>
      <c r="B47" s="129">
        <v>0</v>
      </c>
      <c r="C47" s="130">
        <v>0</v>
      </c>
      <c r="D47" s="130">
        <v>0</v>
      </c>
      <c r="E47" s="131">
        <v>0</v>
      </c>
      <c r="F47" s="129">
        <v>0</v>
      </c>
      <c r="G47" s="130">
        <v>0</v>
      </c>
      <c r="H47" s="130">
        <v>0</v>
      </c>
      <c r="I47" s="130">
        <v>0</v>
      </c>
      <c r="J47" s="131">
        <v>0</v>
      </c>
      <c r="K47" s="132">
        <v>0</v>
      </c>
      <c r="L47" s="133">
        <v>0</v>
      </c>
      <c r="M47" s="132">
        <v>0</v>
      </c>
      <c r="N47" s="133">
        <v>0</v>
      </c>
      <c r="O47" s="132">
        <v>0</v>
      </c>
      <c r="P47" s="133">
        <v>0</v>
      </c>
      <c r="Q47" s="132">
        <v>0</v>
      </c>
      <c r="R47" s="133">
        <v>0</v>
      </c>
      <c r="T47" s="127"/>
      <c r="U47" s="127"/>
      <c r="W47" s="127"/>
      <c r="X47" s="127"/>
    </row>
    <row r="48" spans="1:24" ht="18.95" customHeight="1" x14ac:dyDescent="0.25">
      <c r="A48" s="128" t="s">
        <v>624</v>
      </c>
      <c r="B48" s="129">
        <v>0</v>
      </c>
      <c r="C48" s="130">
        <v>0</v>
      </c>
      <c r="D48" s="130">
        <v>0</v>
      </c>
      <c r="E48" s="131">
        <v>0</v>
      </c>
      <c r="F48" s="129">
        <v>0</v>
      </c>
      <c r="G48" s="130">
        <v>0</v>
      </c>
      <c r="H48" s="130">
        <v>0</v>
      </c>
      <c r="I48" s="130">
        <v>0</v>
      </c>
      <c r="J48" s="131">
        <v>0</v>
      </c>
      <c r="K48" s="132">
        <v>0</v>
      </c>
      <c r="L48" s="133">
        <v>0</v>
      </c>
      <c r="M48" s="132">
        <v>0</v>
      </c>
      <c r="N48" s="133">
        <v>0</v>
      </c>
      <c r="O48" s="132">
        <v>0</v>
      </c>
      <c r="P48" s="133">
        <v>0</v>
      </c>
      <c r="Q48" s="132">
        <v>0</v>
      </c>
      <c r="R48" s="133">
        <v>0</v>
      </c>
      <c r="T48" s="127"/>
      <c r="U48" s="127"/>
      <c r="W48" s="127"/>
      <c r="X48" s="127"/>
    </row>
    <row r="49" spans="1:24" ht="18.95" customHeight="1" x14ac:dyDescent="0.25">
      <c r="A49" s="128" t="s">
        <v>625</v>
      </c>
      <c r="B49" s="129">
        <v>0</v>
      </c>
      <c r="C49" s="130">
        <v>0</v>
      </c>
      <c r="D49" s="130">
        <v>0</v>
      </c>
      <c r="E49" s="131">
        <v>0</v>
      </c>
      <c r="F49" s="129">
        <v>0</v>
      </c>
      <c r="G49" s="130">
        <v>0</v>
      </c>
      <c r="H49" s="130">
        <v>0</v>
      </c>
      <c r="I49" s="130">
        <v>0</v>
      </c>
      <c r="J49" s="131">
        <v>0</v>
      </c>
      <c r="K49" s="132">
        <v>0</v>
      </c>
      <c r="L49" s="133">
        <v>0</v>
      </c>
      <c r="M49" s="132">
        <v>0</v>
      </c>
      <c r="N49" s="133">
        <v>0</v>
      </c>
      <c r="O49" s="132">
        <v>0</v>
      </c>
      <c r="P49" s="133">
        <v>0</v>
      </c>
      <c r="Q49" s="132">
        <v>0</v>
      </c>
      <c r="R49" s="133">
        <v>0</v>
      </c>
      <c r="T49" s="127"/>
      <c r="U49" s="127"/>
      <c r="W49" s="127"/>
      <c r="X49" s="127"/>
    </row>
    <row r="50" spans="1:24" ht="18.95" customHeight="1" x14ac:dyDescent="0.25">
      <c r="A50" s="128" t="s">
        <v>626</v>
      </c>
      <c r="B50" s="129">
        <v>0</v>
      </c>
      <c r="C50" s="130">
        <v>0</v>
      </c>
      <c r="D50" s="130">
        <v>0</v>
      </c>
      <c r="E50" s="131">
        <v>0</v>
      </c>
      <c r="F50" s="129">
        <v>0</v>
      </c>
      <c r="G50" s="130">
        <v>0</v>
      </c>
      <c r="H50" s="130">
        <v>0</v>
      </c>
      <c r="I50" s="130">
        <v>0</v>
      </c>
      <c r="J50" s="131">
        <v>0</v>
      </c>
      <c r="K50" s="132">
        <v>0</v>
      </c>
      <c r="L50" s="133">
        <v>0</v>
      </c>
      <c r="M50" s="132">
        <v>0</v>
      </c>
      <c r="N50" s="133">
        <v>0</v>
      </c>
      <c r="O50" s="132">
        <v>0</v>
      </c>
      <c r="P50" s="133">
        <v>0</v>
      </c>
      <c r="Q50" s="132">
        <v>0</v>
      </c>
      <c r="R50" s="133">
        <v>0</v>
      </c>
      <c r="T50" s="127"/>
      <c r="U50" s="127"/>
      <c r="W50" s="127"/>
      <c r="X50" s="127"/>
    </row>
    <row r="51" spans="1:24" ht="18.95" customHeight="1" x14ac:dyDescent="0.25">
      <c r="A51" s="128" t="s">
        <v>627</v>
      </c>
      <c r="B51" s="129">
        <v>0</v>
      </c>
      <c r="C51" s="130">
        <v>0</v>
      </c>
      <c r="D51" s="130">
        <v>0</v>
      </c>
      <c r="E51" s="131">
        <v>0</v>
      </c>
      <c r="F51" s="129">
        <v>0</v>
      </c>
      <c r="G51" s="130">
        <v>0</v>
      </c>
      <c r="H51" s="130">
        <v>0</v>
      </c>
      <c r="I51" s="130">
        <v>0</v>
      </c>
      <c r="J51" s="131">
        <v>0</v>
      </c>
      <c r="K51" s="132">
        <v>0</v>
      </c>
      <c r="L51" s="133">
        <v>0</v>
      </c>
      <c r="M51" s="132">
        <v>0</v>
      </c>
      <c r="N51" s="133">
        <v>0</v>
      </c>
      <c r="O51" s="132">
        <v>0</v>
      </c>
      <c r="P51" s="133">
        <v>0</v>
      </c>
      <c r="Q51" s="132">
        <v>0</v>
      </c>
      <c r="R51" s="133">
        <v>0</v>
      </c>
      <c r="T51" s="127"/>
      <c r="U51" s="127"/>
      <c r="W51" s="127"/>
      <c r="X51" s="127"/>
    </row>
    <row r="52" spans="1:24" ht="18.95" customHeight="1" x14ac:dyDescent="0.25">
      <c r="A52" s="128" t="s">
        <v>628</v>
      </c>
      <c r="B52" s="129">
        <v>260649779</v>
      </c>
      <c r="C52" s="130">
        <v>2393784</v>
      </c>
      <c r="D52" s="130">
        <v>258255995</v>
      </c>
      <c r="E52" s="131">
        <v>333</v>
      </c>
      <c r="F52" s="129">
        <v>265929435</v>
      </c>
      <c r="G52" s="130">
        <v>2079040</v>
      </c>
      <c r="H52" s="130">
        <v>0</v>
      </c>
      <c r="I52" s="130">
        <v>263850395</v>
      </c>
      <c r="J52" s="131">
        <v>333</v>
      </c>
      <c r="K52" s="132">
        <v>29703791</v>
      </c>
      <c r="L52" s="133">
        <v>54</v>
      </c>
      <c r="M52" s="132">
        <v>234146604</v>
      </c>
      <c r="N52" s="133">
        <v>279</v>
      </c>
      <c r="O52" s="132">
        <v>0</v>
      </c>
      <c r="P52" s="133">
        <v>0</v>
      </c>
      <c r="Q52" s="132">
        <v>0</v>
      </c>
      <c r="R52" s="133">
        <v>0</v>
      </c>
      <c r="T52" s="127"/>
      <c r="U52" s="127"/>
      <c r="W52" s="127"/>
      <c r="X52" s="127"/>
    </row>
    <row r="53" spans="1:24" ht="18.95" customHeight="1" x14ac:dyDescent="0.25">
      <c r="A53" s="128" t="s">
        <v>629</v>
      </c>
      <c r="B53" s="129">
        <v>81333109</v>
      </c>
      <c r="C53" s="130">
        <v>7216435</v>
      </c>
      <c r="D53" s="130">
        <v>74116674</v>
      </c>
      <c r="E53" s="131">
        <v>147.56</v>
      </c>
      <c r="F53" s="129">
        <v>92719038</v>
      </c>
      <c r="G53" s="130">
        <v>6613835</v>
      </c>
      <c r="H53" s="130">
        <v>0</v>
      </c>
      <c r="I53" s="130">
        <v>86105203</v>
      </c>
      <c r="J53" s="131">
        <v>148.93</v>
      </c>
      <c r="K53" s="132">
        <v>86105203</v>
      </c>
      <c r="L53" s="133">
        <v>148.93</v>
      </c>
      <c r="M53" s="132">
        <v>0</v>
      </c>
      <c r="N53" s="133">
        <v>0</v>
      </c>
      <c r="O53" s="132">
        <v>0</v>
      </c>
      <c r="P53" s="133">
        <v>0</v>
      </c>
      <c r="Q53" s="132">
        <v>0</v>
      </c>
      <c r="R53" s="133">
        <v>0</v>
      </c>
      <c r="T53" s="127"/>
      <c r="U53" s="127"/>
      <c r="W53" s="127"/>
      <c r="X53" s="127"/>
    </row>
    <row r="54" spans="1:24" ht="18.95" customHeight="1" x14ac:dyDescent="0.25">
      <c r="A54" s="128" t="s">
        <v>630</v>
      </c>
      <c r="B54" s="129">
        <v>0</v>
      </c>
      <c r="C54" s="130">
        <v>0</v>
      </c>
      <c r="D54" s="130">
        <v>0</v>
      </c>
      <c r="E54" s="131">
        <v>0</v>
      </c>
      <c r="F54" s="129">
        <v>0</v>
      </c>
      <c r="G54" s="130">
        <v>0</v>
      </c>
      <c r="H54" s="130">
        <v>0</v>
      </c>
      <c r="I54" s="130">
        <v>0</v>
      </c>
      <c r="J54" s="131">
        <v>0</v>
      </c>
      <c r="K54" s="132">
        <v>0</v>
      </c>
      <c r="L54" s="133">
        <v>0</v>
      </c>
      <c r="M54" s="132">
        <v>0</v>
      </c>
      <c r="N54" s="133">
        <v>0</v>
      </c>
      <c r="O54" s="132">
        <v>0</v>
      </c>
      <c r="P54" s="133">
        <v>0</v>
      </c>
      <c r="Q54" s="132">
        <v>0</v>
      </c>
      <c r="R54" s="133">
        <v>0</v>
      </c>
      <c r="T54" s="127"/>
      <c r="U54" s="127"/>
      <c r="W54" s="127"/>
      <c r="X54" s="127"/>
    </row>
    <row r="55" spans="1:24" ht="18.95" customHeight="1" x14ac:dyDescent="0.25">
      <c r="A55" s="128" t="s">
        <v>631</v>
      </c>
      <c r="B55" s="129">
        <v>357064374</v>
      </c>
      <c r="C55" s="130">
        <v>29467994</v>
      </c>
      <c r="D55" s="130">
        <v>327596380</v>
      </c>
      <c r="E55" s="131">
        <v>495</v>
      </c>
      <c r="F55" s="129">
        <v>358981374</v>
      </c>
      <c r="G55" s="130">
        <v>31384994</v>
      </c>
      <c r="H55" s="130">
        <v>27604800</v>
      </c>
      <c r="I55" s="130">
        <v>327596380</v>
      </c>
      <c r="J55" s="131">
        <v>495</v>
      </c>
      <c r="K55" s="132">
        <v>327596380</v>
      </c>
      <c r="L55" s="133">
        <v>495</v>
      </c>
      <c r="M55" s="132">
        <v>0</v>
      </c>
      <c r="N55" s="133">
        <v>0</v>
      </c>
      <c r="O55" s="132">
        <v>0</v>
      </c>
      <c r="P55" s="133">
        <v>0</v>
      </c>
      <c r="Q55" s="132">
        <v>0</v>
      </c>
      <c r="R55" s="133">
        <v>0</v>
      </c>
      <c r="T55" s="127"/>
      <c r="U55" s="127"/>
      <c r="W55" s="127"/>
      <c r="X55" s="127"/>
    </row>
    <row r="56" spans="1:24" ht="8.25" customHeight="1" thickBot="1" x14ac:dyDescent="0.3">
      <c r="A56" s="135"/>
      <c r="B56" s="129"/>
      <c r="C56" s="130"/>
      <c r="D56" s="130"/>
      <c r="E56" s="131"/>
      <c r="F56" s="156"/>
      <c r="G56" s="150"/>
      <c r="H56" s="130"/>
      <c r="I56" s="130"/>
      <c r="J56" s="131"/>
      <c r="K56" s="151"/>
      <c r="L56" s="152"/>
      <c r="M56" s="151"/>
      <c r="N56" s="152"/>
      <c r="O56" s="151"/>
      <c r="P56" s="152"/>
      <c r="Q56" s="151"/>
      <c r="R56" s="153"/>
      <c r="T56" s="127"/>
      <c r="U56" s="127"/>
      <c r="W56" s="127"/>
      <c r="X56" s="127"/>
    </row>
    <row r="57" spans="1:24" ht="45" customHeight="1" thickBot="1" x14ac:dyDescent="0.25">
      <c r="A57" s="136" t="s">
        <v>133</v>
      </c>
      <c r="B57" s="137">
        <v>20220860587</v>
      </c>
      <c r="C57" s="138">
        <v>1235385799</v>
      </c>
      <c r="D57" s="138">
        <v>18985474788</v>
      </c>
      <c r="E57" s="139">
        <v>39747.79</v>
      </c>
      <c r="F57" s="137">
        <v>22231503512</v>
      </c>
      <c r="G57" s="138">
        <v>2230017633</v>
      </c>
      <c r="H57" s="138">
        <v>477771917</v>
      </c>
      <c r="I57" s="138">
        <v>20001485879</v>
      </c>
      <c r="J57" s="139">
        <v>40426.660000000003</v>
      </c>
      <c r="K57" s="137">
        <v>6659269545</v>
      </c>
      <c r="L57" s="140">
        <v>13768.66</v>
      </c>
      <c r="M57" s="137">
        <v>13233033134</v>
      </c>
      <c r="N57" s="140">
        <v>26561</v>
      </c>
      <c r="O57" s="137">
        <v>0</v>
      </c>
      <c r="P57" s="140">
        <v>0</v>
      </c>
      <c r="Q57" s="137">
        <v>109183200</v>
      </c>
      <c r="R57" s="140">
        <v>97</v>
      </c>
      <c r="T57" s="127"/>
      <c r="U57" s="127"/>
      <c r="W57" s="127"/>
      <c r="X57" s="127"/>
    </row>
    <row r="58" spans="1:24" ht="16.5" customHeight="1" x14ac:dyDescent="0.2">
      <c r="A58" s="141" t="s">
        <v>179</v>
      </c>
      <c r="W58" s="127"/>
      <c r="X58" s="127"/>
    </row>
    <row r="59" spans="1:24" ht="12.75" x14ac:dyDescent="0.2">
      <c r="A59" s="24"/>
      <c r="F59" s="127"/>
      <c r="G59" s="127"/>
      <c r="H59" s="127"/>
      <c r="I59" s="127"/>
    </row>
    <row r="60" spans="1:24" s="250" customFormat="1" ht="12.75" customHeight="1" x14ac:dyDescent="0.2"/>
    <row r="61" spans="1:24" s="142" customFormat="1" ht="12.75" customHeight="1" x14ac:dyDescent="0.2">
      <c r="B61" s="143"/>
      <c r="C61" s="143"/>
      <c r="D61" s="143"/>
      <c r="E61" s="143"/>
      <c r="F61" s="143"/>
      <c r="G61" s="143"/>
      <c r="H61" s="143"/>
      <c r="I61" s="143"/>
      <c r="J61" s="143"/>
      <c r="K61" s="143"/>
      <c r="L61" s="143"/>
    </row>
    <row r="62" spans="1:24" ht="12.75" customHeight="1" x14ac:dyDescent="0.2">
      <c r="A62" s="24"/>
    </row>
  </sheetData>
  <mergeCells count="8">
    <mergeCell ref="A3:R3"/>
    <mergeCell ref="B5:E5"/>
    <mergeCell ref="F5:R5"/>
    <mergeCell ref="K6:R6"/>
    <mergeCell ref="K7:L7"/>
    <mergeCell ref="M7:N7"/>
    <mergeCell ref="O7:P7"/>
    <mergeCell ref="Q7:R7"/>
  </mergeCells>
  <printOptions horizontalCentered="1" verticalCentered="1"/>
  <pageMargins left="0.11811023622047245" right="0" top="0.39370078740157483" bottom="0.39370078740157483" header="0.15748031496062992" footer="0.19685039370078741"/>
  <pageSetup paperSize="9" scale="48" pageOrder="overThenDown" orientation="landscape" r:id="rId1"/>
  <headerFooter alignWithMargins="0"/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4"/>
  <sheetViews>
    <sheetView zoomScale="75" zoomScaleNormal="75" workbookViewId="0">
      <pane xSplit="1" ySplit="11" topLeftCell="B12" activePane="bottomRight" state="frozen"/>
      <selection activeCell="R35" sqref="R35"/>
      <selection pane="topRight" activeCell="R35" sqref="R35"/>
      <selection pane="bottomLeft" activeCell="R35" sqref="R35"/>
      <selection pane="bottomRight" activeCell="R1" sqref="R1"/>
    </sheetView>
  </sheetViews>
  <sheetFormatPr defaultColWidth="6.7109375" defaultRowHeight="15.75" x14ac:dyDescent="0.25"/>
  <cols>
    <col min="1" max="1" width="59.28515625" style="26" customWidth="1"/>
    <col min="2" max="2" width="21.42578125" style="24" customWidth="1"/>
    <col min="3" max="3" width="15.140625" style="24" customWidth="1"/>
    <col min="4" max="4" width="16.85546875" style="24" customWidth="1"/>
    <col min="5" max="5" width="9.85546875" style="24" customWidth="1"/>
    <col min="6" max="6" width="20.5703125" style="24" customWidth="1"/>
    <col min="7" max="8" width="15.140625" style="24" customWidth="1"/>
    <col min="9" max="9" width="16.7109375" style="24" customWidth="1"/>
    <col min="10" max="10" width="9.7109375" style="24" customWidth="1"/>
    <col min="11" max="11" width="18.140625" style="24" customWidth="1"/>
    <col min="12" max="12" width="11" style="24" customWidth="1"/>
    <col min="13" max="13" width="19.28515625" style="24" customWidth="1"/>
    <col min="14" max="14" width="8.5703125" style="24" customWidth="1"/>
    <col min="15" max="15" width="17.85546875" style="24" customWidth="1"/>
    <col min="16" max="16" width="8" style="24" customWidth="1"/>
    <col min="17" max="17" width="14.28515625" style="24" customWidth="1"/>
    <col min="18" max="18" width="11.85546875" style="24" customWidth="1"/>
    <col min="19" max="256" width="6.7109375" style="24"/>
    <col min="257" max="257" width="59.28515625" style="24" customWidth="1"/>
    <col min="258" max="258" width="21.42578125" style="24" customWidth="1"/>
    <col min="259" max="259" width="15.140625" style="24" customWidth="1"/>
    <col min="260" max="260" width="16.85546875" style="24" customWidth="1"/>
    <col min="261" max="261" width="9.85546875" style="24" customWidth="1"/>
    <col min="262" max="262" width="20.5703125" style="24" customWidth="1"/>
    <col min="263" max="264" width="15.140625" style="24" customWidth="1"/>
    <col min="265" max="265" width="16.7109375" style="24" customWidth="1"/>
    <col min="266" max="266" width="9.7109375" style="24" customWidth="1"/>
    <col min="267" max="267" width="18.140625" style="24" customWidth="1"/>
    <col min="268" max="268" width="11" style="24" customWidth="1"/>
    <col min="269" max="269" width="19.28515625" style="24" customWidth="1"/>
    <col min="270" max="270" width="8.5703125" style="24" customWidth="1"/>
    <col min="271" max="271" width="17.85546875" style="24" customWidth="1"/>
    <col min="272" max="272" width="8" style="24" customWidth="1"/>
    <col min="273" max="273" width="14.28515625" style="24" customWidth="1"/>
    <col min="274" max="274" width="11.85546875" style="24" customWidth="1"/>
    <col min="275" max="512" width="6.7109375" style="24"/>
    <col min="513" max="513" width="59.28515625" style="24" customWidth="1"/>
    <col min="514" max="514" width="21.42578125" style="24" customWidth="1"/>
    <col min="515" max="515" width="15.140625" style="24" customWidth="1"/>
    <col min="516" max="516" width="16.85546875" style="24" customWidth="1"/>
    <col min="517" max="517" width="9.85546875" style="24" customWidth="1"/>
    <col min="518" max="518" width="20.5703125" style="24" customWidth="1"/>
    <col min="519" max="520" width="15.140625" style="24" customWidth="1"/>
    <col min="521" max="521" width="16.7109375" style="24" customWidth="1"/>
    <col min="522" max="522" width="9.7109375" style="24" customWidth="1"/>
    <col min="523" max="523" width="18.140625" style="24" customWidth="1"/>
    <col min="524" max="524" width="11" style="24" customWidth="1"/>
    <col min="525" max="525" width="19.28515625" style="24" customWidth="1"/>
    <col min="526" max="526" width="8.5703125" style="24" customWidth="1"/>
    <col min="527" max="527" width="17.85546875" style="24" customWidth="1"/>
    <col min="528" max="528" width="8" style="24" customWidth="1"/>
    <col min="529" max="529" width="14.28515625" style="24" customWidth="1"/>
    <col min="530" max="530" width="11.85546875" style="24" customWidth="1"/>
    <col min="531" max="768" width="6.7109375" style="24"/>
    <col min="769" max="769" width="59.28515625" style="24" customWidth="1"/>
    <col min="770" max="770" width="21.42578125" style="24" customWidth="1"/>
    <col min="771" max="771" width="15.140625" style="24" customWidth="1"/>
    <col min="772" max="772" width="16.85546875" style="24" customWidth="1"/>
    <col min="773" max="773" width="9.85546875" style="24" customWidth="1"/>
    <col min="774" max="774" width="20.5703125" style="24" customWidth="1"/>
    <col min="775" max="776" width="15.140625" style="24" customWidth="1"/>
    <col min="777" max="777" width="16.7109375" style="24" customWidth="1"/>
    <col min="778" max="778" width="9.7109375" style="24" customWidth="1"/>
    <col min="779" max="779" width="18.140625" style="24" customWidth="1"/>
    <col min="780" max="780" width="11" style="24" customWidth="1"/>
    <col min="781" max="781" width="19.28515625" style="24" customWidth="1"/>
    <col min="782" max="782" width="8.5703125" style="24" customWidth="1"/>
    <col min="783" max="783" width="17.85546875" style="24" customWidth="1"/>
    <col min="784" max="784" width="8" style="24" customWidth="1"/>
    <col min="785" max="785" width="14.28515625" style="24" customWidth="1"/>
    <col min="786" max="786" width="11.85546875" style="24" customWidth="1"/>
    <col min="787" max="1024" width="6.7109375" style="24"/>
    <col min="1025" max="1025" width="59.28515625" style="24" customWidth="1"/>
    <col min="1026" max="1026" width="21.42578125" style="24" customWidth="1"/>
    <col min="1027" max="1027" width="15.140625" style="24" customWidth="1"/>
    <col min="1028" max="1028" width="16.85546875" style="24" customWidth="1"/>
    <col min="1029" max="1029" width="9.85546875" style="24" customWidth="1"/>
    <col min="1030" max="1030" width="20.5703125" style="24" customWidth="1"/>
    <col min="1031" max="1032" width="15.140625" style="24" customWidth="1"/>
    <col min="1033" max="1033" width="16.7109375" style="24" customWidth="1"/>
    <col min="1034" max="1034" width="9.7109375" style="24" customWidth="1"/>
    <col min="1035" max="1035" width="18.140625" style="24" customWidth="1"/>
    <col min="1036" max="1036" width="11" style="24" customWidth="1"/>
    <col min="1037" max="1037" width="19.28515625" style="24" customWidth="1"/>
    <col min="1038" max="1038" width="8.5703125" style="24" customWidth="1"/>
    <col min="1039" max="1039" width="17.85546875" style="24" customWidth="1"/>
    <col min="1040" max="1040" width="8" style="24" customWidth="1"/>
    <col min="1041" max="1041" width="14.28515625" style="24" customWidth="1"/>
    <col min="1042" max="1042" width="11.85546875" style="24" customWidth="1"/>
    <col min="1043" max="1280" width="6.7109375" style="24"/>
    <col min="1281" max="1281" width="59.28515625" style="24" customWidth="1"/>
    <col min="1282" max="1282" width="21.42578125" style="24" customWidth="1"/>
    <col min="1283" max="1283" width="15.140625" style="24" customWidth="1"/>
    <col min="1284" max="1284" width="16.85546875" style="24" customWidth="1"/>
    <col min="1285" max="1285" width="9.85546875" style="24" customWidth="1"/>
    <col min="1286" max="1286" width="20.5703125" style="24" customWidth="1"/>
    <col min="1287" max="1288" width="15.140625" style="24" customWidth="1"/>
    <col min="1289" max="1289" width="16.7109375" style="24" customWidth="1"/>
    <col min="1290" max="1290" width="9.7109375" style="24" customWidth="1"/>
    <col min="1291" max="1291" width="18.140625" style="24" customWidth="1"/>
    <col min="1292" max="1292" width="11" style="24" customWidth="1"/>
    <col min="1293" max="1293" width="19.28515625" style="24" customWidth="1"/>
    <col min="1294" max="1294" width="8.5703125" style="24" customWidth="1"/>
    <col min="1295" max="1295" width="17.85546875" style="24" customWidth="1"/>
    <col min="1296" max="1296" width="8" style="24" customWidth="1"/>
    <col min="1297" max="1297" width="14.28515625" style="24" customWidth="1"/>
    <col min="1298" max="1298" width="11.85546875" style="24" customWidth="1"/>
    <col min="1299" max="1536" width="6.7109375" style="24"/>
    <col min="1537" max="1537" width="59.28515625" style="24" customWidth="1"/>
    <col min="1538" max="1538" width="21.42578125" style="24" customWidth="1"/>
    <col min="1539" max="1539" width="15.140625" style="24" customWidth="1"/>
    <col min="1540" max="1540" width="16.85546875" style="24" customWidth="1"/>
    <col min="1541" max="1541" width="9.85546875" style="24" customWidth="1"/>
    <col min="1542" max="1542" width="20.5703125" style="24" customWidth="1"/>
    <col min="1543" max="1544" width="15.140625" style="24" customWidth="1"/>
    <col min="1545" max="1545" width="16.7109375" style="24" customWidth="1"/>
    <col min="1546" max="1546" width="9.7109375" style="24" customWidth="1"/>
    <col min="1547" max="1547" width="18.140625" style="24" customWidth="1"/>
    <col min="1548" max="1548" width="11" style="24" customWidth="1"/>
    <col min="1549" max="1549" width="19.28515625" style="24" customWidth="1"/>
    <col min="1550" max="1550" width="8.5703125" style="24" customWidth="1"/>
    <col min="1551" max="1551" width="17.85546875" style="24" customWidth="1"/>
    <col min="1552" max="1552" width="8" style="24" customWidth="1"/>
    <col min="1553" max="1553" width="14.28515625" style="24" customWidth="1"/>
    <col min="1554" max="1554" width="11.85546875" style="24" customWidth="1"/>
    <col min="1555" max="1792" width="6.7109375" style="24"/>
    <col min="1793" max="1793" width="59.28515625" style="24" customWidth="1"/>
    <col min="1794" max="1794" width="21.42578125" style="24" customWidth="1"/>
    <col min="1795" max="1795" width="15.140625" style="24" customWidth="1"/>
    <col min="1796" max="1796" width="16.85546875" style="24" customWidth="1"/>
    <col min="1797" max="1797" width="9.85546875" style="24" customWidth="1"/>
    <col min="1798" max="1798" width="20.5703125" style="24" customWidth="1"/>
    <col min="1799" max="1800" width="15.140625" style="24" customWidth="1"/>
    <col min="1801" max="1801" width="16.7109375" style="24" customWidth="1"/>
    <col min="1802" max="1802" width="9.7109375" style="24" customWidth="1"/>
    <col min="1803" max="1803" width="18.140625" style="24" customWidth="1"/>
    <col min="1804" max="1804" width="11" style="24" customWidth="1"/>
    <col min="1805" max="1805" width="19.28515625" style="24" customWidth="1"/>
    <col min="1806" max="1806" width="8.5703125" style="24" customWidth="1"/>
    <col min="1807" max="1807" width="17.85546875" style="24" customWidth="1"/>
    <col min="1808" max="1808" width="8" style="24" customWidth="1"/>
    <col min="1809" max="1809" width="14.28515625" style="24" customWidth="1"/>
    <col min="1810" max="1810" width="11.85546875" style="24" customWidth="1"/>
    <col min="1811" max="2048" width="6.7109375" style="24"/>
    <col min="2049" max="2049" width="59.28515625" style="24" customWidth="1"/>
    <col min="2050" max="2050" width="21.42578125" style="24" customWidth="1"/>
    <col min="2051" max="2051" width="15.140625" style="24" customWidth="1"/>
    <col min="2052" max="2052" width="16.85546875" style="24" customWidth="1"/>
    <col min="2053" max="2053" width="9.85546875" style="24" customWidth="1"/>
    <col min="2054" max="2054" width="20.5703125" style="24" customWidth="1"/>
    <col min="2055" max="2056" width="15.140625" style="24" customWidth="1"/>
    <col min="2057" max="2057" width="16.7109375" style="24" customWidth="1"/>
    <col min="2058" max="2058" width="9.7109375" style="24" customWidth="1"/>
    <col min="2059" max="2059" width="18.140625" style="24" customWidth="1"/>
    <col min="2060" max="2060" width="11" style="24" customWidth="1"/>
    <col min="2061" max="2061" width="19.28515625" style="24" customWidth="1"/>
    <col min="2062" max="2062" width="8.5703125" style="24" customWidth="1"/>
    <col min="2063" max="2063" width="17.85546875" style="24" customWidth="1"/>
    <col min="2064" max="2064" width="8" style="24" customWidth="1"/>
    <col min="2065" max="2065" width="14.28515625" style="24" customWidth="1"/>
    <col min="2066" max="2066" width="11.85546875" style="24" customWidth="1"/>
    <col min="2067" max="2304" width="6.7109375" style="24"/>
    <col min="2305" max="2305" width="59.28515625" style="24" customWidth="1"/>
    <col min="2306" max="2306" width="21.42578125" style="24" customWidth="1"/>
    <col min="2307" max="2307" width="15.140625" style="24" customWidth="1"/>
    <col min="2308" max="2308" width="16.85546875" style="24" customWidth="1"/>
    <col min="2309" max="2309" width="9.85546875" style="24" customWidth="1"/>
    <col min="2310" max="2310" width="20.5703125" style="24" customWidth="1"/>
    <col min="2311" max="2312" width="15.140625" style="24" customWidth="1"/>
    <col min="2313" max="2313" width="16.7109375" style="24" customWidth="1"/>
    <col min="2314" max="2314" width="9.7109375" style="24" customWidth="1"/>
    <col min="2315" max="2315" width="18.140625" style="24" customWidth="1"/>
    <col min="2316" max="2316" width="11" style="24" customWidth="1"/>
    <col min="2317" max="2317" width="19.28515625" style="24" customWidth="1"/>
    <col min="2318" max="2318" width="8.5703125" style="24" customWidth="1"/>
    <col min="2319" max="2319" width="17.85546875" style="24" customWidth="1"/>
    <col min="2320" max="2320" width="8" style="24" customWidth="1"/>
    <col min="2321" max="2321" width="14.28515625" style="24" customWidth="1"/>
    <col min="2322" max="2322" width="11.85546875" style="24" customWidth="1"/>
    <col min="2323" max="2560" width="6.7109375" style="24"/>
    <col min="2561" max="2561" width="59.28515625" style="24" customWidth="1"/>
    <col min="2562" max="2562" width="21.42578125" style="24" customWidth="1"/>
    <col min="2563" max="2563" width="15.140625" style="24" customWidth="1"/>
    <col min="2564" max="2564" width="16.85546875" style="24" customWidth="1"/>
    <col min="2565" max="2565" width="9.85546875" style="24" customWidth="1"/>
    <col min="2566" max="2566" width="20.5703125" style="24" customWidth="1"/>
    <col min="2567" max="2568" width="15.140625" style="24" customWidth="1"/>
    <col min="2569" max="2569" width="16.7109375" style="24" customWidth="1"/>
    <col min="2570" max="2570" width="9.7109375" style="24" customWidth="1"/>
    <col min="2571" max="2571" width="18.140625" style="24" customWidth="1"/>
    <col min="2572" max="2572" width="11" style="24" customWidth="1"/>
    <col min="2573" max="2573" width="19.28515625" style="24" customWidth="1"/>
    <col min="2574" max="2574" width="8.5703125" style="24" customWidth="1"/>
    <col min="2575" max="2575" width="17.85546875" style="24" customWidth="1"/>
    <col min="2576" max="2576" width="8" style="24" customWidth="1"/>
    <col min="2577" max="2577" width="14.28515625" style="24" customWidth="1"/>
    <col min="2578" max="2578" width="11.85546875" style="24" customWidth="1"/>
    <col min="2579" max="2816" width="6.7109375" style="24"/>
    <col min="2817" max="2817" width="59.28515625" style="24" customWidth="1"/>
    <col min="2818" max="2818" width="21.42578125" style="24" customWidth="1"/>
    <col min="2819" max="2819" width="15.140625" style="24" customWidth="1"/>
    <col min="2820" max="2820" width="16.85546875" style="24" customWidth="1"/>
    <col min="2821" max="2821" width="9.85546875" style="24" customWidth="1"/>
    <col min="2822" max="2822" width="20.5703125" style="24" customWidth="1"/>
    <col min="2823" max="2824" width="15.140625" style="24" customWidth="1"/>
    <col min="2825" max="2825" width="16.7109375" style="24" customWidth="1"/>
    <col min="2826" max="2826" width="9.7109375" style="24" customWidth="1"/>
    <col min="2827" max="2827" width="18.140625" style="24" customWidth="1"/>
    <col min="2828" max="2828" width="11" style="24" customWidth="1"/>
    <col min="2829" max="2829" width="19.28515625" style="24" customWidth="1"/>
    <col min="2830" max="2830" width="8.5703125" style="24" customWidth="1"/>
    <col min="2831" max="2831" width="17.85546875" style="24" customWidth="1"/>
    <col min="2832" max="2832" width="8" style="24" customWidth="1"/>
    <col min="2833" max="2833" width="14.28515625" style="24" customWidth="1"/>
    <col min="2834" max="2834" width="11.85546875" style="24" customWidth="1"/>
    <col min="2835" max="3072" width="6.7109375" style="24"/>
    <col min="3073" max="3073" width="59.28515625" style="24" customWidth="1"/>
    <col min="3074" max="3074" width="21.42578125" style="24" customWidth="1"/>
    <col min="3075" max="3075" width="15.140625" style="24" customWidth="1"/>
    <col min="3076" max="3076" width="16.85546875" style="24" customWidth="1"/>
    <col min="3077" max="3077" width="9.85546875" style="24" customWidth="1"/>
    <col min="3078" max="3078" width="20.5703125" style="24" customWidth="1"/>
    <col min="3079" max="3080" width="15.140625" style="24" customWidth="1"/>
    <col min="3081" max="3081" width="16.7109375" style="24" customWidth="1"/>
    <col min="3082" max="3082" width="9.7109375" style="24" customWidth="1"/>
    <col min="3083" max="3083" width="18.140625" style="24" customWidth="1"/>
    <col min="3084" max="3084" width="11" style="24" customWidth="1"/>
    <col min="3085" max="3085" width="19.28515625" style="24" customWidth="1"/>
    <col min="3086" max="3086" width="8.5703125" style="24" customWidth="1"/>
    <col min="3087" max="3087" width="17.85546875" style="24" customWidth="1"/>
    <col min="3088" max="3088" width="8" style="24" customWidth="1"/>
    <col min="3089" max="3089" width="14.28515625" style="24" customWidth="1"/>
    <col min="3090" max="3090" width="11.85546875" style="24" customWidth="1"/>
    <col min="3091" max="3328" width="6.7109375" style="24"/>
    <col min="3329" max="3329" width="59.28515625" style="24" customWidth="1"/>
    <col min="3330" max="3330" width="21.42578125" style="24" customWidth="1"/>
    <col min="3331" max="3331" width="15.140625" style="24" customWidth="1"/>
    <col min="3332" max="3332" width="16.85546875" style="24" customWidth="1"/>
    <col min="3333" max="3333" width="9.85546875" style="24" customWidth="1"/>
    <col min="3334" max="3334" width="20.5703125" style="24" customWidth="1"/>
    <col min="3335" max="3336" width="15.140625" style="24" customWidth="1"/>
    <col min="3337" max="3337" width="16.7109375" style="24" customWidth="1"/>
    <col min="3338" max="3338" width="9.7109375" style="24" customWidth="1"/>
    <col min="3339" max="3339" width="18.140625" style="24" customWidth="1"/>
    <col min="3340" max="3340" width="11" style="24" customWidth="1"/>
    <col min="3341" max="3341" width="19.28515625" style="24" customWidth="1"/>
    <col min="3342" max="3342" width="8.5703125" style="24" customWidth="1"/>
    <col min="3343" max="3343" width="17.85546875" style="24" customWidth="1"/>
    <col min="3344" max="3344" width="8" style="24" customWidth="1"/>
    <col min="3345" max="3345" width="14.28515625" style="24" customWidth="1"/>
    <col min="3346" max="3346" width="11.85546875" style="24" customWidth="1"/>
    <col min="3347" max="3584" width="6.7109375" style="24"/>
    <col min="3585" max="3585" width="59.28515625" style="24" customWidth="1"/>
    <col min="3586" max="3586" width="21.42578125" style="24" customWidth="1"/>
    <col min="3587" max="3587" width="15.140625" style="24" customWidth="1"/>
    <col min="3588" max="3588" width="16.85546875" style="24" customWidth="1"/>
    <col min="3589" max="3589" width="9.85546875" style="24" customWidth="1"/>
    <col min="3590" max="3590" width="20.5703125" style="24" customWidth="1"/>
    <col min="3591" max="3592" width="15.140625" style="24" customWidth="1"/>
    <col min="3593" max="3593" width="16.7109375" style="24" customWidth="1"/>
    <col min="3594" max="3594" width="9.7109375" style="24" customWidth="1"/>
    <col min="3595" max="3595" width="18.140625" style="24" customWidth="1"/>
    <col min="3596" max="3596" width="11" style="24" customWidth="1"/>
    <col min="3597" max="3597" width="19.28515625" style="24" customWidth="1"/>
    <col min="3598" max="3598" width="8.5703125" style="24" customWidth="1"/>
    <col min="3599" max="3599" width="17.85546875" style="24" customWidth="1"/>
    <col min="3600" max="3600" width="8" style="24" customWidth="1"/>
    <col min="3601" max="3601" width="14.28515625" style="24" customWidth="1"/>
    <col min="3602" max="3602" width="11.85546875" style="24" customWidth="1"/>
    <col min="3603" max="3840" width="6.7109375" style="24"/>
    <col min="3841" max="3841" width="59.28515625" style="24" customWidth="1"/>
    <col min="3842" max="3842" width="21.42578125" style="24" customWidth="1"/>
    <col min="3843" max="3843" width="15.140625" style="24" customWidth="1"/>
    <col min="3844" max="3844" width="16.85546875" style="24" customWidth="1"/>
    <col min="3845" max="3845" width="9.85546875" style="24" customWidth="1"/>
    <col min="3846" max="3846" width="20.5703125" style="24" customWidth="1"/>
    <col min="3847" max="3848" width="15.140625" style="24" customWidth="1"/>
    <col min="3849" max="3849" width="16.7109375" style="24" customWidth="1"/>
    <col min="3850" max="3850" width="9.7109375" style="24" customWidth="1"/>
    <col min="3851" max="3851" width="18.140625" style="24" customWidth="1"/>
    <col min="3852" max="3852" width="11" style="24" customWidth="1"/>
    <col min="3853" max="3853" width="19.28515625" style="24" customWidth="1"/>
    <col min="3854" max="3854" width="8.5703125" style="24" customWidth="1"/>
    <col min="3855" max="3855" width="17.85546875" style="24" customWidth="1"/>
    <col min="3856" max="3856" width="8" style="24" customWidth="1"/>
    <col min="3857" max="3857" width="14.28515625" style="24" customWidth="1"/>
    <col min="3858" max="3858" width="11.85546875" style="24" customWidth="1"/>
    <col min="3859" max="4096" width="6.7109375" style="24"/>
    <col min="4097" max="4097" width="59.28515625" style="24" customWidth="1"/>
    <col min="4098" max="4098" width="21.42578125" style="24" customWidth="1"/>
    <col min="4099" max="4099" width="15.140625" style="24" customWidth="1"/>
    <col min="4100" max="4100" width="16.85546875" style="24" customWidth="1"/>
    <col min="4101" max="4101" width="9.85546875" style="24" customWidth="1"/>
    <col min="4102" max="4102" width="20.5703125" style="24" customWidth="1"/>
    <col min="4103" max="4104" width="15.140625" style="24" customWidth="1"/>
    <col min="4105" max="4105" width="16.7109375" style="24" customWidth="1"/>
    <col min="4106" max="4106" width="9.7109375" style="24" customWidth="1"/>
    <col min="4107" max="4107" width="18.140625" style="24" customWidth="1"/>
    <col min="4108" max="4108" width="11" style="24" customWidth="1"/>
    <col min="4109" max="4109" width="19.28515625" style="24" customWidth="1"/>
    <col min="4110" max="4110" width="8.5703125" style="24" customWidth="1"/>
    <col min="4111" max="4111" width="17.85546875" style="24" customWidth="1"/>
    <col min="4112" max="4112" width="8" style="24" customWidth="1"/>
    <col min="4113" max="4113" width="14.28515625" style="24" customWidth="1"/>
    <col min="4114" max="4114" width="11.85546875" style="24" customWidth="1"/>
    <col min="4115" max="4352" width="6.7109375" style="24"/>
    <col min="4353" max="4353" width="59.28515625" style="24" customWidth="1"/>
    <col min="4354" max="4354" width="21.42578125" style="24" customWidth="1"/>
    <col min="4355" max="4355" width="15.140625" style="24" customWidth="1"/>
    <col min="4356" max="4356" width="16.85546875" style="24" customWidth="1"/>
    <col min="4357" max="4357" width="9.85546875" style="24" customWidth="1"/>
    <col min="4358" max="4358" width="20.5703125" style="24" customWidth="1"/>
    <col min="4359" max="4360" width="15.140625" style="24" customWidth="1"/>
    <col min="4361" max="4361" width="16.7109375" style="24" customWidth="1"/>
    <col min="4362" max="4362" width="9.7109375" style="24" customWidth="1"/>
    <col min="4363" max="4363" width="18.140625" style="24" customWidth="1"/>
    <col min="4364" max="4364" width="11" style="24" customWidth="1"/>
    <col min="4365" max="4365" width="19.28515625" style="24" customWidth="1"/>
    <col min="4366" max="4366" width="8.5703125" style="24" customWidth="1"/>
    <col min="4367" max="4367" width="17.85546875" style="24" customWidth="1"/>
    <col min="4368" max="4368" width="8" style="24" customWidth="1"/>
    <col min="4369" max="4369" width="14.28515625" style="24" customWidth="1"/>
    <col min="4370" max="4370" width="11.85546875" style="24" customWidth="1"/>
    <col min="4371" max="4608" width="6.7109375" style="24"/>
    <col min="4609" max="4609" width="59.28515625" style="24" customWidth="1"/>
    <col min="4610" max="4610" width="21.42578125" style="24" customWidth="1"/>
    <col min="4611" max="4611" width="15.140625" style="24" customWidth="1"/>
    <col min="4612" max="4612" width="16.85546875" style="24" customWidth="1"/>
    <col min="4613" max="4613" width="9.85546875" style="24" customWidth="1"/>
    <col min="4614" max="4614" width="20.5703125" style="24" customWidth="1"/>
    <col min="4615" max="4616" width="15.140625" style="24" customWidth="1"/>
    <col min="4617" max="4617" width="16.7109375" style="24" customWidth="1"/>
    <col min="4618" max="4618" width="9.7109375" style="24" customWidth="1"/>
    <col min="4619" max="4619" width="18.140625" style="24" customWidth="1"/>
    <col min="4620" max="4620" width="11" style="24" customWidth="1"/>
    <col min="4621" max="4621" width="19.28515625" style="24" customWidth="1"/>
    <col min="4622" max="4622" width="8.5703125" style="24" customWidth="1"/>
    <col min="4623" max="4623" width="17.85546875" style="24" customWidth="1"/>
    <col min="4624" max="4624" width="8" style="24" customWidth="1"/>
    <col min="4625" max="4625" width="14.28515625" style="24" customWidth="1"/>
    <col min="4626" max="4626" width="11.85546875" style="24" customWidth="1"/>
    <col min="4627" max="4864" width="6.7109375" style="24"/>
    <col min="4865" max="4865" width="59.28515625" style="24" customWidth="1"/>
    <col min="4866" max="4866" width="21.42578125" style="24" customWidth="1"/>
    <col min="4867" max="4867" width="15.140625" style="24" customWidth="1"/>
    <col min="4868" max="4868" width="16.85546875" style="24" customWidth="1"/>
    <col min="4869" max="4869" width="9.85546875" style="24" customWidth="1"/>
    <col min="4870" max="4870" width="20.5703125" style="24" customWidth="1"/>
    <col min="4871" max="4872" width="15.140625" style="24" customWidth="1"/>
    <col min="4873" max="4873" width="16.7109375" style="24" customWidth="1"/>
    <col min="4874" max="4874" width="9.7109375" style="24" customWidth="1"/>
    <col min="4875" max="4875" width="18.140625" style="24" customWidth="1"/>
    <col min="4876" max="4876" width="11" style="24" customWidth="1"/>
    <col min="4877" max="4877" width="19.28515625" style="24" customWidth="1"/>
    <col min="4878" max="4878" width="8.5703125" style="24" customWidth="1"/>
    <col min="4879" max="4879" width="17.85546875" style="24" customWidth="1"/>
    <col min="4880" max="4880" width="8" style="24" customWidth="1"/>
    <col min="4881" max="4881" width="14.28515625" style="24" customWidth="1"/>
    <col min="4882" max="4882" width="11.85546875" style="24" customWidth="1"/>
    <col min="4883" max="5120" width="6.7109375" style="24"/>
    <col min="5121" max="5121" width="59.28515625" style="24" customWidth="1"/>
    <col min="5122" max="5122" width="21.42578125" style="24" customWidth="1"/>
    <col min="5123" max="5123" width="15.140625" style="24" customWidth="1"/>
    <col min="5124" max="5124" width="16.85546875" style="24" customWidth="1"/>
    <col min="5125" max="5125" width="9.85546875" style="24" customWidth="1"/>
    <col min="5126" max="5126" width="20.5703125" style="24" customWidth="1"/>
    <col min="5127" max="5128" width="15.140625" style="24" customWidth="1"/>
    <col min="5129" max="5129" width="16.7109375" style="24" customWidth="1"/>
    <col min="5130" max="5130" width="9.7109375" style="24" customWidth="1"/>
    <col min="5131" max="5131" width="18.140625" style="24" customWidth="1"/>
    <col min="5132" max="5132" width="11" style="24" customWidth="1"/>
    <col min="5133" max="5133" width="19.28515625" style="24" customWidth="1"/>
    <col min="5134" max="5134" width="8.5703125" style="24" customWidth="1"/>
    <col min="5135" max="5135" width="17.85546875" style="24" customWidth="1"/>
    <col min="5136" max="5136" width="8" style="24" customWidth="1"/>
    <col min="5137" max="5137" width="14.28515625" style="24" customWidth="1"/>
    <col min="5138" max="5138" width="11.85546875" style="24" customWidth="1"/>
    <col min="5139" max="5376" width="6.7109375" style="24"/>
    <col min="5377" max="5377" width="59.28515625" style="24" customWidth="1"/>
    <col min="5378" max="5378" width="21.42578125" style="24" customWidth="1"/>
    <col min="5379" max="5379" width="15.140625" style="24" customWidth="1"/>
    <col min="5380" max="5380" width="16.85546875" style="24" customWidth="1"/>
    <col min="5381" max="5381" width="9.85546875" style="24" customWidth="1"/>
    <col min="5382" max="5382" width="20.5703125" style="24" customWidth="1"/>
    <col min="5383" max="5384" width="15.140625" style="24" customWidth="1"/>
    <col min="5385" max="5385" width="16.7109375" style="24" customWidth="1"/>
    <col min="5386" max="5386" width="9.7109375" style="24" customWidth="1"/>
    <col min="5387" max="5387" width="18.140625" style="24" customWidth="1"/>
    <col min="5388" max="5388" width="11" style="24" customWidth="1"/>
    <col min="5389" max="5389" width="19.28515625" style="24" customWidth="1"/>
    <col min="5390" max="5390" width="8.5703125" style="24" customWidth="1"/>
    <col min="5391" max="5391" width="17.85546875" style="24" customWidth="1"/>
    <col min="5392" max="5392" width="8" style="24" customWidth="1"/>
    <col min="5393" max="5393" width="14.28515625" style="24" customWidth="1"/>
    <col min="5394" max="5394" width="11.85546875" style="24" customWidth="1"/>
    <col min="5395" max="5632" width="6.7109375" style="24"/>
    <col min="5633" max="5633" width="59.28515625" style="24" customWidth="1"/>
    <col min="5634" max="5634" width="21.42578125" style="24" customWidth="1"/>
    <col min="5635" max="5635" width="15.140625" style="24" customWidth="1"/>
    <col min="5636" max="5636" width="16.85546875" style="24" customWidth="1"/>
    <col min="5637" max="5637" width="9.85546875" style="24" customWidth="1"/>
    <col min="5638" max="5638" width="20.5703125" style="24" customWidth="1"/>
    <col min="5639" max="5640" width="15.140625" style="24" customWidth="1"/>
    <col min="5641" max="5641" width="16.7109375" style="24" customWidth="1"/>
    <col min="5642" max="5642" width="9.7109375" style="24" customWidth="1"/>
    <col min="5643" max="5643" width="18.140625" style="24" customWidth="1"/>
    <col min="5644" max="5644" width="11" style="24" customWidth="1"/>
    <col min="5645" max="5645" width="19.28515625" style="24" customWidth="1"/>
    <col min="5646" max="5646" width="8.5703125" style="24" customWidth="1"/>
    <col min="5647" max="5647" width="17.85546875" style="24" customWidth="1"/>
    <col min="5648" max="5648" width="8" style="24" customWidth="1"/>
    <col min="5649" max="5649" width="14.28515625" style="24" customWidth="1"/>
    <col min="5650" max="5650" width="11.85546875" style="24" customWidth="1"/>
    <col min="5651" max="5888" width="6.7109375" style="24"/>
    <col min="5889" max="5889" width="59.28515625" style="24" customWidth="1"/>
    <col min="5890" max="5890" width="21.42578125" style="24" customWidth="1"/>
    <col min="5891" max="5891" width="15.140625" style="24" customWidth="1"/>
    <col min="5892" max="5892" width="16.85546875" style="24" customWidth="1"/>
    <col min="5893" max="5893" width="9.85546875" style="24" customWidth="1"/>
    <col min="5894" max="5894" width="20.5703125" style="24" customWidth="1"/>
    <col min="5895" max="5896" width="15.140625" style="24" customWidth="1"/>
    <col min="5897" max="5897" width="16.7109375" style="24" customWidth="1"/>
    <col min="5898" max="5898" width="9.7109375" style="24" customWidth="1"/>
    <col min="5899" max="5899" width="18.140625" style="24" customWidth="1"/>
    <col min="5900" max="5900" width="11" style="24" customWidth="1"/>
    <col min="5901" max="5901" width="19.28515625" style="24" customWidth="1"/>
    <col min="5902" max="5902" width="8.5703125" style="24" customWidth="1"/>
    <col min="5903" max="5903" width="17.85546875" style="24" customWidth="1"/>
    <col min="5904" max="5904" width="8" style="24" customWidth="1"/>
    <col min="5905" max="5905" width="14.28515625" style="24" customWidth="1"/>
    <col min="5906" max="5906" width="11.85546875" style="24" customWidth="1"/>
    <col min="5907" max="6144" width="6.7109375" style="24"/>
    <col min="6145" max="6145" width="59.28515625" style="24" customWidth="1"/>
    <col min="6146" max="6146" width="21.42578125" style="24" customWidth="1"/>
    <col min="6147" max="6147" width="15.140625" style="24" customWidth="1"/>
    <col min="6148" max="6148" width="16.85546875" style="24" customWidth="1"/>
    <col min="6149" max="6149" width="9.85546875" style="24" customWidth="1"/>
    <col min="6150" max="6150" width="20.5703125" style="24" customWidth="1"/>
    <col min="6151" max="6152" width="15.140625" style="24" customWidth="1"/>
    <col min="6153" max="6153" width="16.7109375" style="24" customWidth="1"/>
    <col min="6154" max="6154" width="9.7109375" style="24" customWidth="1"/>
    <col min="6155" max="6155" width="18.140625" style="24" customWidth="1"/>
    <col min="6156" max="6156" width="11" style="24" customWidth="1"/>
    <col min="6157" max="6157" width="19.28515625" style="24" customWidth="1"/>
    <col min="6158" max="6158" width="8.5703125" style="24" customWidth="1"/>
    <col min="6159" max="6159" width="17.85546875" style="24" customWidth="1"/>
    <col min="6160" max="6160" width="8" style="24" customWidth="1"/>
    <col min="6161" max="6161" width="14.28515625" style="24" customWidth="1"/>
    <col min="6162" max="6162" width="11.85546875" style="24" customWidth="1"/>
    <col min="6163" max="6400" width="6.7109375" style="24"/>
    <col min="6401" max="6401" width="59.28515625" style="24" customWidth="1"/>
    <col min="6402" max="6402" width="21.42578125" style="24" customWidth="1"/>
    <col min="6403" max="6403" width="15.140625" style="24" customWidth="1"/>
    <col min="6404" max="6404" width="16.85546875" style="24" customWidth="1"/>
    <col min="6405" max="6405" width="9.85546875" style="24" customWidth="1"/>
    <col min="6406" max="6406" width="20.5703125" style="24" customWidth="1"/>
    <col min="6407" max="6408" width="15.140625" style="24" customWidth="1"/>
    <col min="6409" max="6409" width="16.7109375" style="24" customWidth="1"/>
    <col min="6410" max="6410" width="9.7109375" style="24" customWidth="1"/>
    <col min="6411" max="6411" width="18.140625" style="24" customWidth="1"/>
    <col min="6412" max="6412" width="11" style="24" customWidth="1"/>
    <col min="6413" max="6413" width="19.28515625" style="24" customWidth="1"/>
    <col min="6414" max="6414" width="8.5703125" style="24" customWidth="1"/>
    <col min="6415" max="6415" width="17.85546875" style="24" customWidth="1"/>
    <col min="6416" max="6416" width="8" style="24" customWidth="1"/>
    <col min="6417" max="6417" width="14.28515625" style="24" customWidth="1"/>
    <col min="6418" max="6418" width="11.85546875" style="24" customWidth="1"/>
    <col min="6419" max="6656" width="6.7109375" style="24"/>
    <col min="6657" max="6657" width="59.28515625" style="24" customWidth="1"/>
    <col min="6658" max="6658" width="21.42578125" style="24" customWidth="1"/>
    <col min="6659" max="6659" width="15.140625" style="24" customWidth="1"/>
    <col min="6660" max="6660" width="16.85546875" style="24" customWidth="1"/>
    <col min="6661" max="6661" width="9.85546875" style="24" customWidth="1"/>
    <col min="6662" max="6662" width="20.5703125" style="24" customWidth="1"/>
    <col min="6663" max="6664" width="15.140625" style="24" customWidth="1"/>
    <col min="6665" max="6665" width="16.7109375" style="24" customWidth="1"/>
    <col min="6666" max="6666" width="9.7109375" style="24" customWidth="1"/>
    <col min="6667" max="6667" width="18.140625" style="24" customWidth="1"/>
    <col min="6668" max="6668" width="11" style="24" customWidth="1"/>
    <col min="6669" max="6669" width="19.28515625" style="24" customWidth="1"/>
    <col min="6670" max="6670" width="8.5703125" style="24" customWidth="1"/>
    <col min="6671" max="6671" width="17.85546875" style="24" customWidth="1"/>
    <col min="6672" max="6672" width="8" style="24" customWidth="1"/>
    <col min="6673" max="6673" width="14.28515625" style="24" customWidth="1"/>
    <col min="6674" max="6674" width="11.85546875" style="24" customWidth="1"/>
    <col min="6675" max="6912" width="6.7109375" style="24"/>
    <col min="6913" max="6913" width="59.28515625" style="24" customWidth="1"/>
    <col min="6914" max="6914" width="21.42578125" style="24" customWidth="1"/>
    <col min="6915" max="6915" width="15.140625" style="24" customWidth="1"/>
    <col min="6916" max="6916" width="16.85546875" style="24" customWidth="1"/>
    <col min="6917" max="6917" width="9.85546875" style="24" customWidth="1"/>
    <col min="6918" max="6918" width="20.5703125" style="24" customWidth="1"/>
    <col min="6919" max="6920" width="15.140625" style="24" customWidth="1"/>
    <col min="6921" max="6921" width="16.7109375" style="24" customWidth="1"/>
    <col min="6922" max="6922" width="9.7109375" style="24" customWidth="1"/>
    <col min="6923" max="6923" width="18.140625" style="24" customWidth="1"/>
    <col min="6924" max="6924" width="11" style="24" customWidth="1"/>
    <col min="6925" max="6925" width="19.28515625" style="24" customWidth="1"/>
    <col min="6926" max="6926" width="8.5703125" style="24" customWidth="1"/>
    <col min="6927" max="6927" width="17.85546875" style="24" customWidth="1"/>
    <col min="6928" max="6928" width="8" style="24" customWidth="1"/>
    <col min="6929" max="6929" width="14.28515625" style="24" customWidth="1"/>
    <col min="6930" max="6930" width="11.85546875" style="24" customWidth="1"/>
    <col min="6931" max="7168" width="6.7109375" style="24"/>
    <col min="7169" max="7169" width="59.28515625" style="24" customWidth="1"/>
    <col min="7170" max="7170" width="21.42578125" style="24" customWidth="1"/>
    <col min="7171" max="7171" width="15.140625" style="24" customWidth="1"/>
    <col min="7172" max="7172" width="16.85546875" style="24" customWidth="1"/>
    <col min="7173" max="7173" width="9.85546875" style="24" customWidth="1"/>
    <col min="7174" max="7174" width="20.5703125" style="24" customWidth="1"/>
    <col min="7175" max="7176" width="15.140625" style="24" customWidth="1"/>
    <col min="7177" max="7177" width="16.7109375" style="24" customWidth="1"/>
    <col min="7178" max="7178" width="9.7109375" style="24" customWidth="1"/>
    <col min="7179" max="7179" width="18.140625" style="24" customWidth="1"/>
    <col min="7180" max="7180" width="11" style="24" customWidth="1"/>
    <col min="7181" max="7181" width="19.28515625" style="24" customWidth="1"/>
    <col min="7182" max="7182" width="8.5703125" style="24" customWidth="1"/>
    <col min="7183" max="7183" width="17.85546875" style="24" customWidth="1"/>
    <col min="7184" max="7184" width="8" style="24" customWidth="1"/>
    <col min="7185" max="7185" width="14.28515625" style="24" customWidth="1"/>
    <col min="7186" max="7186" width="11.85546875" style="24" customWidth="1"/>
    <col min="7187" max="7424" width="6.7109375" style="24"/>
    <col min="7425" max="7425" width="59.28515625" style="24" customWidth="1"/>
    <col min="7426" max="7426" width="21.42578125" style="24" customWidth="1"/>
    <col min="7427" max="7427" width="15.140625" style="24" customWidth="1"/>
    <col min="7428" max="7428" width="16.85546875" style="24" customWidth="1"/>
    <col min="7429" max="7429" width="9.85546875" style="24" customWidth="1"/>
    <col min="7430" max="7430" width="20.5703125" style="24" customWidth="1"/>
    <col min="7431" max="7432" width="15.140625" style="24" customWidth="1"/>
    <col min="7433" max="7433" width="16.7109375" style="24" customWidth="1"/>
    <col min="7434" max="7434" width="9.7109375" style="24" customWidth="1"/>
    <col min="7435" max="7435" width="18.140625" style="24" customWidth="1"/>
    <col min="7436" max="7436" width="11" style="24" customWidth="1"/>
    <col min="7437" max="7437" width="19.28515625" style="24" customWidth="1"/>
    <col min="7438" max="7438" width="8.5703125" style="24" customWidth="1"/>
    <col min="7439" max="7439" width="17.85546875" style="24" customWidth="1"/>
    <col min="7440" max="7440" width="8" style="24" customWidth="1"/>
    <col min="7441" max="7441" width="14.28515625" style="24" customWidth="1"/>
    <col min="7442" max="7442" width="11.85546875" style="24" customWidth="1"/>
    <col min="7443" max="7680" width="6.7109375" style="24"/>
    <col min="7681" max="7681" width="59.28515625" style="24" customWidth="1"/>
    <col min="7682" max="7682" width="21.42578125" style="24" customWidth="1"/>
    <col min="7683" max="7683" width="15.140625" style="24" customWidth="1"/>
    <col min="7684" max="7684" width="16.85546875" style="24" customWidth="1"/>
    <col min="7685" max="7685" width="9.85546875" style="24" customWidth="1"/>
    <col min="7686" max="7686" width="20.5703125" style="24" customWidth="1"/>
    <col min="7687" max="7688" width="15.140625" style="24" customWidth="1"/>
    <col min="7689" max="7689" width="16.7109375" style="24" customWidth="1"/>
    <col min="7690" max="7690" width="9.7109375" style="24" customWidth="1"/>
    <col min="7691" max="7691" width="18.140625" style="24" customWidth="1"/>
    <col min="7692" max="7692" width="11" style="24" customWidth="1"/>
    <col min="7693" max="7693" width="19.28515625" style="24" customWidth="1"/>
    <col min="7694" max="7694" width="8.5703125" style="24" customWidth="1"/>
    <col min="7695" max="7695" width="17.85546875" style="24" customWidth="1"/>
    <col min="7696" max="7696" width="8" style="24" customWidth="1"/>
    <col min="7697" max="7697" width="14.28515625" style="24" customWidth="1"/>
    <col min="7698" max="7698" width="11.85546875" style="24" customWidth="1"/>
    <col min="7699" max="7936" width="6.7109375" style="24"/>
    <col min="7937" max="7937" width="59.28515625" style="24" customWidth="1"/>
    <col min="7938" max="7938" width="21.42578125" style="24" customWidth="1"/>
    <col min="7939" max="7939" width="15.140625" style="24" customWidth="1"/>
    <col min="7940" max="7940" width="16.85546875" style="24" customWidth="1"/>
    <col min="7941" max="7941" width="9.85546875" style="24" customWidth="1"/>
    <col min="7942" max="7942" width="20.5703125" style="24" customWidth="1"/>
    <col min="7943" max="7944" width="15.140625" style="24" customWidth="1"/>
    <col min="7945" max="7945" width="16.7109375" style="24" customWidth="1"/>
    <col min="7946" max="7946" width="9.7109375" style="24" customWidth="1"/>
    <col min="7947" max="7947" width="18.140625" style="24" customWidth="1"/>
    <col min="7948" max="7948" width="11" style="24" customWidth="1"/>
    <col min="7949" max="7949" width="19.28515625" style="24" customWidth="1"/>
    <col min="7950" max="7950" width="8.5703125" style="24" customWidth="1"/>
    <col min="7951" max="7951" width="17.85546875" style="24" customWidth="1"/>
    <col min="7952" max="7952" width="8" style="24" customWidth="1"/>
    <col min="7953" max="7953" width="14.28515625" style="24" customWidth="1"/>
    <col min="7954" max="7954" width="11.85546875" style="24" customWidth="1"/>
    <col min="7955" max="8192" width="6.7109375" style="24"/>
    <col min="8193" max="8193" width="59.28515625" style="24" customWidth="1"/>
    <col min="8194" max="8194" width="21.42578125" style="24" customWidth="1"/>
    <col min="8195" max="8195" width="15.140625" style="24" customWidth="1"/>
    <col min="8196" max="8196" width="16.85546875" style="24" customWidth="1"/>
    <col min="8197" max="8197" width="9.85546875" style="24" customWidth="1"/>
    <col min="8198" max="8198" width="20.5703125" style="24" customWidth="1"/>
    <col min="8199" max="8200" width="15.140625" style="24" customWidth="1"/>
    <col min="8201" max="8201" width="16.7109375" style="24" customWidth="1"/>
    <col min="8202" max="8202" width="9.7109375" style="24" customWidth="1"/>
    <col min="8203" max="8203" width="18.140625" style="24" customWidth="1"/>
    <col min="8204" max="8204" width="11" style="24" customWidth="1"/>
    <col min="8205" max="8205" width="19.28515625" style="24" customWidth="1"/>
    <col min="8206" max="8206" width="8.5703125" style="24" customWidth="1"/>
    <col min="8207" max="8207" width="17.85546875" style="24" customWidth="1"/>
    <col min="8208" max="8208" width="8" style="24" customWidth="1"/>
    <col min="8209" max="8209" width="14.28515625" style="24" customWidth="1"/>
    <col min="8210" max="8210" width="11.85546875" style="24" customWidth="1"/>
    <col min="8211" max="8448" width="6.7109375" style="24"/>
    <col min="8449" max="8449" width="59.28515625" style="24" customWidth="1"/>
    <col min="8450" max="8450" width="21.42578125" style="24" customWidth="1"/>
    <col min="8451" max="8451" width="15.140625" style="24" customWidth="1"/>
    <col min="8452" max="8452" width="16.85546875" style="24" customWidth="1"/>
    <col min="8453" max="8453" width="9.85546875" style="24" customWidth="1"/>
    <col min="8454" max="8454" width="20.5703125" style="24" customWidth="1"/>
    <col min="8455" max="8456" width="15.140625" style="24" customWidth="1"/>
    <col min="8457" max="8457" width="16.7109375" style="24" customWidth="1"/>
    <col min="8458" max="8458" width="9.7109375" style="24" customWidth="1"/>
    <col min="8459" max="8459" width="18.140625" style="24" customWidth="1"/>
    <col min="8460" max="8460" width="11" style="24" customWidth="1"/>
    <col min="8461" max="8461" width="19.28515625" style="24" customWidth="1"/>
    <col min="8462" max="8462" width="8.5703125" style="24" customWidth="1"/>
    <col min="8463" max="8463" width="17.85546875" style="24" customWidth="1"/>
    <col min="8464" max="8464" width="8" style="24" customWidth="1"/>
    <col min="8465" max="8465" width="14.28515625" style="24" customWidth="1"/>
    <col min="8466" max="8466" width="11.85546875" style="24" customWidth="1"/>
    <col min="8467" max="8704" width="6.7109375" style="24"/>
    <col min="8705" max="8705" width="59.28515625" style="24" customWidth="1"/>
    <col min="8706" max="8706" width="21.42578125" style="24" customWidth="1"/>
    <col min="8707" max="8707" width="15.140625" style="24" customWidth="1"/>
    <col min="8708" max="8708" width="16.85546875" style="24" customWidth="1"/>
    <col min="8709" max="8709" width="9.85546875" style="24" customWidth="1"/>
    <col min="8710" max="8710" width="20.5703125" style="24" customWidth="1"/>
    <col min="8711" max="8712" width="15.140625" style="24" customWidth="1"/>
    <col min="8713" max="8713" width="16.7109375" style="24" customWidth="1"/>
    <col min="8714" max="8714" width="9.7109375" style="24" customWidth="1"/>
    <col min="8715" max="8715" width="18.140625" style="24" customWidth="1"/>
    <col min="8716" max="8716" width="11" style="24" customWidth="1"/>
    <col min="8717" max="8717" width="19.28515625" style="24" customWidth="1"/>
    <col min="8718" max="8718" width="8.5703125" style="24" customWidth="1"/>
    <col min="8719" max="8719" width="17.85546875" style="24" customWidth="1"/>
    <col min="8720" max="8720" width="8" style="24" customWidth="1"/>
    <col min="8721" max="8721" width="14.28515625" style="24" customWidth="1"/>
    <col min="8722" max="8722" width="11.85546875" style="24" customWidth="1"/>
    <col min="8723" max="8960" width="6.7109375" style="24"/>
    <col min="8961" max="8961" width="59.28515625" style="24" customWidth="1"/>
    <col min="8962" max="8962" width="21.42578125" style="24" customWidth="1"/>
    <col min="8963" max="8963" width="15.140625" style="24" customWidth="1"/>
    <col min="8964" max="8964" width="16.85546875" style="24" customWidth="1"/>
    <col min="8965" max="8965" width="9.85546875" style="24" customWidth="1"/>
    <col min="8966" max="8966" width="20.5703125" style="24" customWidth="1"/>
    <col min="8967" max="8968" width="15.140625" style="24" customWidth="1"/>
    <col min="8969" max="8969" width="16.7109375" style="24" customWidth="1"/>
    <col min="8970" max="8970" width="9.7109375" style="24" customWidth="1"/>
    <col min="8971" max="8971" width="18.140625" style="24" customWidth="1"/>
    <col min="8972" max="8972" width="11" style="24" customWidth="1"/>
    <col min="8973" max="8973" width="19.28515625" style="24" customWidth="1"/>
    <col min="8974" max="8974" width="8.5703125" style="24" customWidth="1"/>
    <col min="8975" max="8975" width="17.85546875" style="24" customWidth="1"/>
    <col min="8976" max="8976" width="8" style="24" customWidth="1"/>
    <col min="8977" max="8977" width="14.28515625" style="24" customWidth="1"/>
    <col min="8978" max="8978" width="11.85546875" style="24" customWidth="1"/>
    <col min="8979" max="9216" width="6.7109375" style="24"/>
    <col min="9217" max="9217" width="59.28515625" style="24" customWidth="1"/>
    <col min="9218" max="9218" width="21.42578125" style="24" customWidth="1"/>
    <col min="9219" max="9219" width="15.140625" style="24" customWidth="1"/>
    <col min="9220" max="9220" width="16.85546875" style="24" customWidth="1"/>
    <col min="9221" max="9221" width="9.85546875" style="24" customWidth="1"/>
    <col min="9222" max="9222" width="20.5703125" style="24" customWidth="1"/>
    <col min="9223" max="9224" width="15.140625" style="24" customWidth="1"/>
    <col min="9225" max="9225" width="16.7109375" style="24" customWidth="1"/>
    <col min="9226" max="9226" width="9.7109375" style="24" customWidth="1"/>
    <col min="9227" max="9227" width="18.140625" style="24" customWidth="1"/>
    <col min="9228" max="9228" width="11" style="24" customWidth="1"/>
    <col min="9229" max="9229" width="19.28515625" style="24" customWidth="1"/>
    <col min="9230" max="9230" width="8.5703125" style="24" customWidth="1"/>
    <col min="9231" max="9231" width="17.85546875" style="24" customWidth="1"/>
    <col min="9232" max="9232" width="8" style="24" customWidth="1"/>
    <col min="9233" max="9233" width="14.28515625" style="24" customWidth="1"/>
    <col min="9234" max="9234" width="11.85546875" style="24" customWidth="1"/>
    <col min="9235" max="9472" width="6.7109375" style="24"/>
    <col min="9473" max="9473" width="59.28515625" style="24" customWidth="1"/>
    <col min="9474" max="9474" width="21.42578125" style="24" customWidth="1"/>
    <col min="9475" max="9475" width="15.140625" style="24" customWidth="1"/>
    <col min="9476" max="9476" width="16.85546875" style="24" customWidth="1"/>
    <col min="9477" max="9477" width="9.85546875" style="24" customWidth="1"/>
    <col min="9478" max="9478" width="20.5703125" style="24" customWidth="1"/>
    <col min="9479" max="9480" width="15.140625" style="24" customWidth="1"/>
    <col min="9481" max="9481" width="16.7109375" style="24" customWidth="1"/>
    <col min="9482" max="9482" width="9.7109375" style="24" customWidth="1"/>
    <col min="9483" max="9483" width="18.140625" style="24" customWidth="1"/>
    <col min="9484" max="9484" width="11" style="24" customWidth="1"/>
    <col min="9485" max="9485" width="19.28515625" style="24" customWidth="1"/>
    <col min="9486" max="9486" width="8.5703125" style="24" customWidth="1"/>
    <col min="9487" max="9487" width="17.85546875" style="24" customWidth="1"/>
    <col min="9488" max="9488" width="8" style="24" customWidth="1"/>
    <col min="9489" max="9489" width="14.28515625" style="24" customWidth="1"/>
    <col min="9490" max="9490" width="11.85546875" style="24" customWidth="1"/>
    <col min="9491" max="9728" width="6.7109375" style="24"/>
    <col min="9729" max="9729" width="59.28515625" style="24" customWidth="1"/>
    <col min="9730" max="9730" width="21.42578125" style="24" customWidth="1"/>
    <col min="9731" max="9731" width="15.140625" style="24" customWidth="1"/>
    <col min="9732" max="9732" width="16.85546875" style="24" customWidth="1"/>
    <col min="9733" max="9733" width="9.85546875" style="24" customWidth="1"/>
    <col min="9734" max="9734" width="20.5703125" style="24" customWidth="1"/>
    <col min="9735" max="9736" width="15.140625" style="24" customWidth="1"/>
    <col min="9737" max="9737" width="16.7109375" style="24" customWidth="1"/>
    <col min="9738" max="9738" width="9.7109375" style="24" customWidth="1"/>
    <col min="9739" max="9739" width="18.140625" style="24" customWidth="1"/>
    <col min="9740" max="9740" width="11" style="24" customWidth="1"/>
    <col min="9741" max="9741" width="19.28515625" style="24" customWidth="1"/>
    <col min="9742" max="9742" width="8.5703125" style="24" customWidth="1"/>
    <col min="9743" max="9743" width="17.85546875" style="24" customWidth="1"/>
    <col min="9744" max="9744" width="8" style="24" customWidth="1"/>
    <col min="9745" max="9745" width="14.28515625" style="24" customWidth="1"/>
    <col min="9746" max="9746" width="11.85546875" style="24" customWidth="1"/>
    <col min="9747" max="9984" width="6.7109375" style="24"/>
    <col min="9985" max="9985" width="59.28515625" style="24" customWidth="1"/>
    <col min="9986" max="9986" width="21.42578125" style="24" customWidth="1"/>
    <col min="9987" max="9987" width="15.140625" style="24" customWidth="1"/>
    <col min="9988" max="9988" width="16.85546875" style="24" customWidth="1"/>
    <col min="9989" max="9989" width="9.85546875" style="24" customWidth="1"/>
    <col min="9990" max="9990" width="20.5703125" style="24" customWidth="1"/>
    <col min="9991" max="9992" width="15.140625" style="24" customWidth="1"/>
    <col min="9993" max="9993" width="16.7109375" style="24" customWidth="1"/>
    <col min="9994" max="9994" width="9.7109375" style="24" customWidth="1"/>
    <col min="9995" max="9995" width="18.140625" style="24" customWidth="1"/>
    <col min="9996" max="9996" width="11" style="24" customWidth="1"/>
    <col min="9997" max="9997" width="19.28515625" style="24" customWidth="1"/>
    <col min="9998" max="9998" width="8.5703125" style="24" customWidth="1"/>
    <col min="9999" max="9999" width="17.85546875" style="24" customWidth="1"/>
    <col min="10000" max="10000" width="8" style="24" customWidth="1"/>
    <col min="10001" max="10001" width="14.28515625" style="24" customWidth="1"/>
    <col min="10002" max="10002" width="11.85546875" style="24" customWidth="1"/>
    <col min="10003" max="10240" width="6.7109375" style="24"/>
    <col min="10241" max="10241" width="59.28515625" style="24" customWidth="1"/>
    <col min="10242" max="10242" width="21.42578125" style="24" customWidth="1"/>
    <col min="10243" max="10243" width="15.140625" style="24" customWidth="1"/>
    <col min="10244" max="10244" width="16.85546875" style="24" customWidth="1"/>
    <col min="10245" max="10245" width="9.85546875" style="24" customWidth="1"/>
    <col min="10246" max="10246" width="20.5703125" style="24" customWidth="1"/>
    <col min="10247" max="10248" width="15.140625" style="24" customWidth="1"/>
    <col min="10249" max="10249" width="16.7109375" style="24" customWidth="1"/>
    <col min="10250" max="10250" width="9.7109375" style="24" customWidth="1"/>
    <col min="10251" max="10251" width="18.140625" style="24" customWidth="1"/>
    <col min="10252" max="10252" width="11" style="24" customWidth="1"/>
    <col min="10253" max="10253" width="19.28515625" style="24" customWidth="1"/>
    <col min="10254" max="10254" width="8.5703125" style="24" customWidth="1"/>
    <col min="10255" max="10255" width="17.85546875" style="24" customWidth="1"/>
    <col min="10256" max="10256" width="8" style="24" customWidth="1"/>
    <col min="10257" max="10257" width="14.28515625" style="24" customWidth="1"/>
    <col min="10258" max="10258" width="11.85546875" style="24" customWidth="1"/>
    <col min="10259" max="10496" width="6.7109375" style="24"/>
    <col min="10497" max="10497" width="59.28515625" style="24" customWidth="1"/>
    <col min="10498" max="10498" width="21.42578125" style="24" customWidth="1"/>
    <col min="10499" max="10499" width="15.140625" style="24" customWidth="1"/>
    <col min="10500" max="10500" width="16.85546875" style="24" customWidth="1"/>
    <col min="10501" max="10501" width="9.85546875" style="24" customWidth="1"/>
    <col min="10502" max="10502" width="20.5703125" style="24" customWidth="1"/>
    <col min="10503" max="10504" width="15.140625" style="24" customWidth="1"/>
    <col min="10505" max="10505" width="16.7109375" style="24" customWidth="1"/>
    <col min="10506" max="10506" width="9.7109375" style="24" customWidth="1"/>
    <col min="10507" max="10507" width="18.140625" style="24" customWidth="1"/>
    <col min="10508" max="10508" width="11" style="24" customWidth="1"/>
    <col min="10509" max="10509" width="19.28515625" style="24" customWidth="1"/>
    <col min="10510" max="10510" width="8.5703125" style="24" customWidth="1"/>
    <col min="10511" max="10511" width="17.85546875" style="24" customWidth="1"/>
    <col min="10512" max="10512" width="8" style="24" customWidth="1"/>
    <col min="10513" max="10513" width="14.28515625" style="24" customWidth="1"/>
    <col min="10514" max="10514" width="11.85546875" style="24" customWidth="1"/>
    <col min="10515" max="10752" width="6.7109375" style="24"/>
    <col min="10753" max="10753" width="59.28515625" style="24" customWidth="1"/>
    <col min="10754" max="10754" width="21.42578125" style="24" customWidth="1"/>
    <col min="10755" max="10755" width="15.140625" style="24" customWidth="1"/>
    <col min="10756" max="10756" width="16.85546875" style="24" customWidth="1"/>
    <col min="10757" max="10757" width="9.85546875" style="24" customWidth="1"/>
    <col min="10758" max="10758" width="20.5703125" style="24" customWidth="1"/>
    <col min="10759" max="10760" width="15.140625" style="24" customWidth="1"/>
    <col min="10761" max="10761" width="16.7109375" style="24" customWidth="1"/>
    <col min="10762" max="10762" width="9.7109375" style="24" customWidth="1"/>
    <col min="10763" max="10763" width="18.140625" style="24" customWidth="1"/>
    <col min="10764" max="10764" width="11" style="24" customWidth="1"/>
    <col min="10765" max="10765" width="19.28515625" style="24" customWidth="1"/>
    <col min="10766" max="10766" width="8.5703125" style="24" customWidth="1"/>
    <col min="10767" max="10767" width="17.85546875" style="24" customWidth="1"/>
    <col min="10768" max="10768" width="8" style="24" customWidth="1"/>
    <col min="10769" max="10769" width="14.28515625" style="24" customWidth="1"/>
    <col min="10770" max="10770" width="11.85546875" style="24" customWidth="1"/>
    <col min="10771" max="11008" width="6.7109375" style="24"/>
    <col min="11009" max="11009" width="59.28515625" style="24" customWidth="1"/>
    <col min="11010" max="11010" width="21.42578125" style="24" customWidth="1"/>
    <col min="11011" max="11011" width="15.140625" style="24" customWidth="1"/>
    <col min="11012" max="11012" width="16.85546875" style="24" customWidth="1"/>
    <col min="11013" max="11013" width="9.85546875" style="24" customWidth="1"/>
    <col min="11014" max="11014" width="20.5703125" style="24" customWidth="1"/>
    <col min="11015" max="11016" width="15.140625" style="24" customWidth="1"/>
    <col min="11017" max="11017" width="16.7109375" style="24" customWidth="1"/>
    <col min="11018" max="11018" width="9.7109375" style="24" customWidth="1"/>
    <col min="11019" max="11019" width="18.140625" style="24" customWidth="1"/>
    <col min="11020" max="11020" width="11" style="24" customWidth="1"/>
    <col min="11021" max="11021" width="19.28515625" style="24" customWidth="1"/>
    <col min="11022" max="11022" width="8.5703125" style="24" customWidth="1"/>
    <col min="11023" max="11023" width="17.85546875" style="24" customWidth="1"/>
    <col min="11024" max="11024" width="8" style="24" customWidth="1"/>
    <col min="11025" max="11025" width="14.28515625" style="24" customWidth="1"/>
    <col min="11026" max="11026" width="11.85546875" style="24" customWidth="1"/>
    <col min="11027" max="11264" width="6.7109375" style="24"/>
    <col min="11265" max="11265" width="59.28515625" style="24" customWidth="1"/>
    <col min="11266" max="11266" width="21.42578125" style="24" customWidth="1"/>
    <col min="11267" max="11267" width="15.140625" style="24" customWidth="1"/>
    <col min="11268" max="11268" width="16.85546875" style="24" customWidth="1"/>
    <col min="11269" max="11269" width="9.85546875" style="24" customWidth="1"/>
    <col min="11270" max="11270" width="20.5703125" style="24" customWidth="1"/>
    <col min="11271" max="11272" width="15.140625" style="24" customWidth="1"/>
    <col min="11273" max="11273" width="16.7109375" style="24" customWidth="1"/>
    <col min="11274" max="11274" width="9.7109375" style="24" customWidth="1"/>
    <col min="11275" max="11275" width="18.140625" style="24" customWidth="1"/>
    <col min="11276" max="11276" width="11" style="24" customWidth="1"/>
    <col min="11277" max="11277" width="19.28515625" style="24" customWidth="1"/>
    <col min="11278" max="11278" width="8.5703125" style="24" customWidth="1"/>
    <col min="11279" max="11279" width="17.85546875" style="24" customWidth="1"/>
    <col min="11280" max="11280" width="8" style="24" customWidth="1"/>
    <col min="11281" max="11281" width="14.28515625" style="24" customWidth="1"/>
    <col min="11282" max="11282" width="11.85546875" style="24" customWidth="1"/>
    <col min="11283" max="11520" width="6.7109375" style="24"/>
    <col min="11521" max="11521" width="59.28515625" style="24" customWidth="1"/>
    <col min="11522" max="11522" width="21.42578125" style="24" customWidth="1"/>
    <col min="11523" max="11523" width="15.140625" style="24" customWidth="1"/>
    <col min="11524" max="11524" width="16.85546875" style="24" customWidth="1"/>
    <col min="11525" max="11525" width="9.85546875" style="24" customWidth="1"/>
    <col min="11526" max="11526" width="20.5703125" style="24" customWidth="1"/>
    <col min="11527" max="11528" width="15.140625" style="24" customWidth="1"/>
    <col min="11529" max="11529" width="16.7109375" style="24" customWidth="1"/>
    <col min="11530" max="11530" width="9.7109375" style="24" customWidth="1"/>
    <col min="11531" max="11531" width="18.140625" style="24" customWidth="1"/>
    <col min="11532" max="11532" width="11" style="24" customWidth="1"/>
    <col min="11533" max="11533" width="19.28515625" style="24" customWidth="1"/>
    <col min="11534" max="11534" width="8.5703125" style="24" customWidth="1"/>
    <col min="11535" max="11535" width="17.85546875" style="24" customWidth="1"/>
    <col min="11536" max="11536" width="8" style="24" customWidth="1"/>
    <col min="11537" max="11537" width="14.28515625" style="24" customWidth="1"/>
    <col min="11538" max="11538" width="11.85546875" style="24" customWidth="1"/>
    <col min="11539" max="11776" width="6.7109375" style="24"/>
    <col min="11777" max="11777" width="59.28515625" style="24" customWidth="1"/>
    <col min="11778" max="11778" width="21.42578125" style="24" customWidth="1"/>
    <col min="11779" max="11779" width="15.140625" style="24" customWidth="1"/>
    <col min="11780" max="11780" width="16.85546875" style="24" customWidth="1"/>
    <col min="11781" max="11781" width="9.85546875" style="24" customWidth="1"/>
    <col min="11782" max="11782" width="20.5703125" style="24" customWidth="1"/>
    <col min="11783" max="11784" width="15.140625" style="24" customWidth="1"/>
    <col min="11785" max="11785" width="16.7109375" style="24" customWidth="1"/>
    <col min="11786" max="11786" width="9.7109375" style="24" customWidth="1"/>
    <col min="11787" max="11787" width="18.140625" style="24" customWidth="1"/>
    <col min="11788" max="11788" width="11" style="24" customWidth="1"/>
    <col min="11789" max="11789" width="19.28515625" style="24" customWidth="1"/>
    <col min="11790" max="11790" width="8.5703125" style="24" customWidth="1"/>
    <col min="11791" max="11791" width="17.85546875" style="24" customWidth="1"/>
    <col min="11792" max="11792" width="8" style="24" customWidth="1"/>
    <col min="11793" max="11793" width="14.28515625" style="24" customWidth="1"/>
    <col min="11794" max="11794" width="11.85546875" style="24" customWidth="1"/>
    <col min="11795" max="12032" width="6.7109375" style="24"/>
    <col min="12033" max="12033" width="59.28515625" style="24" customWidth="1"/>
    <col min="12034" max="12034" width="21.42578125" style="24" customWidth="1"/>
    <col min="12035" max="12035" width="15.140625" style="24" customWidth="1"/>
    <col min="12036" max="12036" width="16.85546875" style="24" customWidth="1"/>
    <col min="12037" max="12037" width="9.85546875" style="24" customWidth="1"/>
    <col min="12038" max="12038" width="20.5703125" style="24" customWidth="1"/>
    <col min="12039" max="12040" width="15.140625" style="24" customWidth="1"/>
    <col min="12041" max="12041" width="16.7109375" style="24" customWidth="1"/>
    <col min="12042" max="12042" width="9.7109375" style="24" customWidth="1"/>
    <col min="12043" max="12043" width="18.140625" style="24" customWidth="1"/>
    <col min="12044" max="12044" width="11" style="24" customWidth="1"/>
    <col min="12045" max="12045" width="19.28515625" style="24" customWidth="1"/>
    <col min="12046" max="12046" width="8.5703125" style="24" customWidth="1"/>
    <col min="12047" max="12047" width="17.85546875" style="24" customWidth="1"/>
    <col min="12048" max="12048" width="8" style="24" customWidth="1"/>
    <col min="12049" max="12049" width="14.28515625" style="24" customWidth="1"/>
    <col min="12050" max="12050" width="11.85546875" style="24" customWidth="1"/>
    <col min="12051" max="12288" width="6.7109375" style="24"/>
    <col min="12289" max="12289" width="59.28515625" style="24" customWidth="1"/>
    <col min="12290" max="12290" width="21.42578125" style="24" customWidth="1"/>
    <col min="12291" max="12291" width="15.140625" style="24" customWidth="1"/>
    <col min="12292" max="12292" width="16.85546875" style="24" customWidth="1"/>
    <col min="12293" max="12293" width="9.85546875" style="24" customWidth="1"/>
    <col min="12294" max="12294" width="20.5703125" style="24" customWidth="1"/>
    <col min="12295" max="12296" width="15.140625" style="24" customWidth="1"/>
    <col min="12297" max="12297" width="16.7109375" style="24" customWidth="1"/>
    <col min="12298" max="12298" width="9.7109375" style="24" customWidth="1"/>
    <col min="12299" max="12299" width="18.140625" style="24" customWidth="1"/>
    <col min="12300" max="12300" width="11" style="24" customWidth="1"/>
    <col min="12301" max="12301" width="19.28515625" style="24" customWidth="1"/>
    <col min="12302" max="12302" width="8.5703125" style="24" customWidth="1"/>
    <col min="12303" max="12303" width="17.85546875" style="24" customWidth="1"/>
    <col min="12304" max="12304" width="8" style="24" customWidth="1"/>
    <col min="12305" max="12305" width="14.28515625" style="24" customWidth="1"/>
    <col min="12306" max="12306" width="11.85546875" style="24" customWidth="1"/>
    <col min="12307" max="12544" width="6.7109375" style="24"/>
    <col min="12545" max="12545" width="59.28515625" style="24" customWidth="1"/>
    <col min="12546" max="12546" width="21.42578125" style="24" customWidth="1"/>
    <col min="12547" max="12547" width="15.140625" style="24" customWidth="1"/>
    <col min="12548" max="12548" width="16.85546875" style="24" customWidth="1"/>
    <col min="12549" max="12549" width="9.85546875" style="24" customWidth="1"/>
    <col min="12550" max="12550" width="20.5703125" style="24" customWidth="1"/>
    <col min="12551" max="12552" width="15.140625" style="24" customWidth="1"/>
    <col min="12553" max="12553" width="16.7109375" style="24" customWidth="1"/>
    <col min="12554" max="12554" width="9.7109375" style="24" customWidth="1"/>
    <col min="12555" max="12555" width="18.140625" style="24" customWidth="1"/>
    <col min="12556" max="12556" width="11" style="24" customWidth="1"/>
    <col min="12557" max="12557" width="19.28515625" style="24" customWidth="1"/>
    <col min="12558" max="12558" width="8.5703125" style="24" customWidth="1"/>
    <col min="12559" max="12559" width="17.85546875" style="24" customWidth="1"/>
    <col min="12560" max="12560" width="8" style="24" customWidth="1"/>
    <col min="12561" max="12561" width="14.28515625" style="24" customWidth="1"/>
    <col min="12562" max="12562" width="11.85546875" style="24" customWidth="1"/>
    <col min="12563" max="12800" width="6.7109375" style="24"/>
    <col min="12801" max="12801" width="59.28515625" style="24" customWidth="1"/>
    <col min="12802" max="12802" width="21.42578125" style="24" customWidth="1"/>
    <col min="12803" max="12803" width="15.140625" style="24" customWidth="1"/>
    <col min="12804" max="12804" width="16.85546875" style="24" customWidth="1"/>
    <col min="12805" max="12805" width="9.85546875" style="24" customWidth="1"/>
    <col min="12806" max="12806" width="20.5703125" style="24" customWidth="1"/>
    <col min="12807" max="12808" width="15.140625" style="24" customWidth="1"/>
    <col min="12809" max="12809" width="16.7109375" style="24" customWidth="1"/>
    <col min="12810" max="12810" width="9.7109375" style="24" customWidth="1"/>
    <col min="12811" max="12811" width="18.140625" style="24" customWidth="1"/>
    <col min="12812" max="12812" width="11" style="24" customWidth="1"/>
    <col min="12813" max="12813" width="19.28515625" style="24" customWidth="1"/>
    <col min="12814" max="12814" width="8.5703125" style="24" customWidth="1"/>
    <col min="12815" max="12815" width="17.85546875" style="24" customWidth="1"/>
    <col min="12816" max="12816" width="8" style="24" customWidth="1"/>
    <col min="12817" max="12817" width="14.28515625" style="24" customWidth="1"/>
    <col min="12818" max="12818" width="11.85546875" style="24" customWidth="1"/>
    <col min="12819" max="13056" width="6.7109375" style="24"/>
    <col min="13057" max="13057" width="59.28515625" style="24" customWidth="1"/>
    <col min="13058" max="13058" width="21.42578125" style="24" customWidth="1"/>
    <col min="13059" max="13059" width="15.140625" style="24" customWidth="1"/>
    <col min="13060" max="13060" width="16.85546875" style="24" customWidth="1"/>
    <col min="13061" max="13061" width="9.85546875" style="24" customWidth="1"/>
    <col min="13062" max="13062" width="20.5703125" style="24" customWidth="1"/>
    <col min="13063" max="13064" width="15.140625" style="24" customWidth="1"/>
    <col min="13065" max="13065" width="16.7109375" style="24" customWidth="1"/>
    <col min="13066" max="13066" width="9.7109375" style="24" customWidth="1"/>
    <col min="13067" max="13067" width="18.140625" style="24" customWidth="1"/>
    <col min="13068" max="13068" width="11" style="24" customWidth="1"/>
    <col min="13069" max="13069" width="19.28515625" style="24" customWidth="1"/>
    <col min="13070" max="13070" width="8.5703125" style="24" customWidth="1"/>
    <col min="13071" max="13071" width="17.85546875" style="24" customWidth="1"/>
    <col min="13072" max="13072" width="8" style="24" customWidth="1"/>
    <col min="13073" max="13073" width="14.28515625" style="24" customWidth="1"/>
    <col min="13074" max="13074" width="11.85546875" style="24" customWidth="1"/>
    <col min="13075" max="13312" width="6.7109375" style="24"/>
    <col min="13313" max="13313" width="59.28515625" style="24" customWidth="1"/>
    <col min="13314" max="13314" width="21.42578125" style="24" customWidth="1"/>
    <col min="13315" max="13315" width="15.140625" style="24" customWidth="1"/>
    <col min="13316" max="13316" width="16.85546875" style="24" customWidth="1"/>
    <col min="13317" max="13317" width="9.85546875" style="24" customWidth="1"/>
    <col min="13318" max="13318" width="20.5703125" style="24" customWidth="1"/>
    <col min="13319" max="13320" width="15.140625" style="24" customWidth="1"/>
    <col min="13321" max="13321" width="16.7109375" style="24" customWidth="1"/>
    <col min="13322" max="13322" width="9.7109375" style="24" customWidth="1"/>
    <col min="13323" max="13323" width="18.140625" style="24" customWidth="1"/>
    <col min="13324" max="13324" width="11" style="24" customWidth="1"/>
    <col min="13325" max="13325" width="19.28515625" style="24" customWidth="1"/>
    <col min="13326" max="13326" width="8.5703125" style="24" customWidth="1"/>
    <col min="13327" max="13327" width="17.85546875" style="24" customWidth="1"/>
    <col min="13328" max="13328" width="8" style="24" customWidth="1"/>
    <col min="13329" max="13329" width="14.28515625" style="24" customWidth="1"/>
    <col min="13330" max="13330" width="11.85546875" style="24" customWidth="1"/>
    <col min="13331" max="13568" width="6.7109375" style="24"/>
    <col min="13569" max="13569" width="59.28515625" style="24" customWidth="1"/>
    <col min="13570" max="13570" width="21.42578125" style="24" customWidth="1"/>
    <col min="13571" max="13571" width="15.140625" style="24" customWidth="1"/>
    <col min="13572" max="13572" width="16.85546875" style="24" customWidth="1"/>
    <col min="13573" max="13573" width="9.85546875" style="24" customWidth="1"/>
    <col min="13574" max="13574" width="20.5703125" style="24" customWidth="1"/>
    <col min="13575" max="13576" width="15.140625" style="24" customWidth="1"/>
    <col min="13577" max="13577" width="16.7109375" style="24" customWidth="1"/>
    <col min="13578" max="13578" width="9.7109375" style="24" customWidth="1"/>
    <col min="13579" max="13579" width="18.140625" style="24" customWidth="1"/>
    <col min="13580" max="13580" width="11" style="24" customWidth="1"/>
    <col min="13581" max="13581" width="19.28515625" style="24" customWidth="1"/>
    <col min="13582" max="13582" width="8.5703125" style="24" customWidth="1"/>
    <col min="13583" max="13583" width="17.85546875" style="24" customWidth="1"/>
    <col min="13584" max="13584" width="8" style="24" customWidth="1"/>
    <col min="13585" max="13585" width="14.28515625" style="24" customWidth="1"/>
    <col min="13586" max="13586" width="11.85546875" style="24" customWidth="1"/>
    <col min="13587" max="13824" width="6.7109375" style="24"/>
    <col min="13825" max="13825" width="59.28515625" style="24" customWidth="1"/>
    <col min="13826" max="13826" width="21.42578125" style="24" customWidth="1"/>
    <col min="13827" max="13827" width="15.140625" style="24" customWidth="1"/>
    <col min="13828" max="13828" width="16.85546875" style="24" customWidth="1"/>
    <col min="13829" max="13829" width="9.85546875" style="24" customWidth="1"/>
    <col min="13830" max="13830" width="20.5703125" style="24" customWidth="1"/>
    <col min="13831" max="13832" width="15.140625" style="24" customWidth="1"/>
    <col min="13833" max="13833" width="16.7109375" style="24" customWidth="1"/>
    <col min="13834" max="13834" width="9.7109375" style="24" customWidth="1"/>
    <col min="13835" max="13835" width="18.140625" style="24" customWidth="1"/>
    <col min="13836" max="13836" width="11" style="24" customWidth="1"/>
    <col min="13837" max="13837" width="19.28515625" style="24" customWidth="1"/>
    <col min="13838" max="13838" width="8.5703125" style="24" customWidth="1"/>
    <col min="13839" max="13839" width="17.85546875" style="24" customWidth="1"/>
    <col min="13840" max="13840" width="8" style="24" customWidth="1"/>
    <col min="13841" max="13841" width="14.28515625" style="24" customWidth="1"/>
    <col min="13842" max="13842" width="11.85546875" style="24" customWidth="1"/>
    <col min="13843" max="14080" width="6.7109375" style="24"/>
    <col min="14081" max="14081" width="59.28515625" style="24" customWidth="1"/>
    <col min="14082" max="14082" width="21.42578125" style="24" customWidth="1"/>
    <col min="14083" max="14083" width="15.140625" style="24" customWidth="1"/>
    <col min="14084" max="14084" width="16.85546875" style="24" customWidth="1"/>
    <col min="14085" max="14085" width="9.85546875" style="24" customWidth="1"/>
    <col min="14086" max="14086" width="20.5703125" style="24" customWidth="1"/>
    <col min="14087" max="14088" width="15.140625" style="24" customWidth="1"/>
    <col min="14089" max="14089" width="16.7109375" style="24" customWidth="1"/>
    <col min="14090" max="14090" width="9.7109375" style="24" customWidth="1"/>
    <col min="14091" max="14091" width="18.140625" style="24" customWidth="1"/>
    <col min="14092" max="14092" width="11" style="24" customWidth="1"/>
    <col min="14093" max="14093" width="19.28515625" style="24" customWidth="1"/>
    <col min="14094" max="14094" width="8.5703125" style="24" customWidth="1"/>
    <col min="14095" max="14095" width="17.85546875" style="24" customWidth="1"/>
    <col min="14096" max="14096" width="8" style="24" customWidth="1"/>
    <col min="14097" max="14097" width="14.28515625" style="24" customWidth="1"/>
    <col min="14098" max="14098" width="11.85546875" style="24" customWidth="1"/>
    <col min="14099" max="14336" width="6.7109375" style="24"/>
    <col min="14337" max="14337" width="59.28515625" style="24" customWidth="1"/>
    <col min="14338" max="14338" width="21.42578125" style="24" customWidth="1"/>
    <col min="14339" max="14339" width="15.140625" style="24" customWidth="1"/>
    <col min="14340" max="14340" width="16.85546875" style="24" customWidth="1"/>
    <col min="14341" max="14341" width="9.85546875" style="24" customWidth="1"/>
    <col min="14342" max="14342" width="20.5703125" style="24" customWidth="1"/>
    <col min="14343" max="14344" width="15.140625" style="24" customWidth="1"/>
    <col min="14345" max="14345" width="16.7109375" style="24" customWidth="1"/>
    <col min="14346" max="14346" width="9.7109375" style="24" customWidth="1"/>
    <col min="14347" max="14347" width="18.140625" style="24" customWidth="1"/>
    <col min="14348" max="14348" width="11" style="24" customWidth="1"/>
    <col min="14349" max="14349" width="19.28515625" style="24" customWidth="1"/>
    <col min="14350" max="14350" width="8.5703125" style="24" customWidth="1"/>
    <col min="14351" max="14351" width="17.85546875" style="24" customWidth="1"/>
    <col min="14352" max="14352" width="8" style="24" customWidth="1"/>
    <col min="14353" max="14353" width="14.28515625" style="24" customWidth="1"/>
    <col min="14354" max="14354" width="11.85546875" style="24" customWidth="1"/>
    <col min="14355" max="14592" width="6.7109375" style="24"/>
    <col min="14593" max="14593" width="59.28515625" style="24" customWidth="1"/>
    <col min="14594" max="14594" width="21.42578125" style="24" customWidth="1"/>
    <col min="14595" max="14595" width="15.140625" style="24" customWidth="1"/>
    <col min="14596" max="14596" width="16.85546875" style="24" customWidth="1"/>
    <col min="14597" max="14597" width="9.85546875" style="24" customWidth="1"/>
    <col min="14598" max="14598" width="20.5703125" style="24" customWidth="1"/>
    <col min="14599" max="14600" width="15.140625" style="24" customWidth="1"/>
    <col min="14601" max="14601" width="16.7109375" style="24" customWidth="1"/>
    <col min="14602" max="14602" width="9.7109375" style="24" customWidth="1"/>
    <col min="14603" max="14603" width="18.140625" style="24" customWidth="1"/>
    <col min="14604" max="14604" width="11" style="24" customWidth="1"/>
    <col min="14605" max="14605" width="19.28515625" style="24" customWidth="1"/>
    <col min="14606" max="14606" width="8.5703125" style="24" customWidth="1"/>
    <col min="14607" max="14607" width="17.85546875" style="24" customWidth="1"/>
    <col min="14608" max="14608" width="8" style="24" customWidth="1"/>
    <col min="14609" max="14609" width="14.28515625" style="24" customWidth="1"/>
    <col min="14610" max="14610" width="11.85546875" style="24" customWidth="1"/>
    <col min="14611" max="14848" width="6.7109375" style="24"/>
    <col min="14849" max="14849" width="59.28515625" style="24" customWidth="1"/>
    <col min="14850" max="14850" width="21.42578125" style="24" customWidth="1"/>
    <col min="14851" max="14851" width="15.140625" style="24" customWidth="1"/>
    <col min="14852" max="14852" width="16.85546875" style="24" customWidth="1"/>
    <col min="14853" max="14853" width="9.85546875" style="24" customWidth="1"/>
    <col min="14854" max="14854" width="20.5703125" style="24" customWidth="1"/>
    <col min="14855" max="14856" width="15.140625" style="24" customWidth="1"/>
    <col min="14857" max="14857" width="16.7109375" style="24" customWidth="1"/>
    <col min="14858" max="14858" width="9.7109375" style="24" customWidth="1"/>
    <col min="14859" max="14859" width="18.140625" style="24" customWidth="1"/>
    <col min="14860" max="14860" width="11" style="24" customWidth="1"/>
    <col min="14861" max="14861" width="19.28515625" style="24" customWidth="1"/>
    <col min="14862" max="14862" width="8.5703125" style="24" customWidth="1"/>
    <col min="14863" max="14863" width="17.85546875" style="24" customWidth="1"/>
    <col min="14864" max="14864" width="8" style="24" customWidth="1"/>
    <col min="14865" max="14865" width="14.28515625" style="24" customWidth="1"/>
    <col min="14866" max="14866" width="11.85546875" style="24" customWidth="1"/>
    <col min="14867" max="15104" width="6.7109375" style="24"/>
    <col min="15105" max="15105" width="59.28515625" style="24" customWidth="1"/>
    <col min="15106" max="15106" width="21.42578125" style="24" customWidth="1"/>
    <col min="15107" max="15107" width="15.140625" style="24" customWidth="1"/>
    <col min="15108" max="15108" width="16.85546875" style="24" customWidth="1"/>
    <col min="15109" max="15109" width="9.85546875" style="24" customWidth="1"/>
    <col min="15110" max="15110" width="20.5703125" style="24" customWidth="1"/>
    <col min="15111" max="15112" width="15.140625" style="24" customWidth="1"/>
    <col min="15113" max="15113" width="16.7109375" style="24" customWidth="1"/>
    <col min="15114" max="15114" width="9.7109375" style="24" customWidth="1"/>
    <col min="15115" max="15115" width="18.140625" style="24" customWidth="1"/>
    <col min="15116" max="15116" width="11" style="24" customWidth="1"/>
    <col min="15117" max="15117" width="19.28515625" style="24" customWidth="1"/>
    <col min="15118" max="15118" width="8.5703125" style="24" customWidth="1"/>
    <col min="15119" max="15119" width="17.85546875" style="24" customWidth="1"/>
    <col min="15120" max="15120" width="8" style="24" customWidth="1"/>
    <col min="15121" max="15121" width="14.28515625" style="24" customWidth="1"/>
    <col min="15122" max="15122" width="11.85546875" style="24" customWidth="1"/>
    <col min="15123" max="15360" width="6.7109375" style="24"/>
    <col min="15361" max="15361" width="59.28515625" style="24" customWidth="1"/>
    <col min="15362" max="15362" width="21.42578125" style="24" customWidth="1"/>
    <col min="15363" max="15363" width="15.140625" style="24" customWidth="1"/>
    <col min="15364" max="15364" width="16.85546875" style="24" customWidth="1"/>
    <col min="15365" max="15365" width="9.85546875" style="24" customWidth="1"/>
    <col min="15366" max="15366" width="20.5703125" style="24" customWidth="1"/>
    <col min="15367" max="15368" width="15.140625" style="24" customWidth="1"/>
    <col min="15369" max="15369" width="16.7109375" style="24" customWidth="1"/>
    <col min="15370" max="15370" width="9.7109375" style="24" customWidth="1"/>
    <col min="15371" max="15371" width="18.140625" style="24" customWidth="1"/>
    <col min="15372" max="15372" width="11" style="24" customWidth="1"/>
    <col min="15373" max="15373" width="19.28515625" style="24" customWidth="1"/>
    <col min="15374" max="15374" width="8.5703125" style="24" customWidth="1"/>
    <col min="15375" max="15375" width="17.85546875" style="24" customWidth="1"/>
    <col min="15376" max="15376" width="8" style="24" customWidth="1"/>
    <col min="15377" max="15377" width="14.28515625" style="24" customWidth="1"/>
    <col min="15378" max="15378" width="11.85546875" style="24" customWidth="1"/>
    <col min="15379" max="15616" width="6.7109375" style="24"/>
    <col min="15617" max="15617" width="59.28515625" style="24" customWidth="1"/>
    <col min="15618" max="15618" width="21.42578125" style="24" customWidth="1"/>
    <col min="15619" max="15619" width="15.140625" style="24" customWidth="1"/>
    <col min="15620" max="15620" width="16.85546875" style="24" customWidth="1"/>
    <col min="15621" max="15621" width="9.85546875" style="24" customWidth="1"/>
    <col min="15622" max="15622" width="20.5703125" style="24" customWidth="1"/>
    <col min="15623" max="15624" width="15.140625" style="24" customWidth="1"/>
    <col min="15625" max="15625" width="16.7109375" style="24" customWidth="1"/>
    <col min="15626" max="15626" width="9.7109375" style="24" customWidth="1"/>
    <col min="15627" max="15627" width="18.140625" style="24" customWidth="1"/>
    <col min="15628" max="15628" width="11" style="24" customWidth="1"/>
    <col min="15629" max="15629" width="19.28515625" style="24" customWidth="1"/>
    <col min="15630" max="15630" width="8.5703125" style="24" customWidth="1"/>
    <col min="15631" max="15631" width="17.85546875" style="24" customWidth="1"/>
    <col min="15632" max="15632" width="8" style="24" customWidth="1"/>
    <col min="15633" max="15633" width="14.28515625" style="24" customWidth="1"/>
    <col min="15634" max="15634" width="11.85546875" style="24" customWidth="1"/>
    <col min="15635" max="15872" width="6.7109375" style="24"/>
    <col min="15873" max="15873" width="59.28515625" style="24" customWidth="1"/>
    <col min="15874" max="15874" width="21.42578125" style="24" customWidth="1"/>
    <col min="15875" max="15875" width="15.140625" style="24" customWidth="1"/>
    <col min="15876" max="15876" width="16.85546875" style="24" customWidth="1"/>
    <col min="15877" max="15877" width="9.85546875" style="24" customWidth="1"/>
    <col min="15878" max="15878" width="20.5703125" style="24" customWidth="1"/>
    <col min="15879" max="15880" width="15.140625" style="24" customWidth="1"/>
    <col min="15881" max="15881" width="16.7109375" style="24" customWidth="1"/>
    <col min="15882" max="15882" width="9.7109375" style="24" customWidth="1"/>
    <col min="15883" max="15883" width="18.140625" style="24" customWidth="1"/>
    <col min="15884" max="15884" width="11" style="24" customWidth="1"/>
    <col min="15885" max="15885" width="19.28515625" style="24" customWidth="1"/>
    <col min="15886" max="15886" width="8.5703125" style="24" customWidth="1"/>
    <col min="15887" max="15887" width="17.85546875" style="24" customWidth="1"/>
    <col min="15888" max="15888" width="8" style="24" customWidth="1"/>
    <col min="15889" max="15889" width="14.28515625" style="24" customWidth="1"/>
    <col min="15890" max="15890" width="11.85546875" style="24" customWidth="1"/>
    <col min="15891" max="16128" width="6.7109375" style="24"/>
    <col min="16129" max="16129" width="59.28515625" style="24" customWidth="1"/>
    <col min="16130" max="16130" width="21.42578125" style="24" customWidth="1"/>
    <col min="16131" max="16131" width="15.140625" style="24" customWidth="1"/>
    <col min="16132" max="16132" width="16.85546875" style="24" customWidth="1"/>
    <col min="16133" max="16133" width="9.85546875" style="24" customWidth="1"/>
    <col min="16134" max="16134" width="20.5703125" style="24" customWidth="1"/>
    <col min="16135" max="16136" width="15.140625" style="24" customWidth="1"/>
    <col min="16137" max="16137" width="16.7109375" style="24" customWidth="1"/>
    <col min="16138" max="16138" width="9.7109375" style="24" customWidth="1"/>
    <col min="16139" max="16139" width="18.140625" style="24" customWidth="1"/>
    <col min="16140" max="16140" width="11" style="24" customWidth="1"/>
    <col min="16141" max="16141" width="19.28515625" style="24" customWidth="1"/>
    <col min="16142" max="16142" width="8.5703125" style="24" customWidth="1"/>
    <col min="16143" max="16143" width="17.85546875" style="24" customWidth="1"/>
    <col min="16144" max="16144" width="8" style="24" customWidth="1"/>
    <col min="16145" max="16145" width="14.28515625" style="24" customWidth="1"/>
    <col min="16146" max="16146" width="11.85546875" style="24" customWidth="1"/>
    <col min="16147" max="16384" width="6.7109375" style="24"/>
  </cols>
  <sheetData>
    <row r="1" spans="1:21" x14ac:dyDescent="0.25">
      <c r="A1" s="831" t="s">
        <v>680</v>
      </c>
      <c r="B1" s="95"/>
      <c r="C1" s="95"/>
      <c r="D1" s="95"/>
      <c r="E1" s="95"/>
      <c r="F1" s="95"/>
      <c r="G1" s="95"/>
      <c r="H1" s="95"/>
      <c r="J1" s="95"/>
      <c r="P1" s="26"/>
      <c r="Q1" s="141"/>
      <c r="R1" s="852" t="s">
        <v>7</v>
      </c>
    </row>
    <row r="3" spans="1:21" ht="18.75" customHeight="1" x14ac:dyDescent="0.25">
      <c r="A3" s="1054" t="s">
        <v>183</v>
      </c>
      <c r="B3" s="1055"/>
      <c r="C3" s="1055"/>
      <c r="D3" s="1055"/>
      <c r="E3" s="1055"/>
      <c r="F3" s="1055"/>
      <c r="G3" s="1055"/>
      <c r="H3" s="1055"/>
      <c r="I3" s="1055"/>
      <c r="J3" s="1055"/>
      <c r="K3" s="1055"/>
      <c r="L3" s="1055"/>
      <c r="M3" s="1055"/>
      <c r="N3" s="1055"/>
      <c r="O3" s="1055"/>
      <c r="P3" s="1055"/>
      <c r="Q3" s="1055"/>
      <c r="R3" s="1055"/>
    </row>
    <row r="4" spans="1:21" ht="16.5" thickBot="1" x14ac:dyDescent="0.25">
      <c r="A4" s="96"/>
      <c r="B4" s="97"/>
      <c r="C4" s="97"/>
      <c r="D4" s="97"/>
      <c r="E4" s="97"/>
      <c r="F4" s="97"/>
      <c r="G4" s="97"/>
      <c r="H4" s="97"/>
      <c r="I4" s="97"/>
      <c r="J4" s="97"/>
    </row>
    <row r="5" spans="1:21" ht="16.5" thickBot="1" x14ac:dyDescent="0.3">
      <c r="A5" s="98"/>
      <c r="B5" s="1069" t="s">
        <v>582</v>
      </c>
      <c r="C5" s="1056"/>
      <c r="D5" s="1056"/>
      <c r="E5" s="1056"/>
      <c r="F5" s="1057" t="s">
        <v>679</v>
      </c>
      <c r="G5" s="1058"/>
      <c r="H5" s="1058"/>
      <c r="I5" s="1058"/>
      <c r="J5" s="1058"/>
      <c r="K5" s="1059"/>
      <c r="L5" s="1059"/>
      <c r="M5" s="1059"/>
      <c r="N5" s="1059"/>
      <c r="O5" s="1059"/>
      <c r="P5" s="1059"/>
      <c r="Q5" s="1059"/>
      <c r="R5" s="1060"/>
    </row>
    <row r="6" spans="1:21" ht="16.5" thickBot="1" x14ac:dyDescent="0.3">
      <c r="A6" s="99"/>
      <c r="B6" s="107" t="s">
        <v>51</v>
      </c>
      <c r="C6" s="630" t="s">
        <v>52</v>
      </c>
      <c r="D6" s="629"/>
      <c r="E6" s="100"/>
      <c r="F6" s="107" t="s">
        <v>51</v>
      </c>
      <c r="G6" s="630" t="s">
        <v>52</v>
      </c>
      <c r="H6" s="628"/>
      <c r="I6" s="629"/>
      <c r="J6" s="100"/>
      <c r="K6" s="1070" t="s">
        <v>82</v>
      </c>
      <c r="L6" s="1071"/>
      <c r="M6" s="1074"/>
      <c r="N6" s="1074"/>
      <c r="O6" s="1074"/>
      <c r="P6" s="1074"/>
      <c r="Q6" s="1074"/>
      <c r="R6" s="1075"/>
    </row>
    <row r="7" spans="1:21" ht="16.5" thickBot="1" x14ac:dyDescent="0.3">
      <c r="A7" s="106" t="s">
        <v>60</v>
      </c>
      <c r="B7" s="107" t="s">
        <v>53</v>
      </c>
      <c r="C7" s="108" t="s">
        <v>54</v>
      </c>
      <c r="D7" s="109" t="s">
        <v>55</v>
      </c>
      <c r="E7" s="100" t="s">
        <v>56</v>
      </c>
      <c r="F7" s="107" t="s">
        <v>53</v>
      </c>
      <c r="G7" s="108" t="s">
        <v>54</v>
      </c>
      <c r="H7" s="854" t="s">
        <v>86</v>
      </c>
      <c r="I7" s="109" t="s">
        <v>55</v>
      </c>
      <c r="J7" s="100" t="s">
        <v>56</v>
      </c>
      <c r="K7" s="1065" t="s">
        <v>32</v>
      </c>
      <c r="L7" s="1066"/>
      <c r="M7" s="1065" t="s">
        <v>33</v>
      </c>
      <c r="N7" s="1067"/>
      <c r="O7" s="1068" t="s">
        <v>34</v>
      </c>
      <c r="P7" s="1067"/>
      <c r="Q7" s="1065" t="s">
        <v>97</v>
      </c>
      <c r="R7" s="1076"/>
    </row>
    <row r="8" spans="1:21" x14ac:dyDescent="0.25">
      <c r="A8" s="99"/>
      <c r="B8" s="107" t="s">
        <v>57</v>
      </c>
      <c r="C8" s="108" t="s">
        <v>157</v>
      </c>
      <c r="D8" s="109" t="s">
        <v>59</v>
      </c>
      <c r="E8" s="100" t="s">
        <v>177</v>
      </c>
      <c r="F8" s="107" t="s">
        <v>57</v>
      </c>
      <c r="G8" s="108" t="s">
        <v>157</v>
      </c>
      <c r="H8" s="110" t="s">
        <v>155</v>
      </c>
      <c r="I8" s="109" t="s">
        <v>59</v>
      </c>
      <c r="J8" s="100" t="s">
        <v>178</v>
      </c>
      <c r="K8" s="111" t="s">
        <v>55</v>
      </c>
      <c r="L8" s="100" t="s">
        <v>56</v>
      </c>
      <c r="M8" s="111" t="s">
        <v>55</v>
      </c>
      <c r="N8" s="100" t="s">
        <v>56</v>
      </c>
      <c r="O8" s="111" t="s">
        <v>55</v>
      </c>
      <c r="P8" s="100" t="s">
        <v>56</v>
      </c>
      <c r="Q8" s="111" t="s">
        <v>55</v>
      </c>
      <c r="R8" s="112" t="s">
        <v>56</v>
      </c>
    </row>
    <row r="9" spans="1:21" x14ac:dyDescent="0.25">
      <c r="A9" s="106"/>
      <c r="B9" s="107" t="s">
        <v>61</v>
      </c>
      <c r="C9" s="108" t="s">
        <v>146</v>
      </c>
      <c r="D9" s="113"/>
      <c r="E9" s="100"/>
      <c r="F9" s="107" t="s">
        <v>61</v>
      </c>
      <c r="G9" s="108" t="s">
        <v>146</v>
      </c>
      <c r="H9" s="110" t="s">
        <v>156</v>
      </c>
      <c r="I9" s="113"/>
      <c r="J9" s="100"/>
      <c r="K9" s="111" t="s">
        <v>59</v>
      </c>
      <c r="L9" s="100" t="s">
        <v>177</v>
      </c>
      <c r="M9" s="111" t="s">
        <v>59</v>
      </c>
      <c r="N9" s="100" t="s">
        <v>177</v>
      </c>
      <c r="O9" s="111" t="s">
        <v>59</v>
      </c>
      <c r="P9" s="100" t="s">
        <v>177</v>
      </c>
      <c r="Q9" s="111" t="s">
        <v>59</v>
      </c>
      <c r="R9" s="112" t="s">
        <v>177</v>
      </c>
    </row>
    <row r="10" spans="1:21" x14ac:dyDescent="0.25">
      <c r="A10" s="99"/>
      <c r="B10" s="107" t="s">
        <v>46</v>
      </c>
      <c r="C10" s="108" t="s">
        <v>46</v>
      </c>
      <c r="D10" s="109" t="s">
        <v>46</v>
      </c>
      <c r="E10" s="100"/>
      <c r="F10" s="107" t="s">
        <v>46</v>
      </c>
      <c r="G10" s="108" t="s">
        <v>46</v>
      </c>
      <c r="H10" s="110" t="s">
        <v>46</v>
      </c>
      <c r="I10" s="109" t="s">
        <v>46</v>
      </c>
      <c r="J10" s="100"/>
      <c r="K10" s="111" t="s">
        <v>46</v>
      </c>
      <c r="L10" s="100"/>
      <c r="M10" s="111" t="s">
        <v>46</v>
      </c>
      <c r="N10" s="100"/>
      <c r="O10" s="111" t="s">
        <v>46</v>
      </c>
      <c r="P10" s="100"/>
      <c r="Q10" s="111" t="s">
        <v>46</v>
      </c>
      <c r="R10" s="112"/>
    </row>
    <row r="11" spans="1:21" ht="16.5" thickBot="1" x14ac:dyDescent="0.3">
      <c r="A11" s="144"/>
      <c r="B11" s="855">
        <v>1</v>
      </c>
      <c r="C11" s="856">
        <v>2</v>
      </c>
      <c r="D11" s="857">
        <v>3</v>
      </c>
      <c r="E11" s="858">
        <v>4</v>
      </c>
      <c r="F11" s="855">
        <v>6</v>
      </c>
      <c r="G11" s="858">
        <v>7</v>
      </c>
      <c r="H11" s="858">
        <v>8</v>
      </c>
      <c r="I11" s="858">
        <v>9</v>
      </c>
      <c r="J11" s="858">
        <v>10</v>
      </c>
      <c r="K11" s="855">
        <v>11</v>
      </c>
      <c r="L11" s="859">
        <v>12</v>
      </c>
      <c r="M11" s="855">
        <v>13</v>
      </c>
      <c r="N11" s="859">
        <v>14</v>
      </c>
      <c r="O11" s="855">
        <v>15</v>
      </c>
      <c r="P11" s="859">
        <v>16</v>
      </c>
      <c r="Q11" s="857">
        <v>17</v>
      </c>
      <c r="R11" s="860">
        <v>18</v>
      </c>
    </row>
    <row r="12" spans="1:21" ht="18.95" customHeight="1" x14ac:dyDescent="0.25">
      <c r="A12" s="121" t="s">
        <v>589</v>
      </c>
      <c r="B12" s="122">
        <v>115632615</v>
      </c>
      <c r="C12" s="123">
        <v>2558335</v>
      </c>
      <c r="D12" s="123">
        <v>113074280</v>
      </c>
      <c r="E12" s="124">
        <v>301</v>
      </c>
      <c r="F12" s="122">
        <v>115632615</v>
      </c>
      <c r="G12" s="123">
        <v>2558335</v>
      </c>
      <c r="H12" s="123">
        <v>0</v>
      </c>
      <c r="I12" s="123">
        <v>113074280</v>
      </c>
      <c r="J12" s="124">
        <v>301</v>
      </c>
      <c r="K12" s="125">
        <v>113074280</v>
      </c>
      <c r="L12" s="126">
        <v>301</v>
      </c>
      <c r="M12" s="125">
        <v>0</v>
      </c>
      <c r="N12" s="126">
        <v>0</v>
      </c>
      <c r="O12" s="125">
        <v>0</v>
      </c>
      <c r="P12" s="126">
        <v>0</v>
      </c>
      <c r="Q12" s="125">
        <v>0</v>
      </c>
      <c r="R12" s="126">
        <v>0</v>
      </c>
      <c r="U12" s="127"/>
    </row>
    <row r="13" spans="1:21" ht="18.95" customHeight="1" x14ac:dyDescent="0.25">
      <c r="A13" s="128" t="s">
        <v>590</v>
      </c>
      <c r="B13" s="129">
        <v>0</v>
      </c>
      <c r="C13" s="130">
        <v>0</v>
      </c>
      <c r="D13" s="130">
        <v>0</v>
      </c>
      <c r="E13" s="131">
        <v>0</v>
      </c>
      <c r="F13" s="129">
        <v>0</v>
      </c>
      <c r="G13" s="130">
        <v>0</v>
      </c>
      <c r="H13" s="130">
        <v>0</v>
      </c>
      <c r="I13" s="130">
        <v>0</v>
      </c>
      <c r="J13" s="131">
        <v>0</v>
      </c>
      <c r="K13" s="132">
        <v>0</v>
      </c>
      <c r="L13" s="133">
        <v>0</v>
      </c>
      <c r="M13" s="132">
        <v>0</v>
      </c>
      <c r="N13" s="133">
        <v>0</v>
      </c>
      <c r="O13" s="132">
        <v>0</v>
      </c>
      <c r="P13" s="133">
        <v>0</v>
      </c>
      <c r="Q13" s="132">
        <v>0</v>
      </c>
      <c r="R13" s="133">
        <v>0</v>
      </c>
      <c r="U13" s="127"/>
    </row>
    <row r="14" spans="1:21" ht="18.95" customHeight="1" x14ac:dyDescent="0.25">
      <c r="A14" s="128" t="s">
        <v>591</v>
      </c>
      <c r="B14" s="129">
        <v>0</v>
      </c>
      <c r="C14" s="130">
        <v>0</v>
      </c>
      <c r="D14" s="130">
        <v>0</v>
      </c>
      <c r="E14" s="131">
        <v>0</v>
      </c>
      <c r="F14" s="129">
        <v>0</v>
      </c>
      <c r="G14" s="130">
        <v>0</v>
      </c>
      <c r="H14" s="130">
        <v>0</v>
      </c>
      <c r="I14" s="130">
        <v>0</v>
      </c>
      <c r="J14" s="131">
        <v>0</v>
      </c>
      <c r="K14" s="132">
        <v>0</v>
      </c>
      <c r="L14" s="133">
        <v>0</v>
      </c>
      <c r="M14" s="132">
        <v>0</v>
      </c>
      <c r="N14" s="133">
        <v>0</v>
      </c>
      <c r="O14" s="132">
        <v>0</v>
      </c>
      <c r="P14" s="133">
        <v>0</v>
      </c>
      <c r="Q14" s="132">
        <v>0</v>
      </c>
      <c r="R14" s="133">
        <v>0</v>
      </c>
      <c r="U14" s="127"/>
    </row>
    <row r="15" spans="1:21" ht="18.95" customHeight="1" x14ac:dyDescent="0.25">
      <c r="A15" s="128" t="s">
        <v>592</v>
      </c>
      <c r="B15" s="129">
        <v>0</v>
      </c>
      <c r="C15" s="130">
        <v>0</v>
      </c>
      <c r="D15" s="130">
        <v>0</v>
      </c>
      <c r="E15" s="131">
        <v>0</v>
      </c>
      <c r="F15" s="129">
        <v>0</v>
      </c>
      <c r="G15" s="130">
        <v>0</v>
      </c>
      <c r="H15" s="130">
        <v>0</v>
      </c>
      <c r="I15" s="130">
        <v>0</v>
      </c>
      <c r="J15" s="131">
        <v>0</v>
      </c>
      <c r="K15" s="132">
        <v>0</v>
      </c>
      <c r="L15" s="133">
        <v>0</v>
      </c>
      <c r="M15" s="132">
        <v>0</v>
      </c>
      <c r="N15" s="133">
        <v>0</v>
      </c>
      <c r="O15" s="132">
        <v>0</v>
      </c>
      <c r="P15" s="133">
        <v>0</v>
      </c>
      <c r="Q15" s="132">
        <v>0</v>
      </c>
      <c r="R15" s="133">
        <v>0</v>
      </c>
      <c r="U15" s="127"/>
    </row>
    <row r="16" spans="1:21" ht="18.95" customHeight="1" x14ac:dyDescent="0.25">
      <c r="A16" s="128" t="s">
        <v>593</v>
      </c>
      <c r="B16" s="129">
        <v>38988725</v>
      </c>
      <c r="C16" s="130">
        <v>2251992</v>
      </c>
      <c r="D16" s="130">
        <v>36736733</v>
      </c>
      <c r="E16" s="131">
        <v>89</v>
      </c>
      <c r="F16" s="129">
        <v>38929595</v>
      </c>
      <c r="G16" s="130">
        <v>1421992</v>
      </c>
      <c r="H16" s="130">
        <v>0</v>
      </c>
      <c r="I16" s="130">
        <v>37507603</v>
      </c>
      <c r="J16" s="131">
        <v>87</v>
      </c>
      <c r="K16" s="132">
        <v>37507603</v>
      </c>
      <c r="L16" s="133">
        <v>87</v>
      </c>
      <c r="M16" s="132">
        <v>0</v>
      </c>
      <c r="N16" s="133">
        <v>0</v>
      </c>
      <c r="O16" s="132">
        <v>0</v>
      </c>
      <c r="P16" s="133">
        <v>0</v>
      </c>
      <c r="Q16" s="132">
        <v>0</v>
      </c>
      <c r="R16" s="133">
        <v>0</v>
      </c>
      <c r="U16" s="127"/>
    </row>
    <row r="17" spans="1:21" ht="18.95" customHeight="1" x14ac:dyDescent="0.25">
      <c r="A17" s="128" t="s">
        <v>594</v>
      </c>
      <c r="B17" s="129">
        <v>417766604</v>
      </c>
      <c r="C17" s="130">
        <v>18035807</v>
      </c>
      <c r="D17" s="130">
        <v>399730797</v>
      </c>
      <c r="E17" s="131">
        <v>1045</v>
      </c>
      <c r="F17" s="129">
        <v>435322604</v>
      </c>
      <c r="G17" s="130">
        <v>18035807</v>
      </c>
      <c r="H17" s="130">
        <v>0</v>
      </c>
      <c r="I17" s="130">
        <v>417286797</v>
      </c>
      <c r="J17" s="131">
        <v>1045</v>
      </c>
      <c r="K17" s="132">
        <v>417286797</v>
      </c>
      <c r="L17" s="133">
        <v>1045</v>
      </c>
      <c r="M17" s="132">
        <v>0</v>
      </c>
      <c r="N17" s="133">
        <v>0</v>
      </c>
      <c r="O17" s="132">
        <v>0</v>
      </c>
      <c r="P17" s="133">
        <v>0</v>
      </c>
      <c r="Q17" s="132">
        <v>0</v>
      </c>
      <c r="R17" s="133">
        <v>0</v>
      </c>
      <c r="U17" s="127"/>
    </row>
    <row r="18" spans="1:21" ht="18.95" customHeight="1" x14ac:dyDescent="0.25">
      <c r="A18" s="128" t="s">
        <v>595</v>
      </c>
      <c r="B18" s="129">
        <v>0</v>
      </c>
      <c r="C18" s="130">
        <v>0</v>
      </c>
      <c r="D18" s="130">
        <v>0</v>
      </c>
      <c r="E18" s="131">
        <v>0</v>
      </c>
      <c r="F18" s="129">
        <v>0</v>
      </c>
      <c r="G18" s="130">
        <v>0</v>
      </c>
      <c r="H18" s="130">
        <v>0</v>
      </c>
      <c r="I18" s="130">
        <v>0</v>
      </c>
      <c r="J18" s="131">
        <v>0</v>
      </c>
      <c r="K18" s="132">
        <v>0</v>
      </c>
      <c r="L18" s="133">
        <v>0</v>
      </c>
      <c r="M18" s="132">
        <v>0</v>
      </c>
      <c r="N18" s="133">
        <v>0</v>
      </c>
      <c r="O18" s="132">
        <v>0</v>
      </c>
      <c r="P18" s="133">
        <v>0</v>
      </c>
      <c r="Q18" s="132">
        <v>0</v>
      </c>
      <c r="R18" s="133">
        <v>0</v>
      </c>
      <c r="U18" s="127"/>
    </row>
    <row r="19" spans="1:21" ht="18.95" customHeight="1" x14ac:dyDescent="0.25">
      <c r="A19" s="128" t="s">
        <v>596</v>
      </c>
      <c r="B19" s="129">
        <v>0</v>
      </c>
      <c r="C19" s="130">
        <v>0</v>
      </c>
      <c r="D19" s="130">
        <v>0</v>
      </c>
      <c r="E19" s="131">
        <v>0</v>
      </c>
      <c r="F19" s="129">
        <v>0</v>
      </c>
      <c r="G19" s="130">
        <v>0</v>
      </c>
      <c r="H19" s="130">
        <v>0</v>
      </c>
      <c r="I19" s="130">
        <v>0</v>
      </c>
      <c r="J19" s="131">
        <v>0</v>
      </c>
      <c r="K19" s="132">
        <v>0</v>
      </c>
      <c r="L19" s="133">
        <v>0</v>
      </c>
      <c r="M19" s="132">
        <v>0</v>
      </c>
      <c r="N19" s="133">
        <v>0</v>
      </c>
      <c r="O19" s="132">
        <v>0</v>
      </c>
      <c r="P19" s="133">
        <v>0</v>
      </c>
      <c r="Q19" s="132">
        <v>0</v>
      </c>
      <c r="R19" s="133">
        <v>0</v>
      </c>
      <c r="U19" s="127"/>
    </row>
    <row r="20" spans="1:21" ht="18.95" customHeight="1" x14ac:dyDescent="0.25">
      <c r="A20" s="128" t="s">
        <v>597</v>
      </c>
      <c r="B20" s="129">
        <v>0</v>
      </c>
      <c r="C20" s="130">
        <v>0</v>
      </c>
      <c r="D20" s="130">
        <v>0</v>
      </c>
      <c r="E20" s="131">
        <v>0</v>
      </c>
      <c r="F20" s="129">
        <v>0</v>
      </c>
      <c r="G20" s="130">
        <v>0</v>
      </c>
      <c r="H20" s="130">
        <v>0</v>
      </c>
      <c r="I20" s="130">
        <v>0</v>
      </c>
      <c r="J20" s="131">
        <v>0</v>
      </c>
      <c r="K20" s="132">
        <v>0</v>
      </c>
      <c r="L20" s="133">
        <v>0</v>
      </c>
      <c r="M20" s="132">
        <v>0</v>
      </c>
      <c r="N20" s="133">
        <v>0</v>
      </c>
      <c r="O20" s="132">
        <v>0</v>
      </c>
      <c r="P20" s="133">
        <v>0</v>
      </c>
      <c r="Q20" s="132">
        <v>0</v>
      </c>
      <c r="R20" s="133">
        <v>0</v>
      </c>
      <c r="U20" s="127"/>
    </row>
    <row r="21" spans="1:21" ht="18.95" customHeight="1" x14ac:dyDescent="0.25">
      <c r="A21" s="128" t="s">
        <v>598</v>
      </c>
      <c r="B21" s="129">
        <v>300565551</v>
      </c>
      <c r="C21" s="130">
        <v>1195802</v>
      </c>
      <c r="D21" s="130">
        <v>299369749</v>
      </c>
      <c r="E21" s="131">
        <v>823</v>
      </c>
      <c r="F21" s="129">
        <v>314391951</v>
      </c>
      <c r="G21" s="130">
        <v>1195802</v>
      </c>
      <c r="H21" s="130">
        <v>0</v>
      </c>
      <c r="I21" s="130">
        <v>313196149</v>
      </c>
      <c r="J21" s="131">
        <v>823</v>
      </c>
      <c r="K21" s="132">
        <v>313196149</v>
      </c>
      <c r="L21" s="133">
        <v>823</v>
      </c>
      <c r="M21" s="132">
        <v>0</v>
      </c>
      <c r="N21" s="133">
        <v>0</v>
      </c>
      <c r="O21" s="132">
        <v>0</v>
      </c>
      <c r="P21" s="133">
        <v>0</v>
      </c>
      <c r="Q21" s="132">
        <v>0</v>
      </c>
      <c r="R21" s="133">
        <v>0</v>
      </c>
      <c r="U21" s="127"/>
    </row>
    <row r="22" spans="1:21" ht="18.95" customHeight="1" x14ac:dyDescent="0.25">
      <c r="A22" s="128" t="s">
        <v>599</v>
      </c>
      <c r="B22" s="129">
        <v>355048966</v>
      </c>
      <c r="C22" s="130">
        <v>9470391</v>
      </c>
      <c r="D22" s="130">
        <v>345578575</v>
      </c>
      <c r="E22" s="131">
        <v>1009</v>
      </c>
      <c r="F22" s="129">
        <v>372000166</v>
      </c>
      <c r="G22" s="130">
        <v>9470391</v>
      </c>
      <c r="H22" s="130">
        <v>0</v>
      </c>
      <c r="I22" s="130">
        <v>362529775</v>
      </c>
      <c r="J22" s="131">
        <v>1009</v>
      </c>
      <c r="K22" s="132">
        <v>362529775</v>
      </c>
      <c r="L22" s="133">
        <v>1009</v>
      </c>
      <c r="M22" s="132">
        <v>0</v>
      </c>
      <c r="N22" s="133">
        <v>0</v>
      </c>
      <c r="O22" s="132">
        <v>0</v>
      </c>
      <c r="P22" s="133">
        <v>0</v>
      </c>
      <c r="Q22" s="132">
        <v>0</v>
      </c>
      <c r="R22" s="133">
        <v>0</v>
      </c>
      <c r="U22" s="127"/>
    </row>
    <row r="23" spans="1:21" ht="18.95" customHeight="1" x14ac:dyDescent="0.25">
      <c r="A23" s="128" t="s">
        <v>600</v>
      </c>
      <c r="B23" s="129">
        <v>801842212</v>
      </c>
      <c r="C23" s="130">
        <v>22768127</v>
      </c>
      <c r="D23" s="130">
        <v>779074085</v>
      </c>
      <c r="E23" s="131">
        <v>1709.51</v>
      </c>
      <c r="F23" s="129">
        <v>832079348</v>
      </c>
      <c r="G23" s="130">
        <v>22081143</v>
      </c>
      <c r="H23" s="130">
        <v>0</v>
      </c>
      <c r="I23" s="130">
        <v>809998205</v>
      </c>
      <c r="J23" s="131">
        <v>1700.85</v>
      </c>
      <c r="K23" s="132">
        <v>809998205</v>
      </c>
      <c r="L23" s="133">
        <v>1700.85</v>
      </c>
      <c r="M23" s="132">
        <v>0</v>
      </c>
      <c r="N23" s="133">
        <v>0</v>
      </c>
      <c r="O23" s="132">
        <v>0</v>
      </c>
      <c r="P23" s="133">
        <v>0</v>
      </c>
      <c r="Q23" s="132">
        <v>0</v>
      </c>
      <c r="R23" s="133">
        <v>0</v>
      </c>
      <c r="U23" s="127"/>
    </row>
    <row r="24" spans="1:21" ht="18.95" customHeight="1" x14ac:dyDescent="0.25">
      <c r="A24" s="128" t="s">
        <v>601</v>
      </c>
      <c r="B24" s="129">
        <v>422726378</v>
      </c>
      <c r="C24" s="130">
        <v>45533131</v>
      </c>
      <c r="D24" s="130">
        <v>377193247</v>
      </c>
      <c r="E24" s="131">
        <v>649</v>
      </c>
      <c r="F24" s="129">
        <v>396631672</v>
      </c>
      <c r="G24" s="130">
        <v>30399098</v>
      </c>
      <c r="H24" s="130">
        <v>0</v>
      </c>
      <c r="I24" s="130">
        <v>366232574</v>
      </c>
      <c r="J24" s="131">
        <v>642</v>
      </c>
      <c r="K24" s="132">
        <v>46648078</v>
      </c>
      <c r="L24" s="133">
        <v>73</v>
      </c>
      <c r="M24" s="132">
        <v>0</v>
      </c>
      <c r="N24" s="133">
        <v>0</v>
      </c>
      <c r="O24" s="132">
        <v>319584496</v>
      </c>
      <c r="P24" s="133">
        <v>569</v>
      </c>
      <c r="Q24" s="132">
        <v>0</v>
      </c>
      <c r="R24" s="133">
        <v>0</v>
      </c>
      <c r="U24" s="127"/>
    </row>
    <row r="25" spans="1:21" ht="18.95" customHeight="1" x14ac:dyDescent="0.25">
      <c r="A25" s="128" t="s">
        <v>602</v>
      </c>
      <c r="B25" s="129">
        <v>0</v>
      </c>
      <c r="C25" s="130">
        <v>0</v>
      </c>
      <c r="D25" s="130">
        <v>0</v>
      </c>
      <c r="E25" s="131">
        <v>0</v>
      </c>
      <c r="F25" s="129">
        <v>0</v>
      </c>
      <c r="G25" s="130">
        <v>0</v>
      </c>
      <c r="H25" s="130">
        <v>0</v>
      </c>
      <c r="I25" s="130">
        <v>0</v>
      </c>
      <c r="J25" s="131">
        <v>0</v>
      </c>
      <c r="K25" s="132">
        <v>0</v>
      </c>
      <c r="L25" s="133">
        <v>0</v>
      </c>
      <c r="M25" s="132">
        <v>0</v>
      </c>
      <c r="N25" s="133">
        <v>0</v>
      </c>
      <c r="O25" s="132">
        <v>0</v>
      </c>
      <c r="P25" s="133">
        <v>0</v>
      </c>
      <c r="Q25" s="132">
        <v>0</v>
      </c>
      <c r="R25" s="133">
        <v>0</v>
      </c>
      <c r="U25" s="127"/>
    </row>
    <row r="26" spans="1:21" ht="18.95" customHeight="1" x14ac:dyDescent="0.25">
      <c r="A26" s="128" t="s">
        <v>603</v>
      </c>
      <c r="B26" s="129">
        <v>278267786</v>
      </c>
      <c r="C26" s="130">
        <v>21000226</v>
      </c>
      <c r="D26" s="130">
        <v>257267560</v>
      </c>
      <c r="E26" s="131">
        <v>490</v>
      </c>
      <c r="F26" s="129">
        <v>288227486</v>
      </c>
      <c r="G26" s="130">
        <v>21818126</v>
      </c>
      <c r="H26" s="130">
        <v>0</v>
      </c>
      <c r="I26" s="130">
        <v>266409360</v>
      </c>
      <c r="J26" s="131">
        <v>495.8</v>
      </c>
      <c r="K26" s="132">
        <v>171859360</v>
      </c>
      <c r="L26" s="133">
        <v>327.8</v>
      </c>
      <c r="M26" s="132">
        <v>0</v>
      </c>
      <c r="N26" s="133">
        <v>0</v>
      </c>
      <c r="O26" s="132">
        <v>94550000</v>
      </c>
      <c r="P26" s="133">
        <v>168</v>
      </c>
      <c r="Q26" s="132">
        <v>0</v>
      </c>
      <c r="R26" s="133">
        <v>0</v>
      </c>
      <c r="U26" s="127"/>
    </row>
    <row r="27" spans="1:21" ht="18.95" customHeight="1" x14ac:dyDescent="0.25">
      <c r="A27" s="128" t="s">
        <v>604</v>
      </c>
      <c r="B27" s="129">
        <v>34285652</v>
      </c>
      <c r="C27" s="130">
        <v>1432579</v>
      </c>
      <c r="D27" s="130">
        <v>32853073</v>
      </c>
      <c r="E27" s="131">
        <v>84</v>
      </c>
      <c r="F27" s="129">
        <v>35696852</v>
      </c>
      <c r="G27" s="130">
        <v>1432579</v>
      </c>
      <c r="H27" s="130">
        <v>0</v>
      </c>
      <c r="I27" s="130">
        <v>34264273</v>
      </c>
      <c r="J27" s="131">
        <v>84</v>
      </c>
      <c r="K27" s="132">
        <v>34264273</v>
      </c>
      <c r="L27" s="133">
        <v>84</v>
      </c>
      <c r="M27" s="132">
        <v>0</v>
      </c>
      <c r="N27" s="133">
        <v>0</v>
      </c>
      <c r="O27" s="132">
        <v>0</v>
      </c>
      <c r="P27" s="133">
        <v>0</v>
      </c>
      <c r="Q27" s="132">
        <v>0</v>
      </c>
      <c r="R27" s="133">
        <v>0</v>
      </c>
      <c r="U27" s="127"/>
    </row>
    <row r="28" spans="1:21" ht="18.95" customHeight="1" x14ac:dyDescent="0.25">
      <c r="A28" s="128" t="s">
        <v>605</v>
      </c>
      <c r="B28" s="129">
        <v>0</v>
      </c>
      <c r="C28" s="130">
        <v>0</v>
      </c>
      <c r="D28" s="130">
        <v>0</v>
      </c>
      <c r="E28" s="131">
        <v>0</v>
      </c>
      <c r="F28" s="129">
        <v>0</v>
      </c>
      <c r="G28" s="130">
        <v>0</v>
      </c>
      <c r="H28" s="130">
        <v>0</v>
      </c>
      <c r="I28" s="130">
        <v>0</v>
      </c>
      <c r="J28" s="131">
        <v>0</v>
      </c>
      <c r="K28" s="132">
        <v>0</v>
      </c>
      <c r="L28" s="133">
        <v>0</v>
      </c>
      <c r="M28" s="132">
        <v>0</v>
      </c>
      <c r="N28" s="133">
        <v>0</v>
      </c>
      <c r="O28" s="132">
        <v>0</v>
      </c>
      <c r="P28" s="133">
        <v>0</v>
      </c>
      <c r="Q28" s="132">
        <v>0</v>
      </c>
      <c r="R28" s="133">
        <v>0</v>
      </c>
      <c r="U28" s="127"/>
    </row>
    <row r="29" spans="1:21" ht="18.95" customHeight="1" x14ac:dyDescent="0.25">
      <c r="A29" s="128" t="s">
        <v>606</v>
      </c>
      <c r="B29" s="129">
        <v>251397607</v>
      </c>
      <c r="C29" s="130">
        <v>9255896</v>
      </c>
      <c r="D29" s="130">
        <v>242141711</v>
      </c>
      <c r="E29" s="131">
        <v>540.75</v>
      </c>
      <c r="F29" s="129">
        <v>260419390</v>
      </c>
      <c r="G29" s="130">
        <v>9270844</v>
      </c>
      <c r="H29" s="130">
        <v>0</v>
      </c>
      <c r="I29" s="130">
        <v>251148546</v>
      </c>
      <c r="J29" s="131">
        <v>540.75</v>
      </c>
      <c r="K29" s="132">
        <v>251148546</v>
      </c>
      <c r="L29" s="133">
        <v>540.75</v>
      </c>
      <c r="M29" s="132">
        <v>0</v>
      </c>
      <c r="N29" s="133">
        <v>0</v>
      </c>
      <c r="O29" s="132">
        <v>0</v>
      </c>
      <c r="P29" s="133">
        <v>0</v>
      </c>
      <c r="Q29" s="132">
        <v>0</v>
      </c>
      <c r="R29" s="133">
        <v>0</v>
      </c>
      <c r="U29" s="127"/>
    </row>
    <row r="30" spans="1:21" ht="18.95" customHeight="1" x14ac:dyDescent="0.25">
      <c r="A30" s="128" t="s">
        <v>607</v>
      </c>
      <c r="B30" s="129">
        <v>121767678717</v>
      </c>
      <c r="C30" s="130">
        <v>1159963807</v>
      </c>
      <c r="D30" s="130">
        <v>120607714910</v>
      </c>
      <c r="E30" s="131">
        <v>258761.48</v>
      </c>
      <c r="F30" s="129">
        <v>129739699444</v>
      </c>
      <c r="G30" s="130">
        <v>1797893413</v>
      </c>
      <c r="H30" s="130">
        <v>0</v>
      </c>
      <c r="I30" s="130">
        <v>127941806031</v>
      </c>
      <c r="J30" s="131">
        <v>263520.37</v>
      </c>
      <c r="K30" s="132">
        <v>127941806031</v>
      </c>
      <c r="L30" s="133">
        <v>263520.37</v>
      </c>
      <c r="M30" s="132">
        <v>0</v>
      </c>
      <c r="N30" s="133">
        <v>0</v>
      </c>
      <c r="O30" s="132">
        <v>0</v>
      </c>
      <c r="P30" s="133">
        <v>0</v>
      </c>
      <c r="Q30" s="132">
        <v>0</v>
      </c>
      <c r="R30" s="133">
        <v>0</v>
      </c>
      <c r="U30" s="127"/>
    </row>
    <row r="31" spans="1:21" ht="18.95" customHeight="1" x14ac:dyDescent="0.25">
      <c r="A31" s="128" t="s">
        <v>608</v>
      </c>
      <c r="B31" s="129">
        <v>2983239079</v>
      </c>
      <c r="C31" s="130">
        <v>131770199</v>
      </c>
      <c r="D31" s="130">
        <v>2851468880</v>
      </c>
      <c r="E31" s="131">
        <v>6582.51</v>
      </c>
      <c r="F31" s="129">
        <v>3095937190</v>
      </c>
      <c r="G31" s="130">
        <v>129112323</v>
      </c>
      <c r="H31" s="130">
        <v>0</v>
      </c>
      <c r="I31" s="130">
        <v>2966824867</v>
      </c>
      <c r="J31" s="131">
        <v>6595.6</v>
      </c>
      <c r="K31" s="132">
        <v>2966824867</v>
      </c>
      <c r="L31" s="133">
        <v>6595.6</v>
      </c>
      <c r="M31" s="132">
        <v>0</v>
      </c>
      <c r="N31" s="133">
        <v>0</v>
      </c>
      <c r="O31" s="132">
        <v>0</v>
      </c>
      <c r="P31" s="133">
        <v>0</v>
      </c>
      <c r="Q31" s="132">
        <v>0</v>
      </c>
      <c r="R31" s="133">
        <v>0</v>
      </c>
      <c r="U31" s="127"/>
    </row>
    <row r="32" spans="1:21" ht="18.95" customHeight="1" x14ac:dyDescent="0.25">
      <c r="A32" s="128" t="s">
        <v>609</v>
      </c>
      <c r="B32" s="129">
        <v>207026414</v>
      </c>
      <c r="C32" s="130">
        <v>2489918</v>
      </c>
      <c r="D32" s="130">
        <v>204536496</v>
      </c>
      <c r="E32" s="131">
        <v>514</v>
      </c>
      <c r="F32" s="129">
        <v>228511918</v>
      </c>
      <c r="G32" s="130">
        <v>3494225</v>
      </c>
      <c r="H32" s="130">
        <v>0</v>
      </c>
      <c r="I32" s="130">
        <v>225017693</v>
      </c>
      <c r="J32" s="131">
        <v>515</v>
      </c>
      <c r="K32" s="132">
        <v>225017693</v>
      </c>
      <c r="L32" s="133">
        <v>515</v>
      </c>
      <c r="M32" s="132">
        <v>0</v>
      </c>
      <c r="N32" s="133">
        <v>0</v>
      </c>
      <c r="O32" s="132">
        <v>0</v>
      </c>
      <c r="P32" s="133">
        <v>0</v>
      </c>
      <c r="Q32" s="132">
        <v>0</v>
      </c>
      <c r="R32" s="133">
        <v>0</v>
      </c>
      <c r="U32" s="127"/>
    </row>
    <row r="33" spans="1:21" ht="18.95" customHeight="1" x14ac:dyDescent="0.25">
      <c r="A33" s="128" t="s">
        <v>610</v>
      </c>
      <c r="B33" s="129">
        <v>15697021</v>
      </c>
      <c r="C33" s="130">
        <v>273713</v>
      </c>
      <c r="D33" s="130">
        <v>15423308</v>
      </c>
      <c r="E33" s="131">
        <v>50</v>
      </c>
      <c r="F33" s="129">
        <v>16537021</v>
      </c>
      <c r="G33" s="130">
        <v>273713</v>
      </c>
      <c r="H33" s="130">
        <v>0</v>
      </c>
      <c r="I33" s="130">
        <v>16263308</v>
      </c>
      <c r="J33" s="131">
        <v>50</v>
      </c>
      <c r="K33" s="132">
        <v>16263308</v>
      </c>
      <c r="L33" s="133">
        <v>50</v>
      </c>
      <c r="M33" s="132">
        <v>0</v>
      </c>
      <c r="N33" s="133">
        <v>0</v>
      </c>
      <c r="O33" s="132">
        <v>0</v>
      </c>
      <c r="P33" s="133">
        <v>0</v>
      </c>
      <c r="Q33" s="132">
        <v>0</v>
      </c>
      <c r="R33" s="133">
        <v>0</v>
      </c>
      <c r="U33" s="127"/>
    </row>
    <row r="34" spans="1:21" ht="18.95" customHeight="1" x14ac:dyDescent="0.25">
      <c r="A34" s="128" t="s">
        <v>611</v>
      </c>
      <c r="B34" s="129">
        <v>0</v>
      </c>
      <c r="C34" s="130">
        <v>0</v>
      </c>
      <c r="D34" s="130">
        <v>0</v>
      </c>
      <c r="E34" s="131">
        <v>0</v>
      </c>
      <c r="F34" s="129">
        <v>0</v>
      </c>
      <c r="G34" s="130">
        <v>0</v>
      </c>
      <c r="H34" s="130">
        <v>0</v>
      </c>
      <c r="I34" s="130">
        <v>0</v>
      </c>
      <c r="J34" s="131">
        <v>0</v>
      </c>
      <c r="K34" s="132">
        <v>0</v>
      </c>
      <c r="L34" s="132">
        <v>0</v>
      </c>
      <c r="M34" s="132">
        <v>0</v>
      </c>
      <c r="N34" s="133">
        <v>0</v>
      </c>
      <c r="O34" s="132">
        <v>0</v>
      </c>
      <c r="P34" s="133">
        <v>0</v>
      </c>
      <c r="Q34" s="132">
        <v>0</v>
      </c>
      <c r="R34" s="133">
        <v>0</v>
      </c>
      <c r="U34" s="127"/>
    </row>
    <row r="35" spans="1:21" ht="18.95" customHeight="1" x14ac:dyDescent="0.25">
      <c r="A35" s="128" t="s">
        <v>612</v>
      </c>
      <c r="B35" s="129">
        <v>0</v>
      </c>
      <c r="C35" s="130">
        <v>0</v>
      </c>
      <c r="D35" s="130">
        <v>0</v>
      </c>
      <c r="E35" s="131">
        <v>0</v>
      </c>
      <c r="F35" s="129">
        <v>0</v>
      </c>
      <c r="G35" s="130">
        <v>0</v>
      </c>
      <c r="H35" s="130">
        <v>0</v>
      </c>
      <c r="I35" s="130">
        <v>0</v>
      </c>
      <c r="J35" s="131">
        <v>0</v>
      </c>
      <c r="K35" s="132">
        <v>0</v>
      </c>
      <c r="L35" s="132">
        <v>0</v>
      </c>
      <c r="M35" s="132">
        <v>0</v>
      </c>
      <c r="N35" s="133">
        <v>0</v>
      </c>
      <c r="O35" s="132">
        <v>0</v>
      </c>
      <c r="P35" s="133">
        <v>0</v>
      </c>
      <c r="Q35" s="132">
        <v>0</v>
      </c>
      <c r="R35" s="133">
        <v>0</v>
      </c>
      <c r="U35" s="127"/>
    </row>
    <row r="36" spans="1:21" ht="18.95" customHeight="1" x14ac:dyDescent="0.25">
      <c r="A36" s="128" t="s">
        <v>613</v>
      </c>
      <c r="B36" s="129">
        <v>0</v>
      </c>
      <c r="C36" s="130">
        <v>0</v>
      </c>
      <c r="D36" s="130">
        <v>0</v>
      </c>
      <c r="E36" s="131">
        <v>0</v>
      </c>
      <c r="F36" s="129">
        <v>0</v>
      </c>
      <c r="G36" s="130">
        <v>0</v>
      </c>
      <c r="H36" s="130">
        <v>0</v>
      </c>
      <c r="I36" s="130">
        <v>0</v>
      </c>
      <c r="J36" s="131">
        <v>0</v>
      </c>
      <c r="K36" s="132">
        <v>0</v>
      </c>
      <c r="L36" s="132">
        <v>0</v>
      </c>
      <c r="M36" s="132">
        <v>0</v>
      </c>
      <c r="N36" s="133">
        <v>0</v>
      </c>
      <c r="O36" s="132">
        <v>0</v>
      </c>
      <c r="P36" s="133">
        <v>0</v>
      </c>
      <c r="Q36" s="132">
        <v>0</v>
      </c>
      <c r="R36" s="133">
        <v>0</v>
      </c>
      <c r="U36" s="127"/>
    </row>
    <row r="37" spans="1:21" ht="18.95" customHeight="1" x14ac:dyDescent="0.25">
      <c r="A37" s="128" t="s">
        <v>614</v>
      </c>
      <c r="B37" s="129">
        <v>0</v>
      </c>
      <c r="C37" s="130">
        <v>0</v>
      </c>
      <c r="D37" s="130">
        <v>0</v>
      </c>
      <c r="E37" s="131">
        <v>0</v>
      </c>
      <c r="F37" s="129">
        <v>0</v>
      </c>
      <c r="G37" s="130">
        <v>0</v>
      </c>
      <c r="H37" s="130">
        <v>0</v>
      </c>
      <c r="I37" s="130">
        <v>0</v>
      </c>
      <c r="J37" s="131">
        <v>0</v>
      </c>
      <c r="K37" s="132">
        <v>0</v>
      </c>
      <c r="L37" s="132">
        <v>0</v>
      </c>
      <c r="M37" s="132">
        <v>0</v>
      </c>
      <c r="N37" s="133">
        <v>0</v>
      </c>
      <c r="O37" s="132">
        <v>0</v>
      </c>
      <c r="P37" s="133">
        <v>0</v>
      </c>
      <c r="Q37" s="132">
        <v>0</v>
      </c>
      <c r="R37" s="133">
        <v>0</v>
      </c>
      <c r="U37" s="127"/>
    </row>
    <row r="38" spans="1:21" ht="18.95" customHeight="1" x14ac:dyDescent="0.25">
      <c r="A38" s="128" t="s">
        <v>615</v>
      </c>
      <c r="B38" s="129">
        <v>0</v>
      </c>
      <c r="C38" s="130">
        <v>0</v>
      </c>
      <c r="D38" s="130">
        <v>0</v>
      </c>
      <c r="E38" s="131">
        <v>0</v>
      </c>
      <c r="F38" s="129">
        <v>0</v>
      </c>
      <c r="G38" s="130">
        <v>0</v>
      </c>
      <c r="H38" s="130">
        <v>0</v>
      </c>
      <c r="I38" s="130">
        <v>0</v>
      </c>
      <c r="J38" s="131">
        <v>0</v>
      </c>
      <c r="K38" s="132">
        <v>0</v>
      </c>
      <c r="L38" s="132">
        <v>0</v>
      </c>
      <c r="M38" s="132">
        <v>0</v>
      </c>
      <c r="N38" s="133">
        <v>0</v>
      </c>
      <c r="O38" s="132">
        <v>0</v>
      </c>
      <c r="P38" s="133">
        <v>0</v>
      </c>
      <c r="Q38" s="132">
        <v>0</v>
      </c>
      <c r="R38" s="133">
        <v>0</v>
      </c>
      <c r="U38" s="127"/>
    </row>
    <row r="39" spans="1:21" ht="18.95" customHeight="1" x14ac:dyDescent="0.25">
      <c r="A39" s="128" t="s">
        <v>616</v>
      </c>
      <c r="B39" s="129">
        <v>0</v>
      </c>
      <c r="C39" s="130">
        <v>0</v>
      </c>
      <c r="D39" s="130">
        <v>0</v>
      </c>
      <c r="E39" s="131">
        <v>0</v>
      </c>
      <c r="F39" s="129">
        <v>0</v>
      </c>
      <c r="G39" s="130">
        <v>0</v>
      </c>
      <c r="H39" s="130">
        <v>0</v>
      </c>
      <c r="I39" s="130">
        <v>0</v>
      </c>
      <c r="J39" s="131">
        <v>0</v>
      </c>
      <c r="K39" s="132">
        <v>0</v>
      </c>
      <c r="L39" s="132">
        <v>0</v>
      </c>
      <c r="M39" s="132">
        <v>0</v>
      </c>
      <c r="N39" s="133">
        <v>0</v>
      </c>
      <c r="O39" s="132">
        <v>0</v>
      </c>
      <c r="P39" s="133">
        <v>0</v>
      </c>
      <c r="Q39" s="132">
        <v>0</v>
      </c>
      <c r="R39" s="133">
        <v>0</v>
      </c>
      <c r="U39" s="127"/>
    </row>
    <row r="40" spans="1:21" ht="18.95" customHeight="1" x14ac:dyDescent="0.25">
      <c r="A40" s="128" t="s">
        <v>617</v>
      </c>
      <c r="B40" s="129">
        <v>0</v>
      </c>
      <c r="C40" s="130">
        <v>0</v>
      </c>
      <c r="D40" s="130">
        <v>0</v>
      </c>
      <c r="E40" s="131">
        <v>0</v>
      </c>
      <c r="F40" s="129">
        <v>0</v>
      </c>
      <c r="G40" s="130">
        <v>0</v>
      </c>
      <c r="H40" s="130">
        <v>0</v>
      </c>
      <c r="I40" s="130">
        <v>0</v>
      </c>
      <c r="J40" s="131">
        <v>0</v>
      </c>
      <c r="K40" s="132">
        <v>0</v>
      </c>
      <c r="L40" s="132">
        <v>0</v>
      </c>
      <c r="M40" s="132">
        <v>0</v>
      </c>
      <c r="N40" s="133">
        <v>0</v>
      </c>
      <c r="O40" s="132">
        <v>0</v>
      </c>
      <c r="P40" s="133">
        <v>0</v>
      </c>
      <c r="Q40" s="132">
        <v>0</v>
      </c>
      <c r="R40" s="133">
        <v>0</v>
      </c>
      <c r="U40" s="127"/>
    </row>
    <row r="41" spans="1:21" ht="18.95" customHeight="1" x14ac:dyDescent="0.25">
      <c r="A41" s="128" t="s">
        <v>618</v>
      </c>
      <c r="B41" s="129">
        <v>0</v>
      </c>
      <c r="C41" s="130">
        <v>0</v>
      </c>
      <c r="D41" s="130">
        <v>0</v>
      </c>
      <c r="E41" s="131">
        <v>0</v>
      </c>
      <c r="F41" s="129">
        <v>0</v>
      </c>
      <c r="G41" s="130">
        <v>0</v>
      </c>
      <c r="H41" s="130">
        <v>0</v>
      </c>
      <c r="I41" s="130">
        <v>0</v>
      </c>
      <c r="J41" s="131">
        <v>0</v>
      </c>
      <c r="K41" s="132">
        <v>0</v>
      </c>
      <c r="L41" s="132">
        <v>0</v>
      </c>
      <c r="M41" s="132">
        <v>0</v>
      </c>
      <c r="N41" s="133">
        <v>0</v>
      </c>
      <c r="O41" s="132">
        <v>0</v>
      </c>
      <c r="P41" s="133">
        <v>0</v>
      </c>
      <c r="Q41" s="132">
        <v>0</v>
      </c>
      <c r="R41" s="133">
        <v>0</v>
      </c>
      <c r="U41" s="127"/>
    </row>
    <row r="42" spans="1:21" ht="18.95" customHeight="1" x14ac:dyDescent="0.25">
      <c r="A42" s="128" t="s">
        <v>619</v>
      </c>
      <c r="B42" s="129">
        <v>0</v>
      </c>
      <c r="C42" s="130">
        <v>0</v>
      </c>
      <c r="D42" s="130">
        <v>0</v>
      </c>
      <c r="E42" s="131">
        <v>0</v>
      </c>
      <c r="F42" s="129">
        <v>0</v>
      </c>
      <c r="G42" s="130">
        <v>0</v>
      </c>
      <c r="H42" s="130">
        <v>0</v>
      </c>
      <c r="I42" s="130">
        <v>0</v>
      </c>
      <c r="J42" s="131">
        <v>0</v>
      </c>
      <c r="K42" s="132">
        <v>0</v>
      </c>
      <c r="L42" s="132">
        <v>0</v>
      </c>
      <c r="M42" s="132">
        <v>0</v>
      </c>
      <c r="N42" s="133">
        <v>0</v>
      </c>
      <c r="O42" s="132">
        <v>0</v>
      </c>
      <c r="P42" s="133">
        <v>0</v>
      </c>
      <c r="Q42" s="132">
        <v>0</v>
      </c>
      <c r="R42" s="133">
        <v>0</v>
      </c>
      <c r="U42" s="127"/>
    </row>
    <row r="43" spans="1:21" ht="18.95" customHeight="1" x14ac:dyDescent="0.25">
      <c r="A43" s="128" t="s">
        <v>620</v>
      </c>
      <c r="B43" s="129">
        <v>0</v>
      </c>
      <c r="C43" s="130">
        <v>0</v>
      </c>
      <c r="D43" s="130">
        <v>0</v>
      </c>
      <c r="E43" s="131">
        <v>0</v>
      </c>
      <c r="F43" s="129">
        <v>0</v>
      </c>
      <c r="G43" s="130">
        <v>0</v>
      </c>
      <c r="H43" s="130">
        <v>0</v>
      </c>
      <c r="I43" s="130">
        <v>0</v>
      </c>
      <c r="J43" s="131">
        <v>0</v>
      </c>
      <c r="K43" s="132">
        <v>0</v>
      </c>
      <c r="L43" s="132">
        <v>0</v>
      </c>
      <c r="M43" s="132">
        <v>0</v>
      </c>
      <c r="N43" s="133">
        <v>0</v>
      </c>
      <c r="O43" s="132">
        <v>0</v>
      </c>
      <c r="P43" s="133">
        <v>0</v>
      </c>
      <c r="Q43" s="132">
        <v>0</v>
      </c>
      <c r="R43" s="133">
        <v>0</v>
      </c>
      <c r="U43" s="127"/>
    </row>
    <row r="44" spans="1:21" ht="18.95" customHeight="1" x14ac:dyDescent="0.25">
      <c r="A44" s="128" t="s">
        <v>621</v>
      </c>
      <c r="B44" s="129">
        <v>0</v>
      </c>
      <c r="C44" s="130">
        <v>0</v>
      </c>
      <c r="D44" s="130">
        <v>0</v>
      </c>
      <c r="E44" s="131">
        <v>0</v>
      </c>
      <c r="F44" s="129">
        <v>0</v>
      </c>
      <c r="G44" s="130">
        <v>0</v>
      </c>
      <c r="H44" s="130">
        <v>0</v>
      </c>
      <c r="I44" s="130">
        <v>0</v>
      </c>
      <c r="J44" s="131">
        <v>0</v>
      </c>
      <c r="K44" s="132">
        <v>0</v>
      </c>
      <c r="L44" s="132">
        <v>0</v>
      </c>
      <c r="M44" s="132">
        <v>0</v>
      </c>
      <c r="N44" s="133">
        <v>0</v>
      </c>
      <c r="O44" s="132">
        <v>0</v>
      </c>
      <c r="P44" s="133">
        <v>0</v>
      </c>
      <c r="Q44" s="132">
        <v>0</v>
      </c>
      <c r="R44" s="133">
        <v>0</v>
      </c>
      <c r="U44" s="127"/>
    </row>
    <row r="45" spans="1:21" ht="18.95" customHeight="1" x14ac:dyDescent="0.25">
      <c r="A45" s="128" t="s">
        <v>622</v>
      </c>
      <c r="B45" s="129">
        <v>5466701</v>
      </c>
      <c r="C45" s="130">
        <v>914182</v>
      </c>
      <c r="D45" s="130">
        <v>4552519</v>
      </c>
      <c r="E45" s="131">
        <v>8</v>
      </c>
      <c r="F45" s="129">
        <v>5601101</v>
      </c>
      <c r="G45" s="130">
        <v>914182</v>
      </c>
      <c r="H45" s="130">
        <v>0</v>
      </c>
      <c r="I45" s="130">
        <v>4686919</v>
      </c>
      <c r="J45" s="131">
        <v>8</v>
      </c>
      <c r="K45" s="132">
        <v>4686919</v>
      </c>
      <c r="L45" s="132">
        <v>8</v>
      </c>
      <c r="M45" s="132">
        <v>0</v>
      </c>
      <c r="N45" s="133">
        <v>0</v>
      </c>
      <c r="O45" s="132">
        <v>0</v>
      </c>
      <c r="P45" s="133">
        <v>0</v>
      </c>
      <c r="Q45" s="132">
        <v>0</v>
      </c>
      <c r="R45" s="133">
        <v>0</v>
      </c>
      <c r="U45" s="127"/>
    </row>
    <row r="46" spans="1:21" ht="18.95" customHeight="1" x14ac:dyDescent="0.25">
      <c r="A46" s="128" t="s">
        <v>883</v>
      </c>
      <c r="B46" s="129">
        <v>0</v>
      </c>
      <c r="C46" s="130">
        <v>0</v>
      </c>
      <c r="D46" s="130">
        <v>0</v>
      </c>
      <c r="E46" s="131">
        <v>0</v>
      </c>
      <c r="F46" s="129">
        <v>0</v>
      </c>
      <c r="G46" s="130">
        <v>0</v>
      </c>
      <c r="H46" s="130">
        <v>0</v>
      </c>
      <c r="I46" s="130">
        <v>0</v>
      </c>
      <c r="J46" s="131">
        <v>0</v>
      </c>
      <c r="K46" s="132">
        <v>0</v>
      </c>
      <c r="L46" s="132">
        <v>0</v>
      </c>
      <c r="M46" s="132">
        <v>0</v>
      </c>
      <c r="N46" s="133">
        <v>0</v>
      </c>
      <c r="O46" s="132">
        <v>0</v>
      </c>
      <c r="P46" s="133">
        <v>0</v>
      </c>
      <c r="Q46" s="132">
        <v>0</v>
      </c>
      <c r="R46" s="133">
        <v>0</v>
      </c>
      <c r="U46" s="127"/>
    </row>
    <row r="47" spans="1:21" ht="37.5" customHeight="1" x14ac:dyDescent="0.25">
      <c r="A47" s="134" t="s">
        <v>623</v>
      </c>
      <c r="B47" s="129">
        <v>0</v>
      </c>
      <c r="C47" s="130">
        <v>0</v>
      </c>
      <c r="D47" s="130">
        <v>0</v>
      </c>
      <c r="E47" s="131">
        <v>0</v>
      </c>
      <c r="F47" s="129">
        <v>0</v>
      </c>
      <c r="G47" s="130">
        <v>0</v>
      </c>
      <c r="H47" s="130">
        <v>0</v>
      </c>
      <c r="I47" s="130">
        <v>0</v>
      </c>
      <c r="J47" s="131">
        <v>0</v>
      </c>
      <c r="K47" s="132">
        <v>0</v>
      </c>
      <c r="L47" s="132">
        <v>0</v>
      </c>
      <c r="M47" s="132">
        <v>0</v>
      </c>
      <c r="N47" s="133">
        <v>0</v>
      </c>
      <c r="O47" s="132">
        <v>0</v>
      </c>
      <c r="P47" s="133">
        <v>0</v>
      </c>
      <c r="Q47" s="132">
        <v>0</v>
      </c>
      <c r="R47" s="133">
        <v>0</v>
      </c>
      <c r="U47" s="127"/>
    </row>
    <row r="48" spans="1:21" ht="18.95" customHeight="1" x14ac:dyDescent="0.25">
      <c r="A48" s="128" t="s">
        <v>624</v>
      </c>
      <c r="B48" s="129">
        <v>0</v>
      </c>
      <c r="C48" s="130">
        <v>0</v>
      </c>
      <c r="D48" s="130">
        <v>0</v>
      </c>
      <c r="E48" s="131">
        <v>0</v>
      </c>
      <c r="F48" s="129">
        <v>0</v>
      </c>
      <c r="G48" s="130">
        <v>0</v>
      </c>
      <c r="H48" s="130">
        <v>0</v>
      </c>
      <c r="I48" s="130">
        <v>0</v>
      </c>
      <c r="J48" s="131">
        <v>0</v>
      </c>
      <c r="K48" s="132">
        <v>0</v>
      </c>
      <c r="L48" s="132">
        <v>0</v>
      </c>
      <c r="M48" s="132">
        <v>0</v>
      </c>
      <c r="N48" s="133">
        <v>0</v>
      </c>
      <c r="O48" s="132">
        <v>0</v>
      </c>
      <c r="P48" s="133">
        <v>0</v>
      </c>
      <c r="Q48" s="132">
        <v>0</v>
      </c>
      <c r="R48" s="133">
        <v>0</v>
      </c>
      <c r="U48" s="127"/>
    </row>
    <row r="49" spans="1:21" ht="18.95" customHeight="1" x14ac:dyDescent="0.25">
      <c r="A49" s="128" t="s">
        <v>625</v>
      </c>
      <c r="B49" s="129">
        <v>0</v>
      </c>
      <c r="C49" s="130">
        <v>0</v>
      </c>
      <c r="D49" s="130">
        <v>0</v>
      </c>
      <c r="E49" s="131">
        <v>0</v>
      </c>
      <c r="F49" s="129">
        <v>0</v>
      </c>
      <c r="G49" s="130">
        <v>0</v>
      </c>
      <c r="H49" s="130">
        <v>0</v>
      </c>
      <c r="I49" s="130">
        <v>0</v>
      </c>
      <c r="J49" s="131">
        <v>0</v>
      </c>
      <c r="K49" s="132">
        <v>0</v>
      </c>
      <c r="L49" s="132">
        <v>0</v>
      </c>
      <c r="M49" s="132">
        <v>0</v>
      </c>
      <c r="N49" s="133">
        <v>0</v>
      </c>
      <c r="O49" s="132">
        <v>0</v>
      </c>
      <c r="P49" s="133">
        <v>0</v>
      </c>
      <c r="Q49" s="132">
        <v>0</v>
      </c>
      <c r="R49" s="133">
        <v>0</v>
      </c>
      <c r="U49" s="127"/>
    </row>
    <row r="50" spans="1:21" ht="18.95" customHeight="1" x14ac:dyDescent="0.25">
      <c r="A50" s="128" t="s">
        <v>626</v>
      </c>
      <c r="B50" s="129">
        <v>0</v>
      </c>
      <c r="C50" s="130">
        <v>0</v>
      </c>
      <c r="D50" s="130">
        <v>0</v>
      </c>
      <c r="E50" s="131">
        <v>0</v>
      </c>
      <c r="F50" s="129">
        <v>0</v>
      </c>
      <c r="G50" s="130">
        <v>0</v>
      </c>
      <c r="H50" s="130">
        <v>0</v>
      </c>
      <c r="I50" s="130">
        <v>0</v>
      </c>
      <c r="J50" s="131">
        <v>0</v>
      </c>
      <c r="K50" s="132">
        <v>0</v>
      </c>
      <c r="L50" s="132">
        <v>0</v>
      </c>
      <c r="M50" s="132">
        <v>0</v>
      </c>
      <c r="N50" s="133">
        <v>0</v>
      </c>
      <c r="O50" s="132">
        <v>0</v>
      </c>
      <c r="P50" s="133">
        <v>0</v>
      </c>
      <c r="Q50" s="132">
        <v>0</v>
      </c>
      <c r="R50" s="133">
        <v>0</v>
      </c>
      <c r="U50" s="127"/>
    </row>
    <row r="51" spans="1:21" ht="18.95" customHeight="1" x14ac:dyDescent="0.25">
      <c r="A51" s="128" t="s">
        <v>627</v>
      </c>
      <c r="B51" s="129">
        <v>0</v>
      </c>
      <c r="C51" s="130">
        <v>0</v>
      </c>
      <c r="D51" s="130">
        <v>0</v>
      </c>
      <c r="E51" s="131">
        <v>0</v>
      </c>
      <c r="F51" s="129">
        <v>0</v>
      </c>
      <c r="G51" s="130">
        <v>0</v>
      </c>
      <c r="H51" s="130">
        <v>0</v>
      </c>
      <c r="I51" s="130">
        <v>0</v>
      </c>
      <c r="J51" s="131">
        <v>0</v>
      </c>
      <c r="K51" s="132">
        <v>0</v>
      </c>
      <c r="L51" s="132">
        <v>0</v>
      </c>
      <c r="M51" s="132">
        <v>0</v>
      </c>
      <c r="N51" s="133">
        <v>0</v>
      </c>
      <c r="O51" s="132">
        <v>0</v>
      </c>
      <c r="P51" s="133">
        <v>0</v>
      </c>
      <c r="Q51" s="132">
        <v>0</v>
      </c>
      <c r="R51" s="133">
        <v>0</v>
      </c>
      <c r="U51" s="127"/>
    </row>
    <row r="52" spans="1:21" ht="18.95" customHeight="1" x14ac:dyDescent="0.25">
      <c r="A52" s="128" t="s">
        <v>628</v>
      </c>
      <c r="B52" s="129">
        <v>0</v>
      </c>
      <c r="C52" s="130">
        <v>0</v>
      </c>
      <c r="D52" s="130">
        <v>0</v>
      </c>
      <c r="E52" s="131">
        <v>0</v>
      </c>
      <c r="F52" s="129">
        <v>0</v>
      </c>
      <c r="G52" s="130">
        <v>0</v>
      </c>
      <c r="H52" s="130">
        <v>0</v>
      </c>
      <c r="I52" s="130">
        <v>0</v>
      </c>
      <c r="J52" s="131">
        <v>0</v>
      </c>
      <c r="K52" s="132">
        <v>0</v>
      </c>
      <c r="L52" s="132">
        <v>0</v>
      </c>
      <c r="M52" s="132">
        <v>0</v>
      </c>
      <c r="N52" s="133">
        <v>0</v>
      </c>
      <c r="O52" s="132">
        <v>0</v>
      </c>
      <c r="P52" s="133">
        <v>0</v>
      </c>
      <c r="Q52" s="132">
        <v>0</v>
      </c>
      <c r="R52" s="133">
        <v>0</v>
      </c>
      <c r="U52" s="127"/>
    </row>
    <row r="53" spans="1:21" ht="18.95" customHeight="1" x14ac:dyDescent="0.25">
      <c r="A53" s="128" t="s">
        <v>629</v>
      </c>
      <c r="B53" s="129">
        <v>0</v>
      </c>
      <c r="C53" s="130">
        <v>0</v>
      </c>
      <c r="D53" s="130">
        <v>0</v>
      </c>
      <c r="E53" s="131">
        <v>0</v>
      </c>
      <c r="F53" s="129">
        <v>0</v>
      </c>
      <c r="G53" s="130">
        <v>0</v>
      </c>
      <c r="H53" s="130">
        <v>0</v>
      </c>
      <c r="I53" s="130">
        <v>0</v>
      </c>
      <c r="J53" s="131">
        <v>0</v>
      </c>
      <c r="K53" s="132">
        <v>0</v>
      </c>
      <c r="L53" s="132">
        <v>0</v>
      </c>
      <c r="M53" s="132">
        <v>0</v>
      </c>
      <c r="N53" s="133">
        <v>0</v>
      </c>
      <c r="O53" s="132">
        <v>0</v>
      </c>
      <c r="P53" s="133">
        <v>0</v>
      </c>
      <c r="Q53" s="132">
        <v>0</v>
      </c>
      <c r="R53" s="133">
        <v>0</v>
      </c>
      <c r="U53" s="127"/>
    </row>
    <row r="54" spans="1:21" ht="18.95" customHeight="1" x14ac:dyDescent="0.25">
      <c r="A54" s="128" t="s">
        <v>630</v>
      </c>
      <c r="B54" s="129">
        <v>0</v>
      </c>
      <c r="C54" s="130">
        <v>0</v>
      </c>
      <c r="D54" s="130">
        <v>0</v>
      </c>
      <c r="E54" s="131">
        <v>0</v>
      </c>
      <c r="F54" s="129">
        <v>0</v>
      </c>
      <c r="G54" s="130">
        <v>0</v>
      </c>
      <c r="H54" s="130"/>
      <c r="I54" s="130">
        <v>0</v>
      </c>
      <c r="J54" s="131">
        <v>0</v>
      </c>
      <c r="K54" s="132">
        <v>0</v>
      </c>
      <c r="L54" s="132">
        <v>0</v>
      </c>
      <c r="M54" s="132">
        <v>0</v>
      </c>
      <c r="N54" s="133">
        <v>0</v>
      </c>
      <c r="O54" s="132">
        <v>0</v>
      </c>
      <c r="P54" s="133">
        <v>0</v>
      </c>
      <c r="Q54" s="132">
        <v>0</v>
      </c>
      <c r="R54" s="133">
        <v>0</v>
      </c>
      <c r="U54" s="127"/>
    </row>
    <row r="55" spans="1:21" ht="18.95" customHeight="1" x14ac:dyDescent="0.25">
      <c r="A55" s="128" t="s">
        <v>631</v>
      </c>
      <c r="B55" s="129">
        <v>0</v>
      </c>
      <c r="C55" s="130">
        <v>0</v>
      </c>
      <c r="D55" s="130">
        <v>0</v>
      </c>
      <c r="E55" s="131">
        <v>0</v>
      </c>
      <c r="F55" s="129">
        <v>0</v>
      </c>
      <c r="G55" s="130">
        <v>0</v>
      </c>
      <c r="H55" s="130">
        <v>0</v>
      </c>
      <c r="I55" s="130">
        <v>0</v>
      </c>
      <c r="J55" s="131">
        <v>0</v>
      </c>
      <c r="K55" s="132">
        <v>0</v>
      </c>
      <c r="L55" s="132">
        <v>0</v>
      </c>
      <c r="M55" s="132">
        <v>0</v>
      </c>
      <c r="N55" s="133">
        <v>0</v>
      </c>
      <c r="O55" s="132">
        <v>0</v>
      </c>
      <c r="P55" s="133">
        <v>0</v>
      </c>
      <c r="Q55" s="132">
        <v>0</v>
      </c>
      <c r="R55" s="133">
        <v>0</v>
      </c>
      <c r="U55" s="127"/>
    </row>
    <row r="56" spans="1:21" ht="8.25" customHeight="1" thickBot="1" x14ac:dyDescent="0.3">
      <c r="A56" s="135"/>
      <c r="B56" s="129"/>
      <c r="C56" s="130"/>
      <c r="D56" s="130"/>
      <c r="E56" s="131"/>
      <c r="F56" s="156"/>
      <c r="G56" s="150"/>
      <c r="H56" s="130"/>
      <c r="I56" s="130"/>
      <c r="J56" s="131"/>
      <c r="K56" s="132"/>
      <c r="L56" s="132"/>
      <c r="M56" s="151"/>
      <c r="N56" s="152"/>
      <c r="O56" s="151"/>
      <c r="P56" s="152"/>
      <c r="Q56" s="151"/>
      <c r="R56" s="153"/>
      <c r="U56" s="127"/>
    </row>
    <row r="57" spans="1:21" ht="45" customHeight="1" thickBot="1" x14ac:dyDescent="0.25">
      <c r="A57" s="136" t="s">
        <v>133</v>
      </c>
      <c r="B57" s="137">
        <v>127995630028</v>
      </c>
      <c r="C57" s="138">
        <v>1428914105</v>
      </c>
      <c r="D57" s="138">
        <v>126566715923</v>
      </c>
      <c r="E57" s="139">
        <v>272656.25</v>
      </c>
      <c r="F57" s="137">
        <v>136175618353</v>
      </c>
      <c r="G57" s="138">
        <v>2049371973</v>
      </c>
      <c r="H57" s="138">
        <v>0</v>
      </c>
      <c r="I57" s="138">
        <v>134126246380</v>
      </c>
      <c r="J57" s="139">
        <v>277417.37</v>
      </c>
      <c r="K57" s="137">
        <v>133712111884</v>
      </c>
      <c r="L57" s="140">
        <v>276680.37</v>
      </c>
      <c r="M57" s="137">
        <v>0</v>
      </c>
      <c r="N57" s="140">
        <v>0</v>
      </c>
      <c r="O57" s="137">
        <v>414134496</v>
      </c>
      <c r="P57" s="140">
        <v>737</v>
      </c>
      <c r="Q57" s="137">
        <v>0</v>
      </c>
      <c r="R57" s="140">
        <v>0</v>
      </c>
      <c r="U57" s="127"/>
    </row>
    <row r="58" spans="1:21" ht="16.5" customHeight="1" x14ac:dyDescent="0.2">
      <c r="A58" s="141" t="s">
        <v>179</v>
      </c>
    </row>
    <row r="59" spans="1:21" ht="12.75" x14ac:dyDescent="0.2">
      <c r="A59" s="24"/>
    </row>
    <row r="60" spans="1:21" s="250" customFormat="1" ht="12.75" customHeight="1" x14ac:dyDescent="0.2"/>
    <row r="61" spans="1:21" s="142" customFormat="1" ht="12.75" customHeight="1" x14ac:dyDescent="0.2">
      <c r="B61" s="143"/>
      <c r="C61" s="143"/>
      <c r="D61" s="143"/>
      <c r="E61" s="143"/>
      <c r="F61" s="143"/>
      <c r="G61" s="143"/>
      <c r="H61" s="143"/>
      <c r="I61" s="143"/>
      <c r="J61" s="143"/>
      <c r="K61" s="143"/>
    </row>
    <row r="62" spans="1:21" ht="12.75" customHeight="1" x14ac:dyDescent="0.2">
      <c r="A62" s="24"/>
      <c r="F62" s="143"/>
      <c r="K62" s="127"/>
      <c r="L62" s="127"/>
    </row>
    <row r="64" spans="1:21" x14ac:dyDescent="0.25">
      <c r="K64" s="127"/>
      <c r="L64" s="127"/>
    </row>
  </sheetData>
  <mergeCells count="8">
    <mergeCell ref="A3:R3"/>
    <mergeCell ref="B5:E5"/>
    <mergeCell ref="F5:R5"/>
    <mergeCell ref="K6:R6"/>
    <mergeCell ref="K7:L7"/>
    <mergeCell ref="M7:N7"/>
    <mergeCell ref="O7:P7"/>
    <mergeCell ref="Q7:R7"/>
  </mergeCells>
  <printOptions horizontalCentered="1" verticalCentered="1"/>
  <pageMargins left="0.11811023622047245" right="0" top="0.39370078740157483" bottom="0.39370078740157483" header="0.15748031496062992" footer="0.19685039370078741"/>
  <pageSetup paperSize="9" scale="47" pageOrder="overThenDown" orientation="landscape" r:id="rId1"/>
  <headerFooter alignWithMargins="0"/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31"/>
  <sheetViews>
    <sheetView zoomScale="82" zoomScaleNormal="82" workbookViewId="0">
      <selection activeCell="A121" sqref="A121:C123"/>
    </sheetView>
  </sheetViews>
  <sheetFormatPr defaultRowHeight="12.75" x14ac:dyDescent="0.2"/>
  <cols>
    <col min="1" max="1" width="7" style="166" customWidth="1"/>
    <col min="2" max="2" width="47.7109375" style="166" customWidth="1"/>
    <col min="3" max="3" width="39.140625" style="166" customWidth="1"/>
    <col min="4" max="4" width="20" style="166" customWidth="1"/>
    <col min="5" max="5" width="16.7109375" style="167" customWidth="1"/>
    <col min="6" max="6" width="13.7109375" style="167" customWidth="1"/>
    <col min="7" max="7" width="15.140625" style="167" customWidth="1"/>
    <col min="8" max="8" width="12.7109375" style="166" bestFit="1" customWidth="1"/>
    <col min="9" max="10" width="12.7109375" style="250" bestFit="1" customWidth="1"/>
    <col min="11" max="11" width="12.140625" style="250" customWidth="1"/>
    <col min="12" max="12" width="14.140625" style="166" customWidth="1"/>
    <col min="13" max="256" width="9.140625" style="166"/>
    <col min="257" max="257" width="7" style="166" customWidth="1"/>
    <col min="258" max="258" width="47.7109375" style="166" customWidth="1"/>
    <col min="259" max="259" width="39.140625" style="166" customWidth="1"/>
    <col min="260" max="260" width="20" style="166" customWidth="1"/>
    <col min="261" max="261" width="16.7109375" style="166" customWidth="1"/>
    <col min="262" max="262" width="13.7109375" style="166" customWidth="1"/>
    <col min="263" max="263" width="15.140625" style="166" customWidth="1"/>
    <col min="264" max="266" width="12.7109375" style="166" bestFit="1" customWidth="1"/>
    <col min="267" max="267" width="12.140625" style="166" customWidth="1"/>
    <col min="268" max="268" width="14.140625" style="166" customWidth="1"/>
    <col min="269" max="512" width="9.140625" style="166"/>
    <col min="513" max="513" width="7" style="166" customWidth="1"/>
    <col min="514" max="514" width="47.7109375" style="166" customWidth="1"/>
    <col min="515" max="515" width="39.140625" style="166" customWidth="1"/>
    <col min="516" max="516" width="20" style="166" customWidth="1"/>
    <col min="517" max="517" width="16.7109375" style="166" customWidth="1"/>
    <col min="518" max="518" width="13.7109375" style="166" customWidth="1"/>
    <col min="519" max="519" width="15.140625" style="166" customWidth="1"/>
    <col min="520" max="522" width="12.7109375" style="166" bestFit="1" customWidth="1"/>
    <col min="523" max="523" width="12.140625" style="166" customWidth="1"/>
    <col min="524" max="524" width="14.140625" style="166" customWidth="1"/>
    <col min="525" max="768" width="9.140625" style="166"/>
    <col min="769" max="769" width="7" style="166" customWidth="1"/>
    <col min="770" max="770" width="47.7109375" style="166" customWidth="1"/>
    <col min="771" max="771" width="39.140625" style="166" customWidth="1"/>
    <col min="772" max="772" width="20" style="166" customWidth="1"/>
    <col min="773" max="773" width="16.7109375" style="166" customWidth="1"/>
    <col min="774" max="774" width="13.7109375" style="166" customWidth="1"/>
    <col min="775" max="775" width="15.140625" style="166" customWidth="1"/>
    <col min="776" max="778" width="12.7109375" style="166" bestFit="1" customWidth="1"/>
    <col min="779" max="779" width="12.140625" style="166" customWidth="1"/>
    <col min="780" max="780" width="14.140625" style="166" customWidth="1"/>
    <col min="781" max="1024" width="9.140625" style="166"/>
    <col min="1025" max="1025" width="7" style="166" customWidth="1"/>
    <col min="1026" max="1026" width="47.7109375" style="166" customWidth="1"/>
    <col min="1027" max="1027" width="39.140625" style="166" customWidth="1"/>
    <col min="1028" max="1028" width="20" style="166" customWidth="1"/>
    <col min="1029" max="1029" width="16.7109375" style="166" customWidth="1"/>
    <col min="1030" max="1030" width="13.7109375" style="166" customWidth="1"/>
    <col min="1031" max="1031" width="15.140625" style="166" customWidth="1"/>
    <col min="1032" max="1034" width="12.7109375" style="166" bestFit="1" customWidth="1"/>
    <col min="1035" max="1035" width="12.140625" style="166" customWidth="1"/>
    <col min="1036" max="1036" width="14.140625" style="166" customWidth="1"/>
    <col min="1037" max="1280" width="9.140625" style="166"/>
    <col min="1281" max="1281" width="7" style="166" customWidth="1"/>
    <col min="1282" max="1282" width="47.7109375" style="166" customWidth="1"/>
    <col min="1283" max="1283" width="39.140625" style="166" customWidth="1"/>
    <col min="1284" max="1284" width="20" style="166" customWidth="1"/>
    <col min="1285" max="1285" width="16.7109375" style="166" customWidth="1"/>
    <col min="1286" max="1286" width="13.7109375" style="166" customWidth="1"/>
    <col min="1287" max="1287" width="15.140625" style="166" customWidth="1"/>
    <col min="1288" max="1290" width="12.7109375" style="166" bestFit="1" customWidth="1"/>
    <col min="1291" max="1291" width="12.140625" style="166" customWidth="1"/>
    <col min="1292" max="1292" width="14.140625" style="166" customWidth="1"/>
    <col min="1293" max="1536" width="9.140625" style="166"/>
    <col min="1537" max="1537" width="7" style="166" customWidth="1"/>
    <col min="1538" max="1538" width="47.7109375" style="166" customWidth="1"/>
    <col min="1539" max="1539" width="39.140625" style="166" customWidth="1"/>
    <col min="1540" max="1540" width="20" style="166" customWidth="1"/>
    <col min="1541" max="1541" width="16.7109375" style="166" customWidth="1"/>
    <col min="1542" max="1542" width="13.7109375" style="166" customWidth="1"/>
    <col min="1543" max="1543" width="15.140625" style="166" customWidth="1"/>
    <col min="1544" max="1546" width="12.7109375" style="166" bestFit="1" customWidth="1"/>
    <col min="1547" max="1547" width="12.140625" style="166" customWidth="1"/>
    <col min="1548" max="1548" width="14.140625" style="166" customWidth="1"/>
    <col min="1549" max="1792" width="9.140625" style="166"/>
    <col min="1793" max="1793" width="7" style="166" customWidth="1"/>
    <col min="1794" max="1794" width="47.7109375" style="166" customWidth="1"/>
    <col min="1795" max="1795" width="39.140625" style="166" customWidth="1"/>
    <col min="1796" max="1796" width="20" style="166" customWidth="1"/>
    <col min="1797" max="1797" width="16.7109375" style="166" customWidth="1"/>
    <col min="1798" max="1798" width="13.7109375" style="166" customWidth="1"/>
    <col min="1799" max="1799" width="15.140625" style="166" customWidth="1"/>
    <col min="1800" max="1802" width="12.7109375" style="166" bestFit="1" customWidth="1"/>
    <col min="1803" max="1803" width="12.140625" style="166" customWidth="1"/>
    <col min="1804" max="1804" width="14.140625" style="166" customWidth="1"/>
    <col min="1805" max="2048" width="9.140625" style="166"/>
    <col min="2049" max="2049" width="7" style="166" customWidth="1"/>
    <col min="2050" max="2050" width="47.7109375" style="166" customWidth="1"/>
    <col min="2051" max="2051" width="39.140625" style="166" customWidth="1"/>
    <col min="2052" max="2052" width="20" style="166" customWidth="1"/>
    <col min="2053" max="2053" width="16.7109375" style="166" customWidth="1"/>
    <col min="2054" max="2054" width="13.7109375" style="166" customWidth="1"/>
    <col min="2055" max="2055" width="15.140625" style="166" customWidth="1"/>
    <col min="2056" max="2058" width="12.7109375" style="166" bestFit="1" customWidth="1"/>
    <col min="2059" max="2059" width="12.140625" style="166" customWidth="1"/>
    <col min="2060" max="2060" width="14.140625" style="166" customWidth="1"/>
    <col min="2061" max="2304" width="9.140625" style="166"/>
    <col min="2305" max="2305" width="7" style="166" customWidth="1"/>
    <col min="2306" max="2306" width="47.7109375" style="166" customWidth="1"/>
    <col min="2307" max="2307" width="39.140625" style="166" customWidth="1"/>
    <col min="2308" max="2308" width="20" style="166" customWidth="1"/>
    <col min="2309" max="2309" width="16.7109375" style="166" customWidth="1"/>
    <col min="2310" max="2310" width="13.7109375" style="166" customWidth="1"/>
    <col min="2311" max="2311" width="15.140625" style="166" customWidth="1"/>
    <col min="2312" max="2314" width="12.7109375" style="166" bestFit="1" customWidth="1"/>
    <col min="2315" max="2315" width="12.140625" style="166" customWidth="1"/>
    <col min="2316" max="2316" width="14.140625" style="166" customWidth="1"/>
    <col min="2317" max="2560" width="9.140625" style="166"/>
    <col min="2561" max="2561" width="7" style="166" customWidth="1"/>
    <col min="2562" max="2562" width="47.7109375" style="166" customWidth="1"/>
    <col min="2563" max="2563" width="39.140625" style="166" customWidth="1"/>
    <col min="2564" max="2564" width="20" style="166" customWidth="1"/>
    <col min="2565" max="2565" width="16.7109375" style="166" customWidth="1"/>
    <col min="2566" max="2566" width="13.7109375" style="166" customWidth="1"/>
    <col min="2567" max="2567" width="15.140625" style="166" customWidth="1"/>
    <col min="2568" max="2570" width="12.7109375" style="166" bestFit="1" customWidth="1"/>
    <col min="2571" max="2571" width="12.140625" style="166" customWidth="1"/>
    <col min="2572" max="2572" width="14.140625" style="166" customWidth="1"/>
    <col min="2573" max="2816" width="9.140625" style="166"/>
    <col min="2817" max="2817" width="7" style="166" customWidth="1"/>
    <col min="2818" max="2818" width="47.7109375" style="166" customWidth="1"/>
    <col min="2819" max="2819" width="39.140625" style="166" customWidth="1"/>
    <col min="2820" max="2820" width="20" style="166" customWidth="1"/>
    <col min="2821" max="2821" width="16.7109375" style="166" customWidth="1"/>
    <col min="2822" max="2822" width="13.7109375" style="166" customWidth="1"/>
    <col min="2823" max="2823" width="15.140625" style="166" customWidth="1"/>
    <col min="2824" max="2826" width="12.7109375" style="166" bestFit="1" customWidth="1"/>
    <col min="2827" max="2827" width="12.140625" style="166" customWidth="1"/>
    <col min="2828" max="2828" width="14.140625" style="166" customWidth="1"/>
    <col min="2829" max="3072" width="9.140625" style="166"/>
    <col min="3073" max="3073" width="7" style="166" customWidth="1"/>
    <col min="3074" max="3074" width="47.7109375" style="166" customWidth="1"/>
    <col min="3075" max="3075" width="39.140625" style="166" customWidth="1"/>
    <col min="3076" max="3076" width="20" style="166" customWidth="1"/>
    <col min="3077" max="3077" width="16.7109375" style="166" customWidth="1"/>
    <col min="3078" max="3078" width="13.7109375" style="166" customWidth="1"/>
    <col min="3079" max="3079" width="15.140625" style="166" customWidth="1"/>
    <col min="3080" max="3082" width="12.7109375" style="166" bestFit="1" customWidth="1"/>
    <col min="3083" max="3083" width="12.140625" style="166" customWidth="1"/>
    <col min="3084" max="3084" width="14.140625" style="166" customWidth="1"/>
    <col min="3085" max="3328" width="9.140625" style="166"/>
    <col min="3329" max="3329" width="7" style="166" customWidth="1"/>
    <col min="3330" max="3330" width="47.7109375" style="166" customWidth="1"/>
    <col min="3331" max="3331" width="39.140625" style="166" customWidth="1"/>
    <col min="3332" max="3332" width="20" style="166" customWidth="1"/>
    <col min="3333" max="3333" width="16.7109375" style="166" customWidth="1"/>
    <col min="3334" max="3334" width="13.7109375" style="166" customWidth="1"/>
    <col min="3335" max="3335" width="15.140625" style="166" customWidth="1"/>
    <col min="3336" max="3338" width="12.7109375" style="166" bestFit="1" customWidth="1"/>
    <col min="3339" max="3339" width="12.140625" style="166" customWidth="1"/>
    <col min="3340" max="3340" width="14.140625" style="166" customWidth="1"/>
    <col min="3341" max="3584" width="9.140625" style="166"/>
    <col min="3585" max="3585" width="7" style="166" customWidth="1"/>
    <col min="3586" max="3586" width="47.7109375" style="166" customWidth="1"/>
    <col min="3587" max="3587" width="39.140625" style="166" customWidth="1"/>
    <col min="3588" max="3588" width="20" style="166" customWidth="1"/>
    <col min="3589" max="3589" width="16.7109375" style="166" customWidth="1"/>
    <col min="3590" max="3590" width="13.7109375" style="166" customWidth="1"/>
    <col min="3591" max="3591" width="15.140625" style="166" customWidth="1"/>
    <col min="3592" max="3594" width="12.7109375" style="166" bestFit="1" customWidth="1"/>
    <col min="3595" max="3595" width="12.140625" style="166" customWidth="1"/>
    <col min="3596" max="3596" width="14.140625" style="166" customWidth="1"/>
    <col min="3597" max="3840" width="9.140625" style="166"/>
    <col min="3841" max="3841" width="7" style="166" customWidth="1"/>
    <col min="3842" max="3842" width="47.7109375" style="166" customWidth="1"/>
    <col min="3843" max="3843" width="39.140625" style="166" customWidth="1"/>
    <col min="3844" max="3844" width="20" style="166" customWidth="1"/>
    <col min="3845" max="3845" width="16.7109375" style="166" customWidth="1"/>
    <col min="3846" max="3846" width="13.7109375" style="166" customWidth="1"/>
    <col min="3847" max="3847" width="15.140625" style="166" customWidth="1"/>
    <col min="3848" max="3850" width="12.7109375" style="166" bestFit="1" customWidth="1"/>
    <col min="3851" max="3851" width="12.140625" style="166" customWidth="1"/>
    <col min="3852" max="3852" width="14.140625" style="166" customWidth="1"/>
    <col min="3853" max="4096" width="9.140625" style="166"/>
    <col min="4097" max="4097" width="7" style="166" customWidth="1"/>
    <col min="4098" max="4098" width="47.7109375" style="166" customWidth="1"/>
    <col min="4099" max="4099" width="39.140625" style="166" customWidth="1"/>
    <col min="4100" max="4100" width="20" style="166" customWidth="1"/>
    <col min="4101" max="4101" width="16.7109375" style="166" customWidth="1"/>
    <col min="4102" max="4102" width="13.7109375" style="166" customWidth="1"/>
    <col min="4103" max="4103" width="15.140625" style="166" customWidth="1"/>
    <col min="4104" max="4106" width="12.7109375" style="166" bestFit="1" customWidth="1"/>
    <col min="4107" max="4107" width="12.140625" style="166" customWidth="1"/>
    <col min="4108" max="4108" width="14.140625" style="166" customWidth="1"/>
    <col min="4109" max="4352" width="9.140625" style="166"/>
    <col min="4353" max="4353" width="7" style="166" customWidth="1"/>
    <col min="4354" max="4354" width="47.7109375" style="166" customWidth="1"/>
    <col min="4355" max="4355" width="39.140625" style="166" customWidth="1"/>
    <col min="4356" max="4356" width="20" style="166" customWidth="1"/>
    <col min="4357" max="4357" width="16.7109375" style="166" customWidth="1"/>
    <col min="4358" max="4358" width="13.7109375" style="166" customWidth="1"/>
    <col min="4359" max="4359" width="15.140625" style="166" customWidth="1"/>
    <col min="4360" max="4362" width="12.7109375" style="166" bestFit="1" customWidth="1"/>
    <col min="4363" max="4363" width="12.140625" style="166" customWidth="1"/>
    <col min="4364" max="4364" width="14.140625" style="166" customWidth="1"/>
    <col min="4365" max="4608" width="9.140625" style="166"/>
    <col min="4609" max="4609" width="7" style="166" customWidth="1"/>
    <col min="4610" max="4610" width="47.7109375" style="166" customWidth="1"/>
    <col min="4611" max="4611" width="39.140625" style="166" customWidth="1"/>
    <col min="4612" max="4612" width="20" style="166" customWidth="1"/>
    <col min="4613" max="4613" width="16.7109375" style="166" customWidth="1"/>
    <col min="4614" max="4614" width="13.7109375" style="166" customWidth="1"/>
    <col min="4615" max="4615" width="15.140625" style="166" customWidth="1"/>
    <col min="4616" max="4618" width="12.7109375" style="166" bestFit="1" customWidth="1"/>
    <col min="4619" max="4619" width="12.140625" style="166" customWidth="1"/>
    <col min="4620" max="4620" width="14.140625" style="166" customWidth="1"/>
    <col min="4621" max="4864" width="9.140625" style="166"/>
    <col min="4865" max="4865" width="7" style="166" customWidth="1"/>
    <col min="4866" max="4866" width="47.7109375" style="166" customWidth="1"/>
    <col min="4867" max="4867" width="39.140625" style="166" customWidth="1"/>
    <col min="4868" max="4868" width="20" style="166" customWidth="1"/>
    <col min="4869" max="4869" width="16.7109375" style="166" customWidth="1"/>
    <col min="4870" max="4870" width="13.7109375" style="166" customWidth="1"/>
    <col min="4871" max="4871" width="15.140625" style="166" customWidth="1"/>
    <col min="4872" max="4874" width="12.7109375" style="166" bestFit="1" customWidth="1"/>
    <col min="4875" max="4875" width="12.140625" style="166" customWidth="1"/>
    <col min="4876" max="4876" width="14.140625" style="166" customWidth="1"/>
    <col min="4877" max="5120" width="9.140625" style="166"/>
    <col min="5121" max="5121" width="7" style="166" customWidth="1"/>
    <col min="5122" max="5122" width="47.7109375" style="166" customWidth="1"/>
    <col min="5123" max="5123" width="39.140625" style="166" customWidth="1"/>
    <col min="5124" max="5124" width="20" style="166" customWidth="1"/>
    <col min="5125" max="5125" width="16.7109375" style="166" customWidth="1"/>
    <col min="5126" max="5126" width="13.7109375" style="166" customWidth="1"/>
    <col min="5127" max="5127" width="15.140625" style="166" customWidth="1"/>
    <col min="5128" max="5130" width="12.7109375" style="166" bestFit="1" customWidth="1"/>
    <col min="5131" max="5131" width="12.140625" style="166" customWidth="1"/>
    <col min="5132" max="5132" width="14.140625" style="166" customWidth="1"/>
    <col min="5133" max="5376" width="9.140625" style="166"/>
    <col min="5377" max="5377" width="7" style="166" customWidth="1"/>
    <col min="5378" max="5378" width="47.7109375" style="166" customWidth="1"/>
    <col min="5379" max="5379" width="39.140625" style="166" customWidth="1"/>
    <col min="5380" max="5380" width="20" style="166" customWidth="1"/>
    <col min="5381" max="5381" width="16.7109375" style="166" customWidth="1"/>
    <col min="5382" max="5382" width="13.7109375" style="166" customWidth="1"/>
    <col min="5383" max="5383" width="15.140625" style="166" customWidth="1"/>
    <col min="5384" max="5386" width="12.7109375" style="166" bestFit="1" customWidth="1"/>
    <col min="5387" max="5387" width="12.140625" style="166" customWidth="1"/>
    <col min="5388" max="5388" width="14.140625" style="166" customWidth="1"/>
    <col min="5389" max="5632" width="9.140625" style="166"/>
    <col min="5633" max="5633" width="7" style="166" customWidth="1"/>
    <col min="5634" max="5634" width="47.7109375" style="166" customWidth="1"/>
    <col min="5635" max="5635" width="39.140625" style="166" customWidth="1"/>
    <col min="5636" max="5636" width="20" style="166" customWidth="1"/>
    <col min="5637" max="5637" width="16.7109375" style="166" customWidth="1"/>
    <col min="5638" max="5638" width="13.7109375" style="166" customWidth="1"/>
    <col min="5639" max="5639" width="15.140625" style="166" customWidth="1"/>
    <col min="5640" max="5642" width="12.7109375" style="166" bestFit="1" customWidth="1"/>
    <col min="5643" max="5643" width="12.140625" style="166" customWidth="1"/>
    <col min="5644" max="5644" width="14.140625" style="166" customWidth="1"/>
    <col min="5645" max="5888" width="9.140625" style="166"/>
    <col min="5889" max="5889" width="7" style="166" customWidth="1"/>
    <col min="5890" max="5890" width="47.7109375" style="166" customWidth="1"/>
    <col min="5891" max="5891" width="39.140625" style="166" customWidth="1"/>
    <col min="5892" max="5892" width="20" style="166" customWidth="1"/>
    <col min="5893" max="5893" width="16.7109375" style="166" customWidth="1"/>
    <col min="5894" max="5894" width="13.7109375" style="166" customWidth="1"/>
    <col min="5895" max="5895" width="15.140625" style="166" customWidth="1"/>
    <col min="5896" max="5898" width="12.7109375" style="166" bestFit="1" customWidth="1"/>
    <col min="5899" max="5899" width="12.140625" style="166" customWidth="1"/>
    <col min="5900" max="5900" width="14.140625" style="166" customWidth="1"/>
    <col min="5901" max="6144" width="9.140625" style="166"/>
    <col min="6145" max="6145" width="7" style="166" customWidth="1"/>
    <col min="6146" max="6146" width="47.7109375" style="166" customWidth="1"/>
    <col min="6147" max="6147" width="39.140625" style="166" customWidth="1"/>
    <col min="6148" max="6148" width="20" style="166" customWidth="1"/>
    <col min="6149" max="6149" width="16.7109375" style="166" customWidth="1"/>
    <col min="6150" max="6150" width="13.7109375" style="166" customWidth="1"/>
    <col min="6151" max="6151" width="15.140625" style="166" customWidth="1"/>
    <col min="6152" max="6154" width="12.7109375" style="166" bestFit="1" customWidth="1"/>
    <col min="6155" max="6155" width="12.140625" style="166" customWidth="1"/>
    <col min="6156" max="6156" width="14.140625" style="166" customWidth="1"/>
    <col min="6157" max="6400" width="9.140625" style="166"/>
    <col min="6401" max="6401" width="7" style="166" customWidth="1"/>
    <col min="6402" max="6402" width="47.7109375" style="166" customWidth="1"/>
    <col min="6403" max="6403" width="39.140625" style="166" customWidth="1"/>
    <col min="6404" max="6404" width="20" style="166" customWidth="1"/>
    <col min="6405" max="6405" width="16.7109375" style="166" customWidth="1"/>
    <col min="6406" max="6406" width="13.7109375" style="166" customWidth="1"/>
    <col min="6407" max="6407" width="15.140625" style="166" customWidth="1"/>
    <col min="6408" max="6410" width="12.7109375" style="166" bestFit="1" customWidth="1"/>
    <col min="6411" max="6411" width="12.140625" style="166" customWidth="1"/>
    <col min="6412" max="6412" width="14.140625" style="166" customWidth="1"/>
    <col min="6413" max="6656" width="9.140625" style="166"/>
    <col min="6657" max="6657" width="7" style="166" customWidth="1"/>
    <col min="6658" max="6658" width="47.7109375" style="166" customWidth="1"/>
    <col min="6659" max="6659" width="39.140625" style="166" customWidth="1"/>
    <col min="6660" max="6660" width="20" style="166" customWidth="1"/>
    <col min="6661" max="6661" width="16.7109375" style="166" customWidth="1"/>
    <col min="6662" max="6662" width="13.7109375" style="166" customWidth="1"/>
    <col min="6663" max="6663" width="15.140625" style="166" customWidth="1"/>
    <col min="6664" max="6666" width="12.7109375" style="166" bestFit="1" customWidth="1"/>
    <col min="6667" max="6667" width="12.140625" style="166" customWidth="1"/>
    <col min="6668" max="6668" width="14.140625" style="166" customWidth="1"/>
    <col min="6669" max="6912" width="9.140625" style="166"/>
    <col min="6913" max="6913" width="7" style="166" customWidth="1"/>
    <col min="6914" max="6914" width="47.7109375" style="166" customWidth="1"/>
    <col min="6915" max="6915" width="39.140625" style="166" customWidth="1"/>
    <col min="6916" max="6916" width="20" style="166" customWidth="1"/>
    <col min="6917" max="6917" width="16.7109375" style="166" customWidth="1"/>
    <col min="6918" max="6918" width="13.7109375" style="166" customWidth="1"/>
    <col min="6919" max="6919" width="15.140625" style="166" customWidth="1"/>
    <col min="6920" max="6922" width="12.7109375" style="166" bestFit="1" customWidth="1"/>
    <col min="6923" max="6923" width="12.140625" style="166" customWidth="1"/>
    <col min="6924" max="6924" width="14.140625" style="166" customWidth="1"/>
    <col min="6925" max="7168" width="9.140625" style="166"/>
    <col min="7169" max="7169" width="7" style="166" customWidth="1"/>
    <col min="7170" max="7170" width="47.7109375" style="166" customWidth="1"/>
    <col min="7171" max="7171" width="39.140625" style="166" customWidth="1"/>
    <col min="7172" max="7172" width="20" style="166" customWidth="1"/>
    <col min="7173" max="7173" width="16.7109375" style="166" customWidth="1"/>
    <col min="7174" max="7174" width="13.7109375" style="166" customWidth="1"/>
    <col min="7175" max="7175" width="15.140625" style="166" customWidth="1"/>
    <col min="7176" max="7178" width="12.7109375" style="166" bestFit="1" customWidth="1"/>
    <col min="7179" max="7179" width="12.140625" style="166" customWidth="1"/>
    <col min="7180" max="7180" width="14.140625" style="166" customWidth="1"/>
    <col min="7181" max="7424" width="9.140625" style="166"/>
    <col min="7425" max="7425" width="7" style="166" customWidth="1"/>
    <col min="7426" max="7426" width="47.7109375" style="166" customWidth="1"/>
    <col min="7427" max="7427" width="39.140625" style="166" customWidth="1"/>
    <col min="7428" max="7428" width="20" style="166" customWidth="1"/>
    <col min="7429" max="7429" width="16.7109375" style="166" customWidth="1"/>
    <col min="7430" max="7430" width="13.7109375" style="166" customWidth="1"/>
    <col min="7431" max="7431" width="15.140625" style="166" customWidth="1"/>
    <col min="7432" max="7434" width="12.7109375" style="166" bestFit="1" customWidth="1"/>
    <col min="7435" max="7435" width="12.140625" style="166" customWidth="1"/>
    <col min="7436" max="7436" width="14.140625" style="166" customWidth="1"/>
    <col min="7437" max="7680" width="9.140625" style="166"/>
    <col min="7681" max="7681" width="7" style="166" customWidth="1"/>
    <col min="7682" max="7682" width="47.7109375" style="166" customWidth="1"/>
    <col min="7683" max="7683" width="39.140625" style="166" customWidth="1"/>
    <col min="7684" max="7684" width="20" style="166" customWidth="1"/>
    <col min="7685" max="7685" width="16.7109375" style="166" customWidth="1"/>
    <col min="7686" max="7686" width="13.7109375" style="166" customWidth="1"/>
    <col min="7687" max="7687" width="15.140625" style="166" customWidth="1"/>
    <col min="7688" max="7690" width="12.7109375" style="166" bestFit="1" customWidth="1"/>
    <col min="7691" max="7691" width="12.140625" style="166" customWidth="1"/>
    <col min="7692" max="7692" width="14.140625" style="166" customWidth="1"/>
    <col min="7693" max="7936" width="9.140625" style="166"/>
    <col min="7937" max="7937" width="7" style="166" customWidth="1"/>
    <col min="7938" max="7938" width="47.7109375" style="166" customWidth="1"/>
    <col min="7939" max="7939" width="39.140625" style="166" customWidth="1"/>
    <col min="7940" max="7940" width="20" style="166" customWidth="1"/>
    <col min="7941" max="7941" width="16.7109375" style="166" customWidth="1"/>
    <col min="7942" max="7942" width="13.7109375" style="166" customWidth="1"/>
    <col min="7943" max="7943" width="15.140625" style="166" customWidth="1"/>
    <col min="7944" max="7946" width="12.7109375" style="166" bestFit="1" customWidth="1"/>
    <col min="7947" max="7947" width="12.140625" style="166" customWidth="1"/>
    <col min="7948" max="7948" width="14.140625" style="166" customWidth="1"/>
    <col min="7949" max="8192" width="9.140625" style="166"/>
    <col min="8193" max="8193" width="7" style="166" customWidth="1"/>
    <col min="8194" max="8194" width="47.7109375" style="166" customWidth="1"/>
    <col min="8195" max="8195" width="39.140625" style="166" customWidth="1"/>
    <col min="8196" max="8196" width="20" style="166" customWidth="1"/>
    <col min="8197" max="8197" width="16.7109375" style="166" customWidth="1"/>
    <col min="8198" max="8198" width="13.7109375" style="166" customWidth="1"/>
    <col min="8199" max="8199" width="15.140625" style="166" customWidth="1"/>
    <col min="8200" max="8202" width="12.7109375" style="166" bestFit="1" customWidth="1"/>
    <col min="8203" max="8203" width="12.140625" style="166" customWidth="1"/>
    <col min="8204" max="8204" width="14.140625" style="166" customWidth="1"/>
    <col min="8205" max="8448" width="9.140625" style="166"/>
    <col min="8449" max="8449" width="7" style="166" customWidth="1"/>
    <col min="8450" max="8450" width="47.7109375" style="166" customWidth="1"/>
    <col min="8451" max="8451" width="39.140625" style="166" customWidth="1"/>
    <col min="8452" max="8452" width="20" style="166" customWidth="1"/>
    <col min="8453" max="8453" width="16.7109375" style="166" customWidth="1"/>
    <col min="8454" max="8454" width="13.7109375" style="166" customWidth="1"/>
    <col min="8455" max="8455" width="15.140625" style="166" customWidth="1"/>
    <col min="8456" max="8458" width="12.7109375" style="166" bestFit="1" customWidth="1"/>
    <col min="8459" max="8459" width="12.140625" style="166" customWidth="1"/>
    <col min="8460" max="8460" width="14.140625" style="166" customWidth="1"/>
    <col min="8461" max="8704" width="9.140625" style="166"/>
    <col min="8705" max="8705" width="7" style="166" customWidth="1"/>
    <col min="8706" max="8706" width="47.7109375" style="166" customWidth="1"/>
    <col min="8707" max="8707" width="39.140625" style="166" customWidth="1"/>
    <col min="8708" max="8708" width="20" style="166" customWidth="1"/>
    <col min="8709" max="8709" width="16.7109375" style="166" customWidth="1"/>
    <col min="8710" max="8710" width="13.7109375" style="166" customWidth="1"/>
    <col min="8711" max="8711" width="15.140625" style="166" customWidth="1"/>
    <col min="8712" max="8714" width="12.7109375" style="166" bestFit="1" customWidth="1"/>
    <col min="8715" max="8715" width="12.140625" style="166" customWidth="1"/>
    <col min="8716" max="8716" width="14.140625" style="166" customWidth="1"/>
    <col min="8717" max="8960" width="9.140625" style="166"/>
    <col min="8961" max="8961" width="7" style="166" customWidth="1"/>
    <col min="8962" max="8962" width="47.7109375" style="166" customWidth="1"/>
    <col min="8963" max="8963" width="39.140625" style="166" customWidth="1"/>
    <col min="8964" max="8964" width="20" style="166" customWidth="1"/>
    <col min="8965" max="8965" width="16.7109375" style="166" customWidth="1"/>
    <col min="8966" max="8966" width="13.7109375" style="166" customWidth="1"/>
    <col min="8967" max="8967" width="15.140625" style="166" customWidth="1"/>
    <col min="8968" max="8970" width="12.7109375" style="166" bestFit="1" customWidth="1"/>
    <col min="8971" max="8971" width="12.140625" style="166" customWidth="1"/>
    <col min="8972" max="8972" width="14.140625" style="166" customWidth="1"/>
    <col min="8973" max="9216" width="9.140625" style="166"/>
    <col min="9217" max="9217" width="7" style="166" customWidth="1"/>
    <col min="9218" max="9218" width="47.7109375" style="166" customWidth="1"/>
    <col min="9219" max="9219" width="39.140625" style="166" customWidth="1"/>
    <col min="9220" max="9220" width="20" style="166" customWidth="1"/>
    <col min="9221" max="9221" width="16.7109375" style="166" customWidth="1"/>
    <col min="9222" max="9222" width="13.7109375" style="166" customWidth="1"/>
    <col min="9223" max="9223" width="15.140625" style="166" customWidth="1"/>
    <col min="9224" max="9226" width="12.7109375" style="166" bestFit="1" customWidth="1"/>
    <col min="9227" max="9227" width="12.140625" style="166" customWidth="1"/>
    <col min="9228" max="9228" width="14.140625" style="166" customWidth="1"/>
    <col min="9229" max="9472" width="9.140625" style="166"/>
    <col min="9473" max="9473" width="7" style="166" customWidth="1"/>
    <col min="9474" max="9474" width="47.7109375" style="166" customWidth="1"/>
    <col min="9475" max="9475" width="39.140625" style="166" customWidth="1"/>
    <col min="9476" max="9476" width="20" style="166" customWidth="1"/>
    <col min="9477" max="9477" width="16.7109375" style="166" customWidth="1"/>
    <col min="9478" max="9478" width="13.7109375" style="166" customWidth="1"/>
    <col min="9479" max="9479" width="15.140625" style="166" customWidth="1"/>
    <col min="9480" max="9482" width="12.7109375" style="166" bestFit="1" customWidth="1"/>
    <col min="9483" max="9483" width="12.140625" style="166" customWidth="1"/>
    <col min="9484" max="9484" width="14.140625" style="166" customWidth="1"/>
    <col min="9485" max="9728" width="9.140625" style="166"/>
    <col min="9729" max="9729" width="7" style="166" customWidth="1"/>
    <col min="9730" max="9730" width="47.7109375" style="166" customWidth="1"/>
    <col min="9731" max="9731" width="39.140625" style="166" customWidth="1"/>
    <col min="9732" max="9732" width="20" style="166" customWidth="1"/>
    <col min="9733" max="9733" width="16.7109375" style="166" customWidth="1"/>
    <col min="9734" max="9734" width="13.7109375" style="166" customWidth="1"/>
    <col min="9735" max="9735" width="15.140625" style="166" customWidth="1"/>
    <col min="9736" max="9738" width="12.7109375" style="166" bestFit="1" customWidth="1"/>
    <col min="9739" max="9739" width="12.140625" style="166" customWidth="1"/>
    <col min="9740" max="9740" width="14.140625" style="166" customWidth="1"/>
    <col min="9741" max="9984" width="9.140625" style="166"/>
    <col min="9985" max="9985" width="7" style="166" customWidth="1"/>
    <col min="9986" max="9986" width="47.7109375" style="166" customWidth="1"/>
    <col min="9987" max="9987" width="39.140625" style="166" customWidth="1"/>
    <col min="9988" max="9988" width="20" style="166" customWidth="1"/>
    <col min="9989" max="9989" width="16.7109375" style="166" customWidth="1"/>
    <col min="9990" max="9990" width="13.7109375" style="166" customWidth="1"/>
    <col min="9991" max="9991" width="15.140625" style="166" customWidth="1"/>
    <col min="9992" max="9994" width="12.7109375" style="166" bestFit="1" customWidth="1"/>
    <col min="9995" max="9995" width="12.140625" style="166" customWidth="1"/>
    <col min="9996" max="9996" width="14.140625" style="166" customWidth="1"/>
    <col min="9997" max="10240" width="9.140625" style="166"/>
    <col min="10241" max="10241" width="7" style="166" customWidth="1"/>
    <col min="10242" max="10242" width="47.7109375" style="166" customWidth="1"/>
    <col min="10243" max="10243" width="39.140625" style="166" customWidth="1"/>
    <col min="10244" max="10244" width="20" style="166" customWidth="1"/>
    <col min="10245" max="10245" width="16.7109375" style="166" customWidth="1"/>
    <col min="10246" max="10246" width="13.7109375" style="166" customWidth="1"/>
    <col min="10247" max="10247" width="15.140625" style="166" customWidth="1"/>
    <col min="10248" max="10250" width="12.7109375" style="166" bestFit="1" customWidth="1"/>
    <col min="10251" max="10251" width="12.140625" style="166" customWidth="1"/>
    <col min="10252" max="10252" width="14.140625" style="166" customWidth="1"/>
    <col min="10253" max="10496" width="9.140625" style="166"/>
    <col min="10497" max="10497" width="7" style="166" customWidth="1"/>
    <col min="10498" max="10498" width="47.7109375" style="166" customWidth="1"/>
    <col min="10499" max="10499" width="39.140625" style="166" customWidth="1"/>
    <col min="10500" max="10500" width="20" style="166" customWidth="1"/>
    <col min="10501" max="10501" width="16.7109375" style="166" customWidth="1"/>
    <col min="10502" max="10502" width="13.7109375" style="166" customWidth="1"/>
    <col min="10503" max="10503" width="15.140625" style="166" customWidth="1"/>
    <col min="10504" max="10506" width="12.7109375" style="166" bestFit="1" customWidth="1"/>
    <col min="10507" max="10507" width="12.140625" style="166" customWidth="1"/>
    <col min="10508" max="10508" width="14.140625" style="166" customWidth="1"/>
    <col min="10509" max="10752" width="9.140625" style="166"/>
    <col min="10753" max="10753" width="7" style="166" customWidth="1"/>
    <col min="10754" max="10754" width="47.7109375" style="166" customWidth="1"/>
    <col min="10755" max="10755" width="39.140625" style="166" customWidth="1"/>
    <col min="10756" max="10756" width="20" style="166" customWidth="1"/>
    <col min="10757" max="10757" width="16.7109375" style="166" customWidth="1"/>
    <col min="10758" max="10758" width="13.7109375" style="166" customWidth="1"/>
    <col min="10759" max="10759" width="15.140625" style="166" customWidth="1"/>
    <col min="10760" max="10762" width="12.7109375" style="166" bestFit="1" customWidth="1"/>
    <col min="10763" max="10763" width="12.140625" style="166" customWidth="1"/>
    <col min="10764" max="10764" width="14.140625" style="166" customWidth="1"/>
    <col min="10765" max="11008" width="9.140625" style="166"/>
    <col min="11009" max="11009" width="7" style="166" customWidth="1"/>
    <col min="11010" max="11010" width="47.7109375" style="166" customWidth="1"/>
    <col min="11011" max="11011" width="39.140625" style="166" customWidth="1"/>
    <col min="11012" max="11012" width="20" style="166" customWidth="1"/>
    <col min="11013" max="11013" width="16.7109375" style="166" customWidth="1"/>
    <col min="11014" max="11014" width="13.7109375" style="166" customWidth="1"/>
    <col min="11015" max="11015" width="15.140625" style="166" customWidth="1"/>
    <col min="11016" max="11018" width="12.7109375" style="166" bestFit="1" customWidth="1"/>
    <col min="11019" max="11019" width="12.140625" style="166" customWidth="1"/>
    <col min="11020" max="11020" width="14.140625" style="166" customWidth="1"/>
    <col min="11021" max="11264" width="9.140625" style="166"/>
    <col min="11265" max="11265" width="7" style="166" customWidth="1"/>
    <col min="11266" max="11266" width="47.7109375" style="166" customWidth="1"/>
    <col min="11267" max="11267" width="39.140625" style="166" customWidth="1"/>
    <col min="11268" max="11268" width="20" style="166" customWidth="1"/>
    <col min="11269" max="11269" width="16.7109375" style="166" customWidth="1"/>
    <col min="11270" max="11270" width="13.7109375" style="166" customWidth="1"/>
    <col min="11271" max="11271" width="15.140625" style="166" customWidth="1"/>
    <col min="11272" max="11274" width="12.7109375" style="166" bestFit="1" customWidth="1"/>
    <col min="11275" max="11275" width="12.140625" style="166" customWidth="1"/>
    <col min="11276" max="11276" width="14.140625" style="166" customWidth="1"/>
    <col min="11277" max="11520" width="9.140625" style="166"/>
    <col min="11521" max="11521" width="7" style="166" customWidth="1"/>
    <col min="11522" max="11522" width="47.7109375" style="166" customWidth="1"/>
    <col min="11523" max="11523" width="39.140625" style="166" customWidth="1"/>
    <col min="11524" max="11524" width="20" style="166" customWidth="1"/>
    <col min="11525" max="11525" width="16.7109375" style="166" customWidth="1"/>
    <col min="11526" max="11526" width="13.7109375" style="166" customWidth="1"/>
    <col min="11527" max="11527" width="15.140625" style="166" customWidth="1"/>
    <col min="11528" max="11530" width="12.7109375" style="166" bestFit="1" customWidth="1"/>
    <col min="11531" max="11531" width="12.140625" style="166" customWidth="1"/>
    <col min="11532" max="11532" width="14.140625" style="166" customWidth="1"/>
    <col min="11533" max="11776" width="9.140625" style="166"/>
    <col min="11777" max="11777" width="7" style="166" customWidth="1"/>
    <col min="11778" max="11778" width="47.7109375" style="166" customWidth="1"/>
    <col min="11779" max="11779" width="39.140625" style="166" customWidth="1"/>
    <col min="11780" max="11780" width="20" style="166" customWidth="1"/>
    <col min="11781" max="11781" width="16.7109375" style="166" customWidth="1"/>
    <col min="11782" max="11782" width="13.7109375" style="166" customWidth="1"/>
    <col min="11783" max="11783" width="15.140625" style="166" customWidth="1"/>
    <col min="11784" max="11786" width="12.7109375" style="166" bestFit="1" customWidth="1"/>
    <col min="11787" max="11787" width="12.140625" style="166" customWidth="1"/>
    <col min="11788" max="11788" width="14.140625" style="166" customWidth="1"/>
    <col min="11789" max="12032" width="9.140625" style="166"/>
    <col min="12033" max="12033" width="7" style="166" customWidth="1"/>
    <col min="12034" max="12034" width="47.7109375" style="166" customWidth="1"/>
    <col min="12035" max="12035" width="39.140625" style="166" customWidth="1"/>
    <col min="12036" max="12036" width="20" style="166" customWidth="1"/>
    <col min="12037" max="12037" width="16.7109375" style="166" customWidth="1"/>
    <col min="12038" max="12038" width="13.7109375" style="166" customWidth="1"/>
    <col min="12039" max="12039" width="15.140625" style="166" customWidth="1"/>
    <col min="12040" max="12042" width="12.7109375" style="166" bestFit="1" customWidth="1"/>
    <col min="12043" max="12043" width="12.140625" style="166" customWidth="1"/>
    <col min="12044" max="12044" width="14.140625" style="166" customWidth="1"/>
    <col min="12045" max="12288" width="9.140625" style="166"/>
    <col min="12289" max="12289" width="7" style="166" customWidth="1"/>
    <col min="12290" max="12290" width="47.7109375" style="166" customWidth="1"/>
    <col min="12291" max="12291" width="39.140625" style="166" customWidth="1"/>
    <col min="12292" max="12292" width="20" style="166" customWidth="1"/>
    <col min="12293" max="12293" width="16.7109375" style="166" customWidth="1"/>
    <col min="12294" max="12294" width="13.7109375" style="166" customWidth="1"/>
    <col min="12295" max="12295" width="15.140625" style="166" customWidth="1"/>
    <col min="12296" max="12298" width="12.7109375" style="166" bestFit="1" customWidth="1"/>
    <col min="12299" max="12299" width="12.140625" style="166" customWidth="1"/>
    <col min="12300" max="12300" width="14.140625" style="166" customWidth="1"/>
    <col min="12301" max="12544" width="9.140625" style="166"/>
    <col min="12545" max="12545" width="7" style="166" customWidth="1"/>
    <col min="12546" max="12546" width="47.7109375" style="166" customWidth="1"/>
    <col min="12547" max="12547" width="39.140625" style="166" customWidth="1"/>
    <col min="12548" max="12548" width="20" style="166" customWidth="1"/>
    <col min="12549" max="12549" width="16.7109375" style="166" customWidth="1"/>
    <col min="12550" max="12550" width="13.7109375" style="166" customWidth="1"/>
    <col min="12551" max="12551" width="15.140625" style="166" customWidth="1"/>
    <col min="12552" max="12554" width="12.7109375" style="166" bestFit="1" customWidth="1"/>
    <col min="12555" max="12555" width="12.140625" style="166" customWidth="1"/>
    <col min="12556" max="12556" width="14.140625" style="166" customWidth="1"/>
    <col min="12557" max="12800" width="9.140625" style="166"/>
    <col min="12801" max="12801" width="7" style="166" customWidth="1"/>
    <col min="12802" max="12802" width="47.7109375" style="166" customWidth="1"/>
    <col min="12803" max="12803" width="39.140625" style="166" customWidth="1"/>
    <col min="12804" max="12804" width="20" style="166" customWidth="1"/>
    <col min="12805" max="12805" width="16.7109375" style="166" customWidth="1"/>
    <col min="12806" max="12806" width="13.7109375" style="166" customWidth="1"/>
    <col min="12807" max="12807" width="15.140625" style="166" customWidth="1"/>
    <col min="12808" max="12810" width="12.7109375" style="166" bestFit="1" customWidth="1"/>
    <col min="12811" max="12811" width="12.140625" style="166" customWidth="1"/>
    <col min="12812" max="12812" width="14.140625" style="166" customWidth="1"/>
    <col min="12813" max="13056" width="9.140625" style="166"/>
    <col min="13057" max="13057" width="7" style="166" customWidth="1"/>
    <col min="13058" max="13058" width="47.7109375" style="166" customWidth="1"/>
    <col min="13059" max="13059" width="39.140625" style="166" customWidth="1"/>
    <col min="13060" max="13060" width="20" style="166" customWidth="1"/>
    <col min="13061" max="13061" width="16.7109375" style="166" customWidth="1"/>
    <col min="13062" max="13062" width="13.7109375" style="166" customWidth="1"/>
    <col min="13063" max="13063" width="15.140625" style="166" customWidth="1"/>
    <col min="13064" max="13066" width="12.7109375" style="166" bestFit="1" customWidth="1"/>
    <col min="13067" max="13067" width="12.140625" style="166" customWidth="1"/>
    <col min="13068" max="13068" width="14.140625" style="166" customWidth="1"/>
    <col min="13069" max="13312" width="9.140625" style="166"/>
    <col min="13313" max="13313" width="7" style="166" customWidth="1"/>
    <col min="13314" max="13314" width="47.7109375" style="166" customWidth="1"/>
    <col min="13315" max="13315" width="39.140625" style="166" customWidth="1"/>
    <col min="13316" max="13316" width="20" style="166" customWidth="1"/>
    <col min="13317" max="13317" width="16.7109375" style="166" customWidth="1"/>
    <col min="13318" max="13318" width="13.7109375" style="166" customWidth="1"/>
    <col min="13319" max="13319" width="15.140625" style="166" customWidth="1"/>
    <col min="13320" max="13322" width="12.7109375" style="166" bestFit="1" customWidth="1"/>
    <col min="13323" max="13323" width="12.140625" style="166" customWidth="1"/>
    <col min="13324" max="13324" width="14.140625" style="166" customWidth="1"/>
    <col min="13325" max="13568" width="9.140625" style="166"/>
    <col min="13569" max="13569" width="7" style="166" customWidth="1"/>
    <col min="13570" max="13570" width="47.7109375" style="166" customWidth="1"/>
    <col min="13571" max="13571" width="39.140625" style="166" customWidth="1"/>
    <col min="13572" max="13572" width="20" style="166" customWidth="1"/>
    <col min="13573" max="13573" width="16.7109375" style="166" customWidth="1"/>
    <col min="13574" max="13574" width="13.7109375" style="166" customWidth="1"/>
    <col min="13575" max="13575" width="15.140625" style="166" customWidth="1"/>
    <col min="13576" max="13578" width="12.7109375" style="166" bestFit="1" customWidth="1"/>
    <col min="13579" max="13579" width="12.140625" style="166" customWidth="1"/>
    <col min="13580" max="13580" width="14.140625" style="166" customWidth="1"/>
    <col min="13581" max="13824" width="9.140625" style="166"/>
    <col min="13825" max="13825" width="7" style="166" customWidth="1"/>
    <col min="13826" max="13826" width="47.7109375" style="166" customWidth="1"/>
    <col min="13827" max="13827" width="39.140625" style="166" customWidth="1"/>
    <col min="13828" max="13828" width="20" style="166" customWidth="1"/>
    <col min="13829" max="13829" width="16.7109375" style="166" customWidth="1"/>
    <col min="13830" max="13830" width="13.7109375" style="166" customWidth="1"/>
    <col min="13831" max="13831" width="15.140625" style="166" customWidth="1"/>
    <col min="13832" max="13834" width="12.7109375" style="166" bestFit="1" customWidth="1"/>
    <col min="13835" max="13835" width="12.140625" style="166" customWidth="1"/>
    <col min="13836" max="13836" width="14.140625" style="166" customWidth="1"/>
    <col min="13837" max="14080" width="9.140625" style="166"/>
    <col min="14081" max="14081" width="7" style="166" customWidth="1"/>
    <col min="14082" max="14082" width="47.7109375" style="166" customWidth="1"/>
    <col min="14083" max="14083" width="39.140625" style="166" customWidth="1"/>
    <col min="14084" max="14084" width="20" style="166" customWidth="1"/>
    <col min="14085" max="14085" width="16.7109375" style="166" customWidth="1"/>
    <col min="14086" max="14086" width="13.7109375" style="166" customWidth="1"/>
    <col min="14087" max="14087" width="15.140625" style="166" customWidth="1"/>
    <col min="14088" max="14090" width="12.7109375" style="166" bestFit="1" customWidth="1"/>
    <col min="14091" max="14091" width="12.140625" style="166" customWidth="1"/>
    <col min="14092" max="14092" width="14.140625" style="166" customWidth="1"/>
    <col min="14093" max="14336" width="9.140625" style="166"/>
    <col min="14337" max="14337" width="7" style="166" customWidth="1"/>
    <col min="14338" max="14338" width="47.7109375" style="166" customWidth="1"/>
    <col min="14339" max="14339" width="39.140625" style="166" customWidth="1"/>
    <col min="14340" max="14340" width="20" style="166" customWidth="1"/>
    <col min="14341" max="14341" width="16.7109375" style="166" customWidth="1"/>
    <col min="14342" max="14342" width="13.7109375" style="166" customWidth="1"/>
    <col min="14343" max="14343" width="15.140625" style="166" customWidth="1"/>
    <col min="14344" max="14346" width="12.7109375" style="166" bestFit="1" customWidth="1"/>
    <col min="14347" max="14347" width="12.140625" style="166" customWidth="1"/>
    <col min="14348" max="14348" width="14.140625" style="166" customWidth="1"/>
    <col min="14349" max="14592" width="9.140625" style="166"/>
    <col min="14593" max="14593" width="7" style="166" customWidth="1"/>
    <col min="14594" max="14594" width="47.7109375" style="166" customWidth="1"/>
    <col min="14595" max="14595" width="39.140625" style="166" customWidth="1"/>
    <col min="14596" max="14596" width="20" style="166" customWidth="1"/>
    <col min="14597" max="14597" width="16.7109375" style="166" customWidth="1"/>
    <col min="14598" max="14598" width="13.7109375" style="166" customWidth="1"/>
    <col min="14599" max="14599" width="15.140625" style="166" customWidth="1"/>
    <col min="14600" max="14602" width="12.7109375" style="166" bestFit="1" customWidth="1"/>
    <col min="14603" max="14603" width="12.140625" style="166" customWidth="1"/>
    <col min="14604" max="14604" width="14.140625" style="166" customWidth="1"/>
    <col min="14605" max="14848" width="9.140625" style="166"/>
    <col min="14849" max="14849" width="7" style="166" customWidth="1"/>
    <col min="14850" max="14850" width="47.7109375" style="166" customWidth="1"/>
    <col min="14851" max="14851" width="39.140625" style="166" customWidth="1"/>
    <col min="14852" max="14852" width="20" style="166" customWidth="1"/>
    <col min="14853" max="14853" width="16.7109375" style="166" customWidth="1"/>
    <col min="14854" max="14854" width="13.7109375" style="166" customWidth="1"/>
    <col min="14855" max="14855" width="15.140625" style="166" customWidth="1"/>
    <col min="14856" max="14858" width="12.7109375" style="166" bestFit="1" customWidth="1"/>
    <col min="14859" max="14859" width="12.140625" style="166" customWidth="1"/>
    <col min="14860" max="14860" width="14.140625" style="166" customWidth="1"/>
    <col min="14861" max="15104" width="9.140625" style="166"/>
    <col min="15105" max="15105" width="7" style="166" customWidth="1"/>
    <col min="15106" max="15106" width="47.7109375" style="166" customWidth="1"/>
    <col min="15107" max="15107" width="39.140625" style="166" customWidth="1"/>
    <col min="15108" max="15108" width="20" style="166" customWidth="1"/>
    <col min="15109" max="15109" width="16.7109375" style="166" customWidth="1"/>
    <col min="15110" max="15110" width="13.7109375" style="166" customWidth="1"/>
    <col min="15111" max="15111" width="15.140625" style="166" customWidth="1"/>
    <col min="15112" max="15114" width="12.7109375" style="166" bestFit="1" customWidth="1"/>
    <col min="15115" max="15115" width="12.140625" style="166" customWidth="1"/>
    <col min="15116" max="15116" width="14.140625" style="166" customWidth="1"/>
    <col min="15117" max="15360" width="9.140625" style="166"/>
    <col min="15361" max="15361" width="7" style="166" customWidth="1"/>
    <col min="15362" max="15362" width="47.7109375" style="166" customWidth="1"/>
    <col min="15363" max="15363" width="39.140625" style="166" customWidth="1"/>
    <col min="15364" max="15364" width="20" style="166" customWidth="1"/>
    <col min="15365" max="15365" width="16.7109375" style="166" customWidth="1"/>
    <col min="15366" max="15366" width="13.7109375" style="166" customWidth="1"/>
    <col min="15367" max="15367" width="15.140625" style="166" customWidth="1"/>
    <col min="15368" max="15370" width="12.7109375" style="166" bestFit="1" customWidth="1"/>
    <col min="15371" max="15371" width="12.140625" style="166" customWidth="1"/>
    <col min="15372" max="15372" width="14.140625" style="166" customWidth="1"/>
    <col min="15373" max="15616" width="9.140625" style="166"/>
    <col min="15617" max="15617" width="7" style="166" customWidth="1"/>
    <col min="15618" max="15618" width="47.7109375" style="166" customWidth="1"/>
    <col min="15619" max="15619" width="39.140625" style="166" customWidth="1"/>
    <col min="15620" max="15620" width="20" style="166" customWidth="1"/>
    <col min="15621" max="15621" width="16.7109375" style="166" customWidth="1"/>
    <col min="15622" max="15622" width="13.7109375" style="166" customWidth="1"/>
    <col min="15623" max="15623" width="15.140625" style="166" customWidth="1"/>
    <col min="15624" max="15626" width="12.7109375" style="166" bestFit="1" customWidth="1"/>
    <col min="15627" max="15627" width="12.140625" style="166" customWidth="1"/>
    <col min="15628" max="15628" width="14.140625" style="166" customWidth="1"/>
    <col min="15629" max="15872" width="9.140625" style="166"/>
    <col min="15873" max="15873" width="7" style="166" customWidth="1"/>
    <col min="15874" max="15874" width="47.7109375" style="166" customWidth="1"/>
    <col min="15875" max="15875" width="39.140625" style="166" customWidth="1"/>
    <col min="15876" max="15876" width="20" style="166" customWidth="1"/>
    <col min="15877" max="15877" width="16.7109375" style="166" customWidth="1"/>
    <col min="15878" max="15878" width="13.7109375" style="166" customWidth="1"/>
    <col min="15879" max="15879" width="15.140625" style="166" customWidth="1"/>
    <col min="15880" max="15882" width="12.7109375" style="166" bestFit="1" customWidth="1"/>
    <col min="15883" max="15883" width="12.140625" style="166" customWidth="1"/>
    <col min="15884" max="15884" width="14.140625" style="166" customWidth="1"/>
    <col min="15885" max="16128" width="9.140625" style="166"/>
    <col min="16129" max="16129" width="7" style="166" customWidth="1"/>
    <col min="16130" max="16130" width="47.7109375" style="166" customWidth="1"/>
    <col min="16131" max="16131" width="39.140625" style="166" customWidth="1"/>
    <col min="16132" max="16132" width="20" style="166" customWidth="1"/>
    <col min="16133" max="16133" width="16.7109375" style="166" customWidth="1"/>
    <col min="16134" max="16134" width="13.7109375" style="166" customWidth="1"/>
    <col min="16135" max="16135" width="15.140625" style="166" customWidth="1"/>
    <col min="16136" max="16138" width="12.7109375" style="166" bestFit="1" customWidth="1"/>
    <col min="16139" max="16139" width="12.140625" style="166" customWidth="1"/>
    <col min="16140" max="16140" width="14.140625" style="166" customWidth="1"/>
    <col min="16141" max="16384" width="9.140625" style="166"/>
  </cols>
  <sheetData>
    <row r="1" spans="1:18" ht="20.25" x14ac:dyDescent="0.3">
      <c r="A1" s="1077"/>
      <c r="B1" s="1078"/>
      <c r="G1" s="852"/>
      <c r="P1" s="169"/>
      <c r="Q1" s="874"/>
      <c r="R1" s="876"/>
    </row>
    <row r="2" spans="1:18" ht="34.5" customHeight="1" x14ac:dyDescent="0.3">
      <c r="A2" s="1079" t="s">
        <v>184</v>
      </c>
      <c r="B2" s="1079"/>
      <c r="C2" s="1079"/>
      <c r="D2" s="1079"/>
      <c r="E2" s="1079"/>
      <c r="F2" s="1079"/>
      <c r="G2" s="1079"/>
      <c r="H2" s="872"/>
      <c r="I2" s="873"/>
      <c r="J2" s="873"/>
      <c r="K2" s="873"/>
      <c r="L2" s="872"/>
      <c r="M2" s="872"/>
      <c r="N2" s="872"/>
      <c r="O2" s="872"/>
      <c r="P2" s="872"/>
      <c r="Q2" s="872"/>
      <c r="R2" s="872"/>
    </row>
    <row r="3" spans="1:18" ht="12.75" customHeight="1" x14ac:dyDescent="0.25">
      <c r="A3" s="168"/>
      <c r="B3" s="169"/>
      <c r="C3" s="169"/>
      <c r="D3" s="169"/>
      <c r="E3" s="170"/>
      <c r="F3" s="170"/>
      <c r="G3" s="170"/>
    </row>
    <row r="4" spans="1:18" ht="12.75" customHeight="1" thickBot="1" x14ac:dyDescent="0.3">
      <c r="A4" s="169"/>
      <c r="B4" s="169"/>
      <c r="C4" s="169"/>
      <c r="D4" s="169"/>
      <c r="E4" s="170"/>
      <c r="F4" s="170"/>
      <c r="G4" s="170"/>
    </row>
    <row r="5" spans="1:18" ht="36.75" customHeight="1" x14ac:dyDescent="0.2">
      <c r="A5" s="1080" t="s">
        <v>85</v>
      </c>
      <c r="B5" s="1081"/>
      <c r="C5" s="1084" t="s">
        <v>88</v>
      </c>
      <c r="D5" s="1086" t="s">
        <v>185</v>
      </c>
      <c r="E5" s="1088" t="s">
        <v>186</v>
      </c>
      <c r="F5" s="1088" t="s">
        <v>187</v>
      </c>
      <c r="G5" s="1090" t="s">
        <v>188</v>
      </c>
    </row>
    <row r="6" spans="1:18" ht="75.75" customHeight="1" thickBot="1" x14ac:dyDescent="0.25">
      <c r="A6" s="1082"/>
      <c r="B6" s="1083"/>
      <c r="C6" s="1085"/>
      <c r="D6" s="1087"/>
      <c r="E6" s="1089"/>
      <c r="F6" s="1089"/>
      <c r="G6" s="1091"/>
    </row>
    <row r="7" spans="1:18" ht="17.25" customHeight="1" x14ac:dyDescent="0.2">
      <c r="A7" s="1092">
        <v>304</v>
      </c>
      <c r="B7" s="1094" t="s">
        <v>668</v>
      </c>
      <c r="C7" s="1096" t="s">
        <v>669</v>
      </c>
      <c r="D7" s="171" t="s">
        <v>670</v>
      </c>
      <c r="E7" s="172">
        <v>0</v>
      </c>
      <c r="F7" s="172">
        <v>36</v>
      </c>
      <c r="G7" s="173">
        <v>4</v>
      </c>
      <c r="H7" s="174"/>
    </row>
    <row r="8" spans="1:18" ht="17.25" customHeight="1" x14ac:dyDescent="0.2">
      <c r="A8" s="1092"/>
      <c r="B8" s="1094"/>
      <c r="C8" s="1096"/>
      <c r="D8" s="175" t="s">
        <v>671</v>
      </c>
      <c r="E8" s="172">
        <v>0</v>
      </c>
      <c r="F8" s="172">
        <v>12</v>
      </c>
      <c r="G8" s="173">
        <v>5.75</v>
      </c>
      <c r="H8" s="174"/>
    </row>
    <row r="9" spans="1:18" ht="17.25" customHeight="1" x14ac:dyDescent="0.2">
      <c r="A9" s="1093"/>
      <c r="B9" s="1095"/>
      <c r="C9" s="1097"/>
      <c r="D9" s="631" t="s">
        <v>672</v>
      </c>
      <c r="E9" s="632">
        <v>0</v>
      </c>
      <c r="F9" s="632">
        <v>48</v>
      </c>
      <c r="G9" s="633">
        <v>9.75</v>
      </c>
      <c r="H9" s="176"/>
    </row>
    <row r="10" spans="1:18" ht="17.25" customHeight="1" x14ac:dyDescent="0.2">
      <c r="A10" s="1092">
        <v>306</v>
      </c>
      <c r="B10" s="1094" t="s">
        <v>18</v>
      </c>
      <c r="C10" s="1096" t="s">
        <v>669</v>
      </c>
      <c r="D10" s="171" t="s">
        <v>670</v>
      </c>
      <c r="E10" s="172">
        <v>0</v>
      </c>
      <c r="F10" s="172">
        <v>0</v>
      </c>
      <c r="G10" s="173">
        <v>0</v>
      </c>
      <c r="H10" s="174"/>
    </row>
    <row r="11" spans="1:18" ht="17.25" customHeight="1" x14ac:dyDescent="0.2">
      <c r="A11" s="1092"/>
      <c r="B11" s="1094"/>
      <c r="C11" s="1096"/>
      <c r="D11" s="175" t="s">
        <v>671</v>
      </c>
      <c r="E11" s="172">
        <v>0</v>
      </c>
      <c r="F11" s="172">
        <v>0</v>
      </c>
      <c r="G11" s="173">
        <v>7</v>
      </c>
      <c r="H11" s="174"/>
    </row>
    <row r="12" spans="1:18" ht="17.25" customHeight="1" x14ac:dyDescent="0.2">
      <c r="A12" s="1093"/>
      <c r="B12" s="1095"/>
      <c r="C12" s="1097"/>
      <c r="D12" s="631" t="s">
        <v>672</v>
      </c>
      <c r="E12" s="632">
        <v>0</v>
      </c>
      <c r="F12" s="632">
        <v>0</v>
      </c>
      <c r="G12" s="633">
        <v>7</v>
      </c>
      <c r="H12" s="174"/>
    </row>
    <row r="13" spans="1:18" ht="17.25" customHeight="1" x14ac:dyDescent="0.2">
      <c r="A13" s="1092">
        <v>309</v>
      </c>
      <c r="B13" s="1094" t="s">
        <v>147</v>
      </c>
      <c r="C13" s="1096" t="s">
        <v>669</v>
      </c>
      <c r="D13" s="171" t="s">
        <v>670</v>
      </c>
      <c r="E13" s="172">
        <v>0</v>
      </c>
      <c r="F13" s="172">
        <v>0</v>
      </c>
      <c r="G13" s="173">
        <v>0</v>
      </c>
      <c r="H13" s="174"/>
    </row>
    <row r="14" spans="1:18" ht="17.25" customHeight="1" x14ac:dyDescent="0.2">
      <c r="A14" s="1092"/>
      <c r="B14" s="1094"/>
      <c r="C14" s="1096"/>
      <c r="D14" s="175" t="s">
        <v>671</v>
      </c>
      <c r="E14" s="172">
        <v>0.5</v>
      </c>
      <c r="F14" s="172">
        <v>0</v>
      </c>
      <c r="G14" s="173">
        <v>10.25</v>
      </c>
      <c r="H14" s="174"/>
    </row>
    <row r="15" spans="1:18" ht="17.25" customHeight="1" x14ac:dyDescent="0.2">
      <c r="A15" s="1093"/>
      <c r="B15" s="1095"/>
      <c r="C15" s="1097"/>
      <c r="D15" s="631" t="s">
        <v>672</v>
      </c>
      <c r="E15" s="632">
        <v>0.5</v>
      </c>
      <c r="F15" s="632">
        <v>0</v>
      </c>
      <c r="G15" s="633">
        <v>10.25</v>
      </c>
      <c r="H15" s="174"/>
    </row>
    <row r="16" spans="1:18" ht="17.25" customHeight="1" x14ac:dyDescent="0.2">
      <c r="A16" s="1098">
        <v>312</v>
      </c>
      <c r="B16" s="1101" t="s">
        <v>21</v>
      </c>
      <c r="C16" s="1102" t="s">
        <v>673</v>
      </c>
      <c r="D16" s="861" t="s">
        <v>670</v>
      </c>
      <c r="E16" s="862">
        <v>0</v>
      </c>
      <c r="F16" s="862">
        <v>0</v>
      </c>
      <c r="G16" s="863">
        <v>248</v>
      </c>
      <c r="H16" s="174"/>
    </row>
    <row r="17" spans="1:12" ht="17.25" customHeight="1" x14ac:dyDescent="0.2">
      <c r="A17" s="1099"/>
      <c r="B17" s="1096"/>
      <c r="C17" s="1103"/>
      <c r="D17" s="177" t="s">
        <v>671</v>
      </c>
      <c r="E17" s="178">
        <v>0</v>
      </c>
      <c r="F17" s="178">
        <v>0</v>
      </c>
      <c r="G17" s="179">
        <v>1</v>
      </c>
      <c r="H17" s="174"/>
    </row>
    <row r="18" spans="1:12" ht="17.25" customHeight="1" x14ac:dyDescent="0.2">
      <c r="A18" s="1099"/>
      <c r="B18" s="1096"/>
      <c r="C18" s="1103"/>
      <c r="D18" s="177" t="s">
        <v>672</v>
      </c>
      <c r="E18" s="178">
        <v>0</v>
      </c>
      <c r="F18" s="178">
        <v>0</v>
      </c>
      <c r="G18" s="179">
        <v>249</v>
      </c>
      <c r="H18" s="174"/>
    </row>
    <row r="19" spans="1:12" ht="17.25" customHeight="1" x14ac:dyDescent="0.2">
      <c r="A19" s="1099"/>
      <c r="B19" s="1096"/>
      <c r="C19" s="1103" t="s">
        <v>669</v>
      </c>
      <c r="D19" s="180" t="s">
        <v>670</v>
      </c>
      <c r="E19" s="178">
        <v>3</v>
      </c>
      <c r="F19" s="178">
        <v>30</v>
      </c>
      <c r="G19" s="179">
        <v>19</v>
      </c>
      <c r="H19" s="174"/>
    </row>
    <row r="20" spans="1:12" ht="17.25" customHeight="1" x14ac:dyDescent="0.2">
      <c r="A20" s="1099"/>
      <c r="B20" s="1096"/>
      <c r="C20" s="1103"/>
      <c r="D20" s="177" t="s">
        <v>671</v>
      </c>
      <c r="E20" s="178">
        <v>1</v>
      </c>
      <c r="F20" s="178">
        <v>2</v>
      </c>
      <c r="G20" s="179">
        <v>0</v>
      </c>
    </row>
    <row r="21" spans="1:12" ht="17.25" customHeight="1" x14ac:dyDescent="0.2">
      <c r="A21" s="1099"/>
      <c r="B21" s="1096"/>
      <c r="C21" s="1103"/>
      <c r="D21" s="634" t="s">
        <v>672</v>
      </c>
      <c r="E21" s="178">
        <v>4</v>
      </c>
      <c r="F21" s="178">
        <v>32</v>
      </c>
      <c r="G21" s="179">
        <v>19</v>
      </c>
    </row>
    <row r="22" spans="1:12" ht="17.25" customHeight="1" x14ac:dyDescent="0.2">
      <c r="A22" s="1099"/>
      <c r="B22" s="1096"/>
      <c r="C22" s="1101" t="s">
        <v>674</v>
      </c>
      <c r="D22" s="171" t="s">
        <v>670</v>
      </c>
      <c r="E22" s="864">
        <v>3</v>
      </c>
      <c r="F22" s="864">
        <v>30</v>
      </c>
      <c r="G22" s="865">
        <v>267</v>
      </c>
    </row>
    <row r="23" spans="1:12" ht="17.25" customHeight="1" x14ac:dyDescent="0.2">
      <c r="A23" s="1099"/>
      <c r="B23" s="1096"/>
      <c r="C23" s="1096"/>
      <c r="D23" s="175" t="s">
        <v>671</v>
      </c>
      <c r="E23" s="181">
        <v>1</v>
      </c>
      <c r="F23" s="181">
        <v>2</v>
      </c>
      <c r="G23" s="182">
        <v>1</v>
      </c>
    </row>
    <row r="24" spans="1:12" ht="17.25" customHeight="1" x14ac:dyDescent="0.2">
      <c r="A24" s="1100"/>
      <c r="B24" s="1097"/>
      <c r="C24" s="1097"/>
      <c r="D24" s="631" t="s">
        <v>672</v>
      </c>
      <c r="E24" s="632">
        <v>4</v>
      </c>
      <c r="F24" s="632">
        <v>32</v>
      </c>
      <c r="G24" s="633">
        <v>268</v>
      </c>
    </row>
    <row r="25" spans="1:12" ht="17.25" customHeight="1" x14ac:dyDescent="0.2">
      <c r="A25" s="1104">
        <v>313</v>
      </c>
      <c r="B25" s="1101" t="s">
        <v>22</v>
      </c>
      <c r="C25" s="1102" t="s">
        <v>673</v>
      </c>
      <c r="D25" s="861" t="s">
        <v>670</v>
      </c>
      <c r="E25" s="862">
        <v>0</v>
      </c>
      <c r="F25" s="862">
        <v>49</v>
      </c>
      <c r="G25" s="863">
        <v>339</v>
      </c>
    </row>
    <row r="26" spans="1:12" ht="17.25" customHeight="1" x14ac:dyDescent="0.2">
      <c r="A26" s="1092"/>
      <c r="B26" s="1096"/>
      <c r="C26" s="1103"/>
      <c r="D26" s="177" t="s">
        <v>671</v>
      </c>
      <c r="E26" s="178">
        <v>0</v>
      </c>
      <c r="F26" s="178">
        <v>15</v>
      </c>
      <c r="G26" s="179">
        <v>0</v>
      </c>
    </row>
    <row r="27" spans="1:12" ht="17.25" customHeight="1" x14ac:dyDescent="0.2">
      <c r="A27" s="1092"/>
      <c r="B27" s="1096"/>
      <c r="C27" s="1103"/>
      <c r="D27" s="177" t="s">
        <v>672</v>
      </c>
      <c r="E27" s="178">
        <v>0</v>
      </c>
      <c r="F27" s="178">
        <v>64</v>
      </c>
      <c r="G27" s="179">
        <v>339</v>
      </c>
    </row>
    <row r="28" spans="1:12" ht="17.25" customHeight="1" x14ac:dyDescent="0.2">
      <c r="A28" s="1092"/>
      <c r="B28" s="1096"/>
      <c r="C28" s="1103" t="s">
        <v>669</v>
      </c>
      <c r="D28" s="180" t="s">
        <v>670</v>
      </c>
      <c r="E28" s="178">
        <v>0</v>
      </c>
      <c r="F28" s="178">
        <v>109</v>
      </c>
      <c r="G28" s="179">
        <v>1585.65</v>
      </c>
    </row>
    <row r="29" spans="1:12" ht="17.25" customHeight="1" x14ac:dyDescent="0.2">
      <c r="A29" s="1092"/>
      <c r="B29" s="1096"/>
      <c r="C29" s="1103"/>
      <c r="D29" s="177" t="s">
        <v>671</v>
      </c>
      <c r="E29" s="178">
        <v>0</v>
      </c>
      <c r="F29" s="178">
        <v>2</v>
      </c>
      <c r="G29" s="179">
        <v>220.74</v>
      </c>
    </row>
    <row r="30" spans="1:12" ht="17.25" customHeight="1" x14ac:dyDescent="0.2">
      <c r="A30" s="1092"/>
      <c r="B30" s="1096"/>
      <c r="C30" s="1105"/>
      <c r="D30" s="634" t="s">
        <v>672</v>
      </c>
      <c r="E30" s="635">
        <v>0</v>
      </c>
      <c r="F30" s="635">
        <v>111</v>
      </c>
      <c r="G30" s="636">
        <v>1806.39</v>
      </c>
    </row>
    <row r="31" spans="1:12" ht="17.25" customHeight="1" x14ac:dyDescent="0.2">
      <c r="A31" s="1092"/>
      <c r="B31" s="1096"/>
      <c r="C31" s="1096" t="s">
        <v>674</v>
      </c>
      <c r="D31" s="171" t="s">
        <v>670</v>
      </c>
      <c r="E31" s="181">
        <v>0</v>
      </c>
      <c r="F31" s="181">
        <v>158</v>
      </c>
      <c r="G31" s="182">
        <v>1924.65</v>
      </c>
      <c r="L31" s="174"/>
    </row>
    <row r="32" spans="1:12" ht="17.25" customHeight="1" x14ac:dyDescent="0.2">
      <c r="A32" s="1092"/>
      <c r="B32" s="1096"/>
      <c r="C32" s="1096"/>
      <c r="D32" s="175" t="s">
        <v>671</v>
      </c>
      <c r="E32" s="181">
        <v>0</v>
      </c>
      <c r="F32" s="181">
        <v>17</v>
      </c>
      <c r="G32" s="182">
        <v>220.74</v>
      </c>
    </row>
    <row r="33" spans="1:7" ht="17.25" customHeight="1" x14ac:dyDescent="0.2">
      <c r="A33" s="1093"/>
      <c r="B33" s="1097"/>
      <c r="C33" s="1096"/>
      <c r="D33" s="631" t="s">
        <v>672</v>
      </c>
      <c r="E33" s="181">
        <v>0</v>
      </c>
      <c r="F33" s="181">
        <v>175</v>
      </c>
      <c r="G33" s="182">
        <v>2145.3900000000003</v>
      </c>
    </row>
    <row r="34" spans="1:7" ht="17.25" customHeight="1" x14ac:dyDescent="0.2">
      <c r="A34" s="1104">
        <v>314</v>
      </c>
      <c r="B34" s="1101" t="s">
        <v>23</v>
      </c>
      <c r="C34" s="1102" t="s">
        <v>673</v>
      </c>
      <c r="D34" s="866" t="s">
        <v>670</v>
      </c>
      <c r="E34" s="862">
        <v>17.689999999999998</v>
      </c>
      <c r="F34" s="862">
        <v>0</v>
      </c>
      <c r="G34" s="863">
        <v>7</v>
      </c>
    </row>
    <row r="35" spans="1:7" ht="17.25" customHeight="1" x14ac:dyDescent="0.2">
      <c r="A35" s="1092"/>
      <c r="B35" s="1096"/>
      <c r="C35" s="1103"/>
      <c r="D35" s="183" t="s">
        <v>671</v>
      </c>
      <c r="E35" s="178">
        <v>0</v>
      </c>
      <c r="F35" s="178">
        <v>0</v>
      </c>
      <c r="G35" s="179">
        <v>1</v>
      </c>
    </row>
    <row r="36" spans="1:7" ht="17.25" customHeight="1" x14ac:dyDescent="0.2">
      <c r="A36" s="1092"/>
      <c r="B36" s="1096"/>
      <c r="C36" s="1103"/>
      <c r="D36" s="183" t="s">
        <v>672</v>
      </c>
      <c r="E36" s="178">
        <v>17.689999999999998</v>
      </c>
      <c r="F36" s="178">
        <v>0</v>
      </c>
      <c r="G36" s="179">
        <v>8</v>
      </c>
    </row>
    <row r="37" spans="1:7" ht="17.25" customHeight="1" x14ac:dyDescent="0.2">
      <c r="A37" s="1092"/>
      <c r="B37" s="1096"/>
      <c r="C37" s="1103" t="s">
        <v>669</v>
      </c>
      <c r="D37" s="184" t="s">
        <v>670</v>
      </c>
      <c r="E37" s="178">
        <v>6.2</v>
      </c>
      <c r="F37" s="178">
        <v>42</v>
      </c>
      <c r="G37" s="179">
        <v>157.63</v>
      </c>
    </row>
    <row r="38" spans="1:7" ht="17.25" customHeight="1" x14ac:dyDescent="0.2">
      <c r="A38" s="1092"/>
      <c r="B38" s="1096"/>
      <c r="C38" s="1103"/>
      <c r="D38" s="183" t="s">
        <v>671</v>
      </c>
      <c r="E38" s="178">
        <v>1.2</v>
      </c>
      <c r="F38" s="178">
        <v>7</v>
      </c>
      <c r="G38" s="179">
        <v>7</v>
      </c>
    </row>
    <row r="39" spans="1:7" ht="17.25" customHeight="1" x14ac:dyDescent="0.2">
      <c r="A39" s="1092"/>
      <c r="B39" s="1096"/>
      <c r="C39" s="1105"/>
      <c r="D39" s="637" t="s">
        <v>672</v>
      </c>
      <c r="E39" s="635">
        <v>7.4</v>
      </c>
      <c r="F39" s="635">
        <v>49</v>
      </c>
      <c r="G39" s="636">
        <v>164.63</v>
      </c>
    </row>
    <row r="40" spans="1:7" ht="17.25" customHeight="1" x14ac:dyDescent="0.2">
      <c r="A40" s="1092"/>
      <c r="B40" s="1096"/>
      <c r="C40" s="1096" t="s">
        <v>674</v>
      </c>
      <c r="D40" s="171" t="s">
        <v>670</v>
      </c>
      <c r="E40" s="181">
        <v>23.889999999999997</v>
      </c>
      <c r="F40" s="181">
        <v>42</v>
      </c>
      <c r="G40" s="182">
        <v>164.63</v>
      </c>
    </row>
    <row r="41" spans="1:7" ht="17.25" customHeight="1" x14ac:dyDescent="0.2">
      <c r="A41" s="1092"/>
      <c r="B41" s="1096"/>
      <c r="C41" s="1096"/>
      <c r="D41" s="175" t="s">
        <v>671</v>
      </c>
      <c r="E41" s="181">
        <v>1.2</v>
      </c>
      <c r="F41" s="181">
        <v>7</v>
      </c>
      <c r="G41" s="182">
        <v>8</v>
      </c>
    </row>
    <row r="42" spans="1:7" ht="17.25" customHeight="1" x14ac:dyDescent="0.2">
      <c r="A42" s="1092"/>
      <c r="B42" s="1096"/>
      <c r="C42" s="1096"/>
      <c r="D42" s="631" t="s">
        <v>672</v>
      </c>
      <c r="E42" s="632">
        <v>25.089999999999996</v>
      </c>
      <c r="F42" s="632">
        <v>49</v>
      </c>
      <c r="G42" s="633">
        <v>172.63</v>
      </c>
    </row>
    <row r="43" spans="1:7" ht="17.25" customHeight="1" x14ac:dyDescent="0.2">
      <c r="A43" s="1104">
        <v>315</v>
      </c>
      <c r="B43" s="1101" t="s">
        <v>150</v>
      </c>
      <c r="C43" s="1102" t="s">
        <v>673</v>
      </c>
      <c r="D43" s="861" t="s">
        <v>670</v>
      </c>
      <c r="E43" s="862">
        <v>52.9</v>
      </c>
      <c r="F43" s="862">
        <v>0</v>
      </c>
      <c r="G43" s="863">
        <v>65.5</v>
      </c>
    </row>
    <row r="44" spans="1:7" ht="17.25" customHeight="1" x14ac:dyDescent="0.2">
      <c r="A44" s="1092"/>
      <c r="B44" s="1096"/>
      <c r="C44" s="1103"/>
      <c r="D44" s="177" t="s">
        <v>671</v>
      </c>
      <c r="E44" s="178">
        <v>1.9000000000000001</v>
      </c>
      <c r="F44" s="178">
        <v>0</v>
      </c>
      <c r="G44" s="179">
        <v>2.7</v>
      </c>
    </row>
    <row r="45" spans="1:7" ht="17.25" customHeight="1" x14ac:dyDescent="0.2">
      <c r="A45" s="1092"/>
      <c r="B45" s="1096"/>
      <c r="C45" s="1103"/>
      <c r="D45" s="177" t="s">
        <v>672</v>
      </c>
      <c r="E45" s="178">
        <v>54.8</v>
      </c>
      <c r="F45" s="178">
        <v>0</v>
      </c>
      <c r="G45" s="179">
        <v>68.2</v>
      </c>
    </row>
    <row r="46" spans="1:7" ht="17.25" customHeight="1" x14ac:dyDescent="0.2">
      <c r="A46" s="1092"/>
      <c r="B46" s="1096"/>
      <c r="C46" s="1103" t="s">
        <v>669</v>
      </c>
      <c r="D46" s="180" t="s">
        <v>670</v>
      </c>
      <c r="E46" s="178">
        <v>0.2</v>
      </c>
      <c r="F46" s="178">
        <v>3</v>
      </c>
      <c r="G46" s="179">
        <v>80.699999999999989</v>
      </c>
    </row>
    <row r="47" spans="1:7" ht="17.25" customHeight="1" x14ac:dyDescent="0.2">
      <c r="A47" s="1092"/>
      <c r="B47" s="1096"/>
      <c r="C47" s="1103"/>
      <c r="D47" s="177" t="s">
        <v>671</v>
      </c>
      <c r="E47" s="178">
        <v>19.200000000000003</v>
      </c>
      <c r="F47" s="178">
        <v>0</v>
      </c>
      <c r="G47" s="179">
        <v>120.25</v>
      </c>
    </row>
    <row r="48" spans="1:7" ht="17.25" customHeight="1" x14ac:dyDescent="0.2">
      <c r="A48" s="1092"/>
      <c r="B48" s="1096"/>
      <c r="C48" s="1105"/>
      <c r="D48" s="634" t="s">
        <v>672</v>
      </c>
      <c r="E48" s="635">
        <v>19.400000000000002</v>
      </c>
      <c r="F48" s="635">
        <v>3</v>
      </c>
      <c r="G48" s="636">
        <v>200.95</v>
      </c>
    </row>
    <row r="49" spans="1:7" ht="17.25" customHeight="1" x14ac:dyDescent="0.2">
      <c r="A49" s="1092"/>
      <c r="B49" s="1096"/>
      <c r="C49" s="1096" t="s">
        <v>674</v>
      </c>
      <c r="D49" s="171" t="s">
        <v>670</v>
      </c>
      <c r="E49" s="181">
        <v>53.1</v>
      </c>
      <c r="F49" s="181">
        <v>3</v>
      </c>
      <c r="G49" s="182">
        <v>146.19999999999999</v>
      </c>
    </row>
    <row r="50" spans="1:7" ht="17.25" customHeight="1" x14ac:dyDescent="0.2">
      <c r="A50" s="1092"/>
      <c r="B50" s="1096"/>
      <c r="C50" s="1096"/>
      <c r="D50" s="175" t="s">
        <v>671</v>
      </c>
      <c r="E50" s="181">
        <v>21.1</v>
      </c>
      <c r="F50" s="181">
        <v>0</v>
      </c>
      <c r="G50" s="182">
        <v>122.95</v>
      </c>
    </row>
    <row r="51" spans="1:7" ht="17.25" customHeight="1" x14ac:dyDescent="0.2">
      <c r="A51" s="1093"/>
      <c r="B51" s="1097"/>
      <c r="C51" s="1097"/>
      <c r="D51" s="631" t="s">
        <v>672</v>
      </c>
      <c r="E51" s="181">
        <v>74.2</v>
      </c>
      <c r="F51" s="181">
        <v>3</v>
      </c>
      <c r="G51" s="182">
        <v>269.14999999999998</v>
      </c>
    </row>
    <row r="52" spans="1:7" ht="17.25" customHeight="1" x14ac:dyDescent="0.2">
      <c r="A52" s="1104">
        <v>317</v>
      </c>
      <c r="B52" s="1101" t="s">
        <v>47</v>
      </c>
      <c r="C52" s="1102" t="s">
        <v>673</v>
      </c>
      <c r="D52" s="866" t="s">
        <v>670</v>
      </c>
      <c r="E52" s="862">
        <v>5</v>
      </c>
      <c r="F52" s="862">
        <v>20</v>
      </c>
      <c r="G52" s="863">
        <v>822</v>
      </c>
    </row>
    <row r="53" spans="1:7" ht="17.25" customHeight="1" x14ac:dyDescent="0.2">
      <c r="A53" s="1092"/>
      <c r="B53" s="1096"/>
      <c r="C53" s="1103"/>
      <c r="D53" s="183" t="s">
        <v>671</v>
      </c>
      <c r="E53" s="178">
        <v>1</v>
      </c>
      <c r="F53" s="178">
        <v>0</v>
      </c>
      <c r="G53" s="179">
        <v>23</v>
      </c>
    </row>
    <row r="54" spans="1:7" ht="17.25" customHeight="1" x14ac:dyDescent="0.2">
      <c r="A54" s="1092"/>
      <c r="B54" s="1096"/>
      <c r="C54" s="1103"/>
      <c r="D54" s="183" t="s">
        <v>672</v>
      </c>
      <c r="E54" s="178">
        <v>6</v>
      </c>
      <c r="F54" s="178">
        <v>20</v>
      </c>
      <c r="G54" s="179">
        <v>845</v>
      </c>
    </row>
    <row r="55" spans="1:7" ht="17.25" customHeight="1" x14ac:dyDescent="0.2">
      <c r="A55" s="1092"/>
      <c r="B55" s="1096"/>
      <c r="C55" s="1103" t="s">
        <v>669</v>
      </c>
      <c r="D55" s="184" t="s">
        <v>670</v>
      </c>
      <c r="E55" s="178">
        <v>0</v>
      </c>
      <c r="F55" s="178">
        <v>0</v>
      </c>
      <c r="G55" s="179">
        <v>6.5</v>
      </c>
    </row>
    <row r="56" spans="1:7" ht="17.25" customHeight="1" x14ac:dyDescent="0.2">
      <c r="A56" s="1092"/>
      <c r="B56" s="1096"/>
      <c r="C56" s="1103"/>
      <c r="D56" s="183" t="s">
        <v>671</v>
      </c>
      <c r="E56" s="178">
        <v>0</v>
      </c>
      <c r="F56" s="178">
        <v>0</v>
      </c>
      <c r="G56" s="179">
        <v>108.5</v>
      </c>
    </row>
    <row r="57" spans="1:7" ht="17.25" customHeight="1" x14ac:dyDescent="0.2">
      <c r="A57" s="1092"/>
      <c r="B57" s="1096"/>
      <c r="C57" s="1103"/>
      <c r="D57" s="637" t="s">
        <v>672</v>
      </c>
      <c r="E57" s="635">
        <v>0</v>
      </c>
      <c r="F57" s="635">
        <v>0</v>
      </c>
      <c r="G57" s="636">
        <v>115</v>
      </c>
    </row>
    <row r="58" spans="1:7" ht="17.25" customHeight="1" x14ac:dyDescent="0.2">
      <c r="A58" s="1092"/>
      <c r="B58" s="1096"/>
      <c r="C58" s="1101" t="s">
        <v>674</v>
      </c>
      <c r="D58" s="171" t="s">
        <v>670</v>
      </c>
      <c r="E58" s="181">
        <v>5</v>
      </c>
      <c r="F58" s="181">
        <v>20</v>
      </c>
      <c r="G58" s="182">
        <v>828.5</v>
      </c>
    </row>
    <row r="59" spans="1:7" ht="17.25" customHeight="1" x14ac:dyDescent="0.2">
      <c r="A59" s="1092"/>
      <c r="B59" s="1096"/>
      <c r="C59" s="1096"/>
      <c r="D59" s="175" t="s">
        <v>671</v>
      </c>
      <c r="E59" s="181">
        <v>1</v>
      </c>
      <c r="F59" s="181">
        <v>0</v>
      </c>
      <c r="G59" s="182">
        <v>131.5</v>
      </c>
    </row>
    <row r="60" spans="1:7" ht="17.25" customHeight="1" x14ac:dyDescent="0.2">
      <c r="A60" s="1093"/>
      <c r="B60" s="1097"/>
      <c r="C60" s="1097"/>
      <c r="D60" s="631" t="s">
        <v>672</v>
      </c>
      <c r="E60" s="181">
        <v>6</v>
      </c>
      <c r="F60" s="181">
        <v>20</v>
      </c>
      <c r="G60" s="182">
        <v>960</v>
      </c>
    </row>
    <row r="61" spans="1:7" ht="17.25" customHeight="1" x14ac:dyDescent="0.2">
      <c r="A61" s="1104">
        <v>322</v>
      </c>
      <c r="B61" s="1101" t="s">
        <v>109</v>
      </c>
      <c r="C61" s="1102" t="s">
        <v>673</v>
      </c>
      <c r="D61" s="866" t="s">
        <v>670</v>
      </c>
      <c r="E61" s="862">
        <v>0</v>
      </c>
      <c r="F61" s="867">
        <v>0</v>
      </c>
      <c r="G61" s="863">
        <v>369</v>
      </c>
    </row>
    <row r="62" spans="1:7" ht="17.25" customHeight="1" x14ac:dyDescent="0.2">
      <c r="A62" s="1092"/>
      <c r="B62" s="1096"/>
      <c r="C62" s="1103"/>
      <c r="D62" s="183" t="s">
        <v>671</v>
      </c>
      <c r="E62" s="178">
        <v>0</v>
      </c>
      <c r="F62" s="185">
        <v>0</v>
      </c>
      <c r="G62" s="179">
        <v>22</v>
      </c>
    </row>
    <row r="63" spans="1:7" ht="17.25" customHeight="1" x14ac:dyDescent="0.2">
      <c r="A63" s="1092"/>
      <c r="B63" s="1096"/>
      <c r="C63" s="1103"/>
      <c r="D63" s="183" t="s">
        <v>672</v>
      </c>
      <c r="E63" s="178">
        <v>0</v>
      </c>
      <c r="F63" s="185">
        <v>0</v>
      </c>
      <c r="G63" s="179">
        <v>391</v>
      </c>
    </row>
    <row r="64" spans="1:7" ht="17.25" customHeight="1" x14ac:dyDescent="0.2">
      <c r="A64" s="1092"/>
      <c r="B64" s="1096"/>
      <c r="C64" s="1103" t="s">
        <v>669</v>
      </c>
      <c r="D64" s="184" t="s">
        <v>670</v>
      </c>
      <c r="E64" s="178">
        <v>0</v>
      </c>
      <c r="F64" s="185">
        <v>0</v>
      </c>
      <c r="G64" s="179">
        <v>8.5</v>
      </c>
    </row>
    <row r="65" spans="1:8" ht="17.25" customHeight="1" x14ac:dyDescent="0.2">
      <c r="A65" s="1092"/>
      <c r="B65" s="1096"/>
      <c r="C65" s="1103"/>
      <c r="D65" s="183" t="s">
        <v>671</v>
      </c>
      <c r="E65" s="178">
        <v>0</v>
      </c>
      <c r="F65" s="185">
        <v>10</v>
      </c>
      <c r="G65" s="179">
        <v>34.799999999999997</v>
      </c>
    </row>
    <row r="66" spans="1:8" ht="17.25" customHeight="1" x14ac:dyDescent="0.2">
      <c r="A66" s="1092"/>
      <c r="B66" s="1096"/>
      <c r="C66" s="1105"/>
      <c r="D66" s="637" t="s">
        <v>672</v>
      </c>
      <c r="E66" s="635">
        <v>0</v>
      </c>
      <c r="F66" s="638">
        <v>10</v>
      </c>
      <c r="G66" s="636">
        <v>43.3</v>
      </c>
      <c r="H66" s="174"/>
    </row>
    <row r="67" spans="1:8" ht="17.25" customHeight="1" x14ac:dyDescent="0.2">
      <c r="A67" s="1092"/>
      <c r="B67" s="1096"/>
      <c r="C67" s="1096" t="s">
        <v>674</v>
      </c>
      <c r="D67" s="171" t="s">
        <v>670</v>
      </c>
      <c r="E67" s="181">
        <v>0</v>
      </c>
      <c r="F67" s="181">
        <v>0</v>
      </c>
      <c r="G67" s="182">
        <v>377.5</v>
      </c>
    </row>
    <row r="68" spans="1:8" ht="17.25" customHeight="1" x14ac:dyDescent="0.2">
      <c r="A68" s="1092"/>
      <c r="B68" s="1096"/>
      <c r="C68" s="1096"/>
      <c r="D68" s="175" t="s">
        <v>671</v>
      </c>
      <c r="E68" s="181">
        <v>0</v>
      </c>
      <c r="F68" s="181">
        <v>10</v>
      </c>
      <c r="G68" s="182">
        <v>56.8</v>
      </c>
    </row>
    <row r="69" spans="1:8" ht="17.25" customHeight="1" x14ac:dyDescent="0.2">
      <c r="A69" s="1093"/>
      <c r="B69" s="1097"/>
      <c r="C69" s="1097"/>
      <c r="D69" s="631" t="s">
        <v>672</v>
      </c>
      <c r="E69" s="181">
        <v>0</v>
      </c>
      <c r="F69" s="181">
        <v>10</v>
      </c>
      <c r="G69" s="182">
        <v>434.3</v>
      </c>
    </row>
    <row r="70" spans="1:8" ht="17.25" customHeight="1" x14ac:dyDescent="0.2">
      <c r="A70" s="1104">
        <v>327</v>
      </c>
      <c r="B70" s="1101" t="s">
        <v>110</v>
      </c>
      <c r="C70" s="1102" t="s">
        <v>673</v>
      </c>
      <c r="D70" s="866" t="s">
        <v>670</v>
      </c>
      <c r="E70" s="868">
        <v>39.9</v>
      </c>
      <c r="F70" s="862">
        <v>0</v>
      </c>
      <c r="G70" s="863">
        <v>35</v>
      </c>
    </row>
    <row r="71" spans="1:8" ht="17.25" customHeight="1" x14ac:dyDescent="0.2">
      <c r="A71" s="1092"/>
      <c r="B71" s="1096"/>
      <c r="C71" s="1103"/>
      <c r="D71" s="183" t="s">
        <v>671</v>
      </c>
      <c r="E71" s="186">
        <v>3.1</v>
      </c>
      <c r="F71" s="178">
        <v>0</v>
      </c>
      <c r="G71" s="179">
        <v>0</v>
      </c>
    </row>
    <row r="72" spans="1:8" ht="17.25" customHeight="1" x14ac:dyDescent="0.2">
      <c r="A72" s="1092"/>
      <c r="B72" s="1096"/>
      <c r="C72" s="1103"/>
      <c r="D72" s="183" t="s">
        <v>672</v>
      </c>
      <c r="E72" s="186">
        <v>43</v>
      </c>
      <c r="F72" s="178">
        <v>0</v>
      </c>
      <c r="G72" s="179">
        <v>35</v>
      </c>
    </row>
    <row r="73" spans="1:8" ht="17.25" customHeight="1" x14ac:dyDescent="0.2">
      <c r="A73" s="1092"/>
      <c r="B73" s="1096"/>
      <c r="C73" s="1103" t="s">
        <v>669</v>
      </c>
      <c r="D73" s="184" t="s">
        <v>670</v>
      </c>
      <c r="E73" s="186">
        <v>2.6</v>
      </c>
      <c r="F73" s="178">
        <v>56</v>
      </c>
      <c r="G73" s="179">
        <v>1</v>
      </c>
    </row>
    <row r="74" spans="1:8" ht="17.25" customHeight="1" x14ac:dyDescent="0.2">
      <c r="A74" s="1092"/>
      <c r="B74" s="1096"/>
      <c r="C74" s="1103"/>
      <c r="D74" s="183" t="s">
        <v>671</v>
      </c>
      <c r="E74" s="186">
        <v>0</v>
      </c>
      <c r="F74" s="178">
        <v>0</v>
      </c>
      <c r="G74" s="179">
        <v>0</v>
      </c>
    </row>
    <row r="75" spans="1:8" ht="17.25" customHeight="1" x14ac:dyDescent="0.2">
      <c r="A75" s="1092"/>
      <c r="B75" s="1096"/>
      <c r="C75" s="1103"/>
      <c r="D75" s="637" t="s">
        <v>672</v>
      </c>
      <c r="E75" s="639">
        <v>2.6</v>
      </c>
      <c r="F75" s="635">
        <v>56</v>
      </c>
      <c r="G75" s="636">
        <v>1</v>
      </c>
    </row>
    <row r="76" spans="1:8" ht="17.25" customHeight="1" x14ac:dyDescent="0.2">
      <c r="A76" s="1092"/>
      <c r="B76" s="1096"/>
      <c r="C76" s="1101" t="s">
        <v>674</v>
      </c>
      <c r="D76" s="171" t="s">
        <v>670</v>
      </c>
      <c r="E76" s="181">
        <v>42.5</v>
      </c>
      <c r="F76" s="181">
        <v>56</v>
      </c>
      <c r="G76" s="182">
        <v>36</v>
      </c>
    </row>
    <row r="77" spans="1:8" ht="17.25" customHeight="1" x14ac:dyDescent="0.2">
      <c r="A77" s="1092"/>
      <c r="B77" s="1096"/>
      <c r="C77" s="1096"/>
      <c r="D77" s="175" t="s">
        <v>671</v>
      </c>
      <c r="E77" s="181">
        <v>3.1</v>
      </c>
      <c r="F77" s="181">
        <v>0</v>
      </c>
      <c r="G77" s="182">
        <v>0</v>
      </c>
    </row>
    <row r="78" spans="1:8" ht="17.25" customHeight="1" x14ac:dyDescent="0.2">
      <c r="A78" s="1093"/>
      <c r="B78" s="1097"/>
      <c r="C78" s="1097"/>
      <c r="D78" s="631" t="s">
        <v>672</v>
      </c>
      <c r="E78" s="640">
        <v>45.6</v>
      </c>
      <c r="F78" s="640">
        <v>56</v>
      </c>
      <c r="G78" s="641">
        <v>36</v>
      </c>
    </row>
    <row r="79" spans="1:8" ht="17.25" customHeight="1" x14ac:dyDescent="0.2">
      <c r="A79" s="1104">
        <v>329</v>
      </c>
      <c r="B79" s="1101" t="s">
        <v>151</v>
      </c>
      <c r="C79" s="1102" t="s">
        <v>673</v>
      </c>
      <c r="D79" s="861" t="s">
        <v>670</v>
      </c>
      <c r="E79" s="187">
        <v>15</v>
      </c>
      <c r="F79" s="187">
        <v>63</v>
      </c>
      <c r="G79" s="188">
        <v>0</v>
      </c>
    </row>
    <row r="80" spans="1:8" ht="17.25" customHeight="1" x14ac:dyDescent="0.2">
      <c r="A80" s="1092"/>
      <c r="B80" s="1096"/>
      <c r="C80" s="1103"/>
      <c r="D80" s="177" t="s">
        <v>671</v>
      </c>
      <c r="E80" s="187">
        <v>0</v>
      </c>
      <c r="F80" s="187">
        <v>0</v>
      </c>
      <c r="G80" s="188">
        <v>0</v>
      </c>
    </row>
    <row r="81" spans="1:7" ht="17.25" customHeight="1" x14ac:dyDescent="0.2">
      <c r="A81" s="1092"/>
      <c r="B81" s="1096"/>
      <c r="C81" s="1103"/>
      <c r="D81" s="177" t="s">
        <v>672</v>
      </c>
      <c r="E81" s="187">
        <v>15</v>
      </c>
      <c r="F81" s="187">
        <v>63</v>
      </c>
      <c r="G81" s="188">
        <v>0</v>
      </c>
    </row>
    <row r="82" spans="1:7" ht="17.25" customHeight="1" x14ac:dyDescent="0.2">
      <c r="A82" s="1092"/>
      <c r="B82" s="1096"/>
      <c r="C82" s="1103" t="s">
        <v>669</v>
      </c>
      <c r="D82" s="180" t="s">
        <v>670</v>
      </c>
      <c r="E82" s="187">
        <v>0</v>
      </c>
      <c r="F82" s="187">
        <v>137</v>
      </c>
      <c r="G82" s="188">
        <v>0</v>
      </c>
    </row>
    <row r="83" spans="1:7" ht="17.25" customHeight="1" x14ac:dyDescent="0.2">
      <c r="A83" s="1092"/>
      <c r="B83" s="1096"/>
      <c r="C83" s="1103"/>
      <c r="D83" s="177" t="s">
        <v>671</v>
      </c>
      <c r="E83" s="187">
        <v>0</v>
      </c>
      <c r="F83" s="187">
        <v>11</v>
      </c>
      <c r="G83" s="188">
        <v>2.75</v>
      </c>
    </row>
    <row r="84" spans="1:7" ht="17.25" customHeight="1" x14ac:dyDescent="0.2">
      <c r="A84" s="1092"/>
      <c r="B84" s="1096"/>
      <c r="C84" s="1105"/>
      <c r="D84" s="634" t="s">
        <v>672</v>
      </c>
      <c r="E84" s="642">
        <v>0</v>
      </c>
      <c r="F84" s="642">
        <v>148</v>
      </c>
      <c r="G84" s="643">
        <v>2.75</v>
      </c>
    </row>
    <row r="85" spans="1:7" ht="17.25" customHeight="1" x14ac:dyDescent="0.2">
      <c r="A85" s="1092"/>
      <c r="B85" s="1096"/>
      <c r="C85" s="1101" t="s">
        <v>674</v>
      </c>
      <c r="D85" s="171" t="s">
        <v>670</v>
      </c>
      <c r="E85" s="864">
        <v>15</v>
      </c>
      <c r="F85" s="189">
        <v>200</v>
      </c>
      <c r="G85" s="190">
        <v>0</v>
      </c>
    </row>
    <row r="86" spans="1:7" ht="17.25" customHeight="1" x14ac:dyDescent="0.2">
      <c r="A86" s="1092"/>
      <c r="B86" s="1096"/>
      <c r="C86" s="1096"/>
      <c r="D86" s="175" t="s">
        <v>671</v>
      </c>
      <c r="E86" s="181">
        <v>0</v>
      </c>
      <c r="F86" s="189">
        <v>11</v>
      </c>
      <c r="G86" s="190">
        <v>2.75</v>
      </c>
    </row>
    <row r="87" spans="1:7" ht="17.25" customHeight="1" x14ac:dyDescent="0.2">
      <c r="A87" s="1092"/>
      <c r="B87" s="1096"/>
      <c r="C87" s="1097"/>
      <c r="D87" s="631" t="s">
        <v>672</v>
      </c>
      <c r="E87" s="632">
        <v>15</v>
      </c>
      <c r="F87" s="640">
        <v>211</v>
      </c>
      <c r="G87" s="641">
        <v>2.75</v>
      </c>
    </row>
    <row r="88" spans="1:7" ht="17.25" customHeight="1" x14ac:dyDescent="0.2">
      <c r="A88" s="1104">
        <v>333</v>
      </c>
      <c r="B88" s="1106" t="s">
        <v>113</v>
      </c>
      <c r="C88" s="1102" t="s">
        <v>673</v>
      </c>
      <c r="D88" s="861" t="s">
        <v>670</v>
      </c>
      <c r="E88" s="187">
        <v>69.75</v>
      </c>
      <c r="F88" s="187">
        <v>0</v>
      </c>
      <c r="G88" s="188">
        <v>356.3</v>
      </c>
    </row>
    <row r="89" spans="1:7" ht="17.25" customHeight="1" x14ac:dyDescent="0.2">
      <c r="A89" s="1092"/>
      <c r="B89" s="1106"/>
      <c r="C89" s="1103"/>
      <c r="D89" s="177" t="s">
        <v>671</v>
      </c>
      <c r="E89" s="187">
        <v>2.25</v>
      </c>
      <c r="F89" s="187">
        <v>0</v>
      </c>
      <c r="G89" s="188">
        <v>3.7</v>
      </c>
    </row>
    <row r="90" spans="1:7" ht="17.25" customHeight="1" x14ac:dyDescent="0.2">
      <c r="A90" s="1092"/>
      <c r="B90" s="1106"/>
      <c r="C90" s="1103"/>
      <c r="D90" s="177" t="s">
        <v>672</v>
      </c>
      <c r="E90" s="187">
        <v>72</v>
      </c>
      <c r="F90" s="187">
        <v>0</v>
      </c>
      <c r="G90" s="188">
        <v>360</v>
      </c>
    </row>
    <row r="91" spans="1:7" ht="17.25" customHeight="1" x14ac:dyDescent="0.2">
      <c r="A91" s="1092"/>
      <c r="B91" s="1106"/>
      <c r="C91" s="1103" t="s">
        <v>669</v>
      </c>
      <c r="D91" s="180" t="s">
        <v>670</v>
      </c>
      <c r="E91" s="187">
        <v>0</v>
      </c>
      <c r="F91" s="187">
        <v>3</v>
      </c>
      <c r="G91" s="188">
        <v>3.6</v>
      </c>
    </row>
    <row r="92" spans="1:7" ht="17.25" customHeight="1" x14ac:dyDescent="0.2">
      <c r="A92" s="1092"/>
      <c r="B92" s="1106"/>
      <c r="C92" s="1103"/>
      <c r="D92" s="177" t="s">
        <v>671</v>
      </c>
      <c r="E92" s="187">
        <v>4</v>
      </c>
      <c r="F92" s="187">
        <v>0</v>
      </c>
      <c r="G92" s="188">
        <v>172.47</v>
      </c>
    </row>
    <row r="93" spans="1:7" ht="17.25" customHeight="1" x14ac:dyDescent="0.2">
      <c r="A93" s="1092"/>
      <c r="B93" s="1106"/>
      <c r="C93" s="1105"/>
      <c r="D93" s="634" t="s">
        <v>672</v>
      </c>
      <c r="E93" s="642">
        <v>4</v>
      </c>
      <c r="F93" s="642">
        <v>3</v>
      </c>
      <c r="G93" s="643">
        <v>176.07</v>
      </c>
    </row>
    <row r="94" spans="1:7" ht="17.25" customHeight="1" x14ac:dyDescent="0.2">
      <c r="A94" s="1092"/>
      <c r="B94" s="1106"/>
      <c r="C94" s="1101" t="s">
        <v>674</v>
      </c>
      <c r="D94" s="171" t="s">
        <v>670</v>
      </c>
      <c r="E94" s="864">
        <v>69.75</v>
      </c>
      <c r="F94" s="189">
        <v>3</v>
      </c>
      <c r="G94" s="190">
        <v>359.90000000000003</v>
      </c>
    </row>
    <row r="95" spans="1:7" ht="17.25" customHeight="1" x14ac:dyDescent="0.2">
      <c r="A95" s="1092"/>
      <c r="B95" s="1106"/>
      <c r="C95" s="1096"/>
      <c r="D95" s="175" t="s">
        <v>671</v>
      </c>
      <c r="E95" s="181">
        <v>6.25</v>
      </c>
      <c r="F95" s="189">
        <v>0</v>
      </c>
      <c r="G95" s="190">
        <v>176.17</v>
      </c>
    </row>
    <row r="96" spans="1:7" ht="17.25" customHeight="1" x14ac:dyDescent="0.2">
      <c r="A96" s="1093"/>
      <c r="B96" s="1106"/>
      <c r="C96" s="1097"/>
      <c r="D96" s="631" t="s">
        <v>672</v>
      </c>
      <c r="E96" s="632">
        <v>76</v>
      </c>
      <c r="F96" s="640">
        <v>3</v>
      </c>
      <c r="G96" s="641">
        <v>536.06999999999994</v>
      </c>
    </row>
    <row r="97" spans="1:11" ht="17.25" customHeight="1" x14ac:dyDescent="0.2">
      <c r="A97" s="1092">
        <v>334</v>
      </c>
      <c r="B97" s="1106" t="s">
        <v>114</v>
      </c>
      <c r="C97" s="1101" t="s">
        <v>669</v>
      </c>
      <c r="D97" s="171" t="s">
        <v>670</v>
      </c>
      <c r="E97" s="864">
        <v>0</v>
      </c>
      <c r="F97" s="189">
        <v>5</v>
      </c>
      <c r="G97" s="190">
        <v>0</v>
      </c>
    </row>
    <row r="98" spans="1:11" ht="17.25" customHeight="1" x14ac:dyDescent="0.2">
      <c r="A98" s="1092"/>
      <c r="B98" s="1106"/>
      <c r="C98" s="1096"/>
      <c r="D98" s="175" t="s">
        <v>671</v>
      </c>
      <c r="E98" s="181">
        <v>0</v>
      </c>
      <c r="F98" s="189">
        <v>10</v>
      </c>
      <c r="G98" s="190">
        <v>32.669999999999995</v>
      </c>
    </row>
    <row r="99" spans="1:11" ht="17.25" customHeight="1" x14ac:dyDescent="0.2">
      <c r="A99" s="1093"/>
      <c r="B99" s="1106"/>
      <c r="C99" s="1097"/>
      <c r="D99" s="631" t="s">
        <v>672</v>
      </c>
      <c r="E99" s="640">
        <v>0</v>
      </c>
      <c r="F99" s="640">
        <v>15</v>
      </c>
      <c r="G99" s="641">
        <v>32.669999999999995</v>
      </c>
    </row>
    <row r="100" spans="1:11" ht="17.25" customHeight="1" x14ac:dyDescent="0.2">
      <c r="A100" s="1104">
        <v>335</v>
      </c>
      <c r="B100" s="1101" t="s">
        <v>115</v>
      </c>
      <c r="C100" s="1096" t="s">
        <v>669</v>
      </c>
      <c r="D100" s="171" t="s">
        <v>670</v>
      </c>
      <c r="E100" s="189">
        <v>0</v>
      </c>
      <c r="F100" s="189">
        <v>15</v>
      </c>
      <c r="G100" s="190">
        <v>14</v>
      </c>
    </row>
    <row r="101" spans="1:11" ht="17.25" customHeight="1" x14ac:dyDescent="0.2">
      <c r="A101" s="1092"/>
      <c r="B101" s="1096"/>
      <c r="C101" s="1096"/>
      <c r="D101" s="175" t="s">
        <v>671</v>
      </c>
      <c r="E101" s="189">
        <v>56.7</v>
      </c>
      <c r="F101" s="189">
        <v>3</v>
      </c>
      <c r="G101" s="190">
        <v>203.23000000000002</v>
      </c>
    </row>
    <row r="102" spans="1:11" ht="17.25" customHeight="1" x14ac:dyDescent="0.2">
      <c r="A102" s="1093"/>
      <c r="B102" s="1097"/>
      <c r="C102" s="1097"/>
      <c r="D102" s="631" t="s">
        <v>672</v>
      </c>
      <c r="E102" s="640">
        <v>56.7</v>
      </c>
      <c r="F102" s="640">
        <v>18</v>
      </c>
      <c r="G102" s="641">
        <v>217.23000000000002</v>
      </c>
    </row>
    <row r="103" spans="1:11" ht="17.25" customHeight="1" x14ac:dyDescent="0.2">
      <c r="A103" s="1092">
        <v>336</v>
      </c>
      <c r="B103" s="1096" t="s">
        <v>116</v>
      </c>
      <c r="C103" s="1096" t="s">
        <v>669</v>
      </c>
      <c r="D103" s="171" t="s">
        <v>670</v>
      </c>
      <c r="E103" s="189">
        <v>0</v>
      </c>
      <c r="F103" s="189">
        <v>27</v>
      </c>
      <c r="G103" s="190">
        <v>2</v>
      </c>
    </row>
    <row r="104" spans="1:11" ht="17.25" customHeight="1" x14ac:dyDescent="0.2">
      <c r="A104" s="1092"/>
      <c r="B104" s="1096"/>
      <c r="C104" s="1096"/>
      <c r="D104" s="175" t="s">
        <v>671</v>
      </c>
      <c r="E104" s="189">
        <v>3.5</v>
      </c>
      <c r="F104" s="189">
        <v>107</v>
      </c>
      <c r="G104" s="190">
        <v>42.95</v>
      </c>
    </row>
    <row r="105" spans="1:11" ht="17.25" customHeight="1" x14ac:dyDescent="0.2">
      <c r="A105" s="1092"/>
      <c r="B105" s="1096"/>
      <c r="C105" s="1097"/>
      <c r="D105" s="631" t="s">
        <v>672</v>
      </c>
      <c r="E105" s="640">
        <v>3.5</v>
      </c>
      <c r="F105" s="640">
        <v>134</v>
      </c>
      <c r="G105" s="641">
        <v>44.95</v>
      </c>
    </row>
    <row r="106" spans="1:11" ht="17.25" customHeight="1" x14ac:dyDescent="0.2">
      <c r="A106" s="1104">
        <v>344</v>
      </c>
      <c r="B106" s="1101" t="s">
        <v>119</v>
      </c>
      <c r="C106" s="1101" t="s">
        <v>669</v>
      </c>
      <c r="D106" s="171" t="s">
        <v>670</v>
      </c>
      <c r="E106" s="869">
        <v>8</v>
      </c>
      <c r="F106" s="869">
        <v>0</v>
      </c>
      <c r="G106" s="870">
        <v>0</v>
      </c>
    </row>
    <row r="107" spans="1:11" ht="17.25" customHeight="1" x14ac:dyDescent="0.2">
      <c r="A107" s="1092"/>
      <c r="B107" s="1096"/>
      <c r="C107" s="1096"/>
      <c r="D107" s="175" t="s">
        <v>671</v>
      </c>
      <c r="E107" s="189">
        <v>0</v>
      </c>
      <c r="F107" s="189">
        <v>0</v>
      </c>
      <c r="G107" s="190">
        <v>0</v>
      </c>
    </row>
    <row r="108" spans="1:11" ht="17.25" customHeight="1" x14ac:dyDescent="0.2">
      <c r="A108" s="1093"/>
      <c r="B108" s="1097"/>
      <c r="C108" s="1097"/>
      <c r="D108" s="631" t="s">
        <v>672</v>
      </c>
      <c r="E108" s="632">
        <v>8</v>
      </c>
      <c r="F108" s="632">
        <v>0</v>
      </c>
      <c r="G108" s="633">
        <v>0</v>
      </c>
    </row>
    <row r="109" spans="1:11" ht="17.25" customHeight="1" x14ac:dyDescent="0.2">
      <c r="A109" s="1104">
        <v>345</v>
      </c>
      <c r="B109" s="1101" t="s">
        <v>120</v>
      </c>
      <c r="C109" s="1101" t="s">
        <v>669</v>
      </c>
      <c r="D109" s="871" t="s">
        <v>670</v>
      </c>
      <c r="E109" s="864">
        <v>33.75</v>
      </c>
      <c r="F109" s="864">
        <v>40</v>
      </c>
      <c r="G109" s="865">
        <v>0</v>
      </c>
    </row>
    <row r="110" spans="1:11" ht="17.25" customHeight="1" x14ac:dyDescent="0.2">
      <c r="A110" s="1092"/>
      <c r="B110" s="1096"/>
      <c r="C110" s="1096"/>
      <c r="D110" s="175" t="s">
        <v>671</v>
      </c>
      <c r="E110" s="181">
        <v>1.4100000000000001</v>
      </c>
      <c r="F110" s="181">
        <v>0</v>
      </c>
      <c r="G110" s="182">
        <v>2</v>
      </c>
    </row>
    <row r="111" spans="1:11" ht="17.25" customHeight="1" x14ac:dyDescent="0.2">
      <c r="A111" s="1093"/>
      <c r="B111" s="1097"/>
      <c r="C111" s="1097"/>
      <c r="D111" s="631" t="s">
        <v>672</v>
      </c>
      <c r="E111" s="181">
        <v>35.159999999999997</v>
      </c>
      <c r="F111" s="181">
        <v>40</v>
      </c>
      <c r="G111" s="182">
        <v>2</v>
      </c>
    </row>
    <row r="112" spans="1:11" s="191" customFormat="1" ht="17.25" customHeight="1" x14ac:dyDescent="0.2">
      <c r="A112" s="1104">
        <v>377</v>
      </c>
      <c r="B112" s="1101" t="s">
        <v>168</v>
      </c>
      <c r="C112" s="1101" t="s">
        <v>669</v>
      </c>
      <c r="D112" s="871" t="s">
        <v>670</v>
      </c>
      <c r="E112" s="864">
        <v>0</v>
      </c>
      <c r="F112" s="864">
        <v>0</v>
      </c>
      <c r="G112" s="865">
        <v>0</v>
      </c>
      <c r="I112" s="250"/>
      <c r="J112" s="250"/>
      <c r="K112" s="250"/>
    </row>
    <row r="113" spans="1:14" s="191" customFormat="1" ht="17.25" customHeight="1" x14ac:dyDescent="0.2">
      <c r="A113" s="1092"/>
      <c r="B113" s="1096"/>
      <c r="C113" s="1096"/>
      <c r="D113" s="175" t="s">
        <v>671</v>
      </c>
      <c r="E113" s="181">
        <v>0</v>
      </c>
      <c r="F113" s="181">
        <v>0</v>
      </c>
      <c r="G113" s="182">
        <v>34.93</v>
      </c>
      <c r="H113" s="192"/>
      <c r="I113" s="250"/>
      <c r="J113" s="250"/>
      <c r="K113" s="250"/>
      <c r="L113" s="192"/>
      <c r="M113" s="192"/>
      <c r="N113" s="192"/>
    </row>
    <row r="114" spans="1:14" s="191" customFormat="1" ht="17.25" customHeight="1" thickBot="1" x14ac:dyDescent="0.25">
      <c r="A114" s="1093"/>
      <c r="B114" s="1097"/>
      <c r="C114" s="1097"/>
      <c r="D114" s="631" t="s">
        <v>672</v>
      </c>
      <c r="E114" s="632">
        <v>0</v>
      </c>
      <c r="F114" s="632">
        <v>0</v>
      </c>
      <c r="G114" s="633">
        <v>34.93</v>
      </c>
      <c r="H114" s="326"/>
      <c r="I114" s="250"/>
      <c r="J114" s="250"/>
      <c r="K114" s="250"/>
      <c r="L114" s="206"/>
      <c r="M114" s="206"/>
      <c r="N114" s="206"/>
    </row>
    <row r="115" spans="1:14" s="191" customFormat="1" ht="17.25" customHeight="1" x14ac:dyDescent="0.2">
      <c r="A115" s="1109" t="s">
        <v>675</v>
      </c>
      <c r="B115" s="1110"/>
      <c r="C115" s="1111"/>
      <c r="D115" s="193" t="s">
        <v>670</v>
      </c>
      <c r="E115" s="194">
        <v>200.24</v>
      </c>
      <c r="F115" s="195">
        <v>132</v>
      </c>
      <c r="G115" s="196">
        <v>2241.8000000000002</v>
      </c>
      <c r="H115" s="197"/>
      <c r="I115" s="250"/>
      <c r="J115" s="250"/>
      <c r="K115" s="250"/>
      <c r="L115" s="644"/>
      <c r="M115" s="644"/>
      <c r="N115" s="644"/>
    </row>
    <row r="116" spans="1:14" ht="17.25" customHeight="1" x14ac:dyDescent="0.2">
      <c r="A116" s="1112"/>
      <c r="B116" s="1113"/>
      <c r="C116" s="1114"/>
      <c r="D116" s="177" t="s">
        <v>671</v>
      </c>
      <c r="E116" s="189">
        <v>8.25</v>
      </c>
      <c r="F116" s="189">
        <v>15</v>
      </c>
      <c r="G116" s="190">
        <v>53.400000000000006</v>
      </c>
    </row>
    <row r="117" spans="1:14" ht="17.25" customHeight="1" x14ac:dyDescent="0.2">
      <c r="A117" s="1115"/>
      <c r="B117" s="1116"/>
      <c r="C117" s="1117"/>
      <c r="D117" s="631" t="s">
        <v>672</v>
      </c>
      <c r="E117" s="640">
        <v>208.49</v>
      </c>
      <c r="F117" s="640">
        <v>147</v>
      </c>
      <c r="G117" s="641">
        <v>2295.2000000000003</v>
      </c>
    </row>
    <row r="118" spans="1:14" ht="17.25" customHeight="1" x14ac:dyDescent="0.2">
      <c r="A118" s="1118" t="s">
        <v>669</v>
      </c>
      <c r="B118" s="1119"/>
      <c r="C118" s="1120"/>
      <c r="D118" s="180" t="s">
        <v>670</v>
      </c>
      <c r="E118" s="864">
        <v>53.75</v>
      </c>
      <c r="F118" s="864">
        <v>503</v>
      </c>
      <c r="G118" s="870">
        <v>1882.5800000000002</v>
      </c>
    </row>
    <row r="119" spans="1:14" ht="17.25" customHeight="1" x14ac:dyDescent="0.2">
      <c r="A119" s="1112"/>
      <c r="B119" s="1113"/>
      <c r="C119" s="1114"/>
      <c r="D119" s="177" t="s">
        <v>671</v>
      </c>
      <c r="E119" s="181">
        <v>87.51</v>
      </c>
      <c r="F119" s="181">
        <v>164</v>
      </c>
      <c r="G119" s="182">
        <v>1005.29</v>
      </c>
    </row>
    <row r="120" spans="1:14" ht="17.25" customHeight="1" thickBot="1" x14ac:dyDescent="0.25">
      <c r="A120" s="1112"/>
      <c r="B120" s="1113"/>
      <c r="C120" s="1114"/>
      <c r="D120" s="175" t="s">
        <v>672</v>
      </c>
      <c r="E120" s="640">
        <v>141.26</v>
      </c>
      <c r="F120" s="640">
        <v>667</v>
      </c>
      <c r="G120" s="641">
        <v>2887.87</v>
      </c>
    </row>
    <row r="121" spans="1:14" ht="17.25" customHeight="1" x14ac:dyDescent="0.25">
      <c r="A121" s="1109" t="s">
        <v>674</v>
      </c>
      <c r="B121" s="1110"/>
      <c r="C121" s="1111"/>
      <c r="D121" s="853" t="s">
        <v>670</v>
      </c>
      <c r="E121" s="198">
        <v>253.99</v>
      </c>
      <c r="F121" s="198">
        <v>635</v>
      </c>
      <c r="G121" s="199">
        <v>4124.38</v>
      </c>
    </row>
    <row r="122" spans="1:14" ht="17.25" customHeight="1" x14ac:dyDescent="0.25">
      <c r="A122" s="1112"/>
      <c r="B122" s="1113"/>
      <c r="C122" s="1114"/>
      <c r="D122" s="175" t="s">
        <v>671</v>
      </c>
      <c r="E122" s="200">
        <v>95.76</v>
      </c>
      <c r="F122" s="200">
        <v>179</v>
      </c>
      <c r="G122" s="201">
        <v>1058.69</v>
      </c>
    </row>
    <row r="123" spans="1:14" ht="17.25" customHeight="1" thickBot="1" x14ac:dyDescent="0.3">
      <c r="A123" s="1121"/>
      <c r="B123" s="1122"/>
      <c r="C123" s="1123"/>
      <c r="D123" s="202" t="s">
        <v>672</v>
      </c>
      <c r="E123" s="203">
        <v>349.75</v>
      </c>
      <c r="F123" s="204">
        <v>814</v>
      </c>
      <c r="G123" s="205">
        <v>5183.07</v>
      </c>
    </row>
    <row r="124" spans="1:14" x14ac:dyDescent="0.2">
      <c r="A124" s="1124"/>
      <c r="B124" s="1124"/>
      <c r="C124" s="1124"/>
      <c r="D124" s="1124"/>
      <c r="E124" s="1124"/>
      <c r="F124" s="1124"/>
      <c r="G124" s="1124"/>
    </row>
    <row r="125" spans="1:14" x14ac:dyDescent="0.2">
      <c r="A125" s="1125" t="s">
        <v>189</v>
      </c>
      <c r="B125" s="1125"/>
      <c r="C125" s="1125"/>
      <c r="D125" s="1125"/>
      <c r="E125" s="1125"/>
      <c r="F125" s="1125"/>
      <c r="G125" s="1125"/>
    </row>
    <row r="126" spans="1:14" ht="15.75" x14ac:dyDescent="0.2">
      <c r="A126" s="1126" t="s">
        <v>190</v>
      </c>
      <c r="B126" s="1126"/>
      <c r="C126" s="1126"/>
      <c r="D126" s="206"/>
      <c r="E126" s="207"/>
      <c r="F126" s="207"/>
      <c r="G126" s="207"/>
    </row>
    <row r="127" spans="1:14" ht="38.25" customHeight="1" x14ac:dyDescent="0.2">
      <c r="A127" s="1107" t="s">
        <v>191</v>
      </c>
      <c r="B127" s="1107"/>
      <c r="C127" s="1107"/>
      <c r="D127" s="1107"/>
      <c r="E127" s="1107"/>
      <c r="F127" s="1107"/>
      <c r="G127" s="1107"/>
    </row>
    <row r="128" spans="1:14" ht="38.25" customHeight="1" x14ac:dyDescent="0.2">
      <c r="A128" s="1108" t="s">
        <v>192</v>
      </c>
      <c r="B128" s="1108"/>
      <c r="C128" s="1108"/>
      <c r="D128" s="1108"/>
      <c r="E128" s="1108"/>
      <c r="F128" s="1108"/>
      <c r="G128" s="1108"/>
    </row>
    <row r="129" spans="1:7" ht="25.5" customHeight="1" x14ac:dyDescent="0.2">
      <c r="A129" s="1108" t="s">
        <v>209</v>
      </c>
      <c r="B129" s="1108"/>
      <c r="C129" s="1108"/>
      <c r="D129" s="1108"/>
      <c r="E129" s="1108"/>
      <c r="F129" s="1108"/>
      <c r="G129" s="1108"/>
    </row>
    <row r="131" spans="1:7" s="250" customFormat="1" x14ac:dyDescent="0.2"/>
  </sheetData>
  <mergeCells count="89">
    <mergeCell ref="A127:G127"/>
    <mergeCell ref="A128:G128"/>
    <mergeCell ref="A129:G129"/>
    <mergeCell ref="A115:C117"/>
    <mergeCell ref="A118:C120"/>
    <mergeCell ref="A121:C123"/>
    <mergeCell ref="A124:G124"/>
    <mergeCell ref="A125:G125"/>
    <mergeCell ref="A126:C126"/>
    <mergeCell ref="A109:A111"/>
    <mergeCell ref="B109:B111"/>
    <mergeCell ref="C109:C111"/>
    <mergeCell ref="A112:A114"/>
    <mergeCell ref="B112:B114"/>
    <mergeCell ref="C112:C114"/>
    <mergeCell ref="A103:A105"/>
    <mergeCell ref="B103:B105"/>
    <mergeCell ref="C103:C105"/>
    <mergeCell ref="A106:A108"/>
    <mergeCell ref="B106:B108"/>
    <mergeCell ref="C106:C108"/>
    <mergeCell ref="A97:A99"/>
    <mergeCell ref="B97:B99"/>
    <mergeCell ref="C97:C99"/>
    <mergeCell ref="A100:A102"/>
    <mergeCell ref="B100:B102"/>
    <mergeCell ref="C100:C102"/>
    <mergeCell ref="A79:A87"/>
    <mergeCell ref="B79:B87"/>
    <mergeCell ref="C79:C81"/>
    <mergeCell ref="C82:C84"/>
    <mergeCell ref="C85:C87"/>
    <mergeCell ref="A88:A96"/>
    <mergeCell ref="B88:B96"/>
    <mergeCell ref="C88:C90"/>
    <mergeCell ref="C91:C93"/>
    <mergeCell ref="C94:C96"/>
    <mergeCell ref="A61:A69"/>
    <mergeCell ref="B61:B69"/>
    <mergeCell ref="C61:C63"/>
    <mergeCell ref="C64:C66"/>
    <mergeCell ref="C67:C69"/>
    <mergeCell ref="A70:A78"/>
    <mergeCell ref="B70:B78"/>
    <mergeCell ref="C70:C72"/>
    <mergeCell ref="C73:C75"/>
    <mergeCell ref="C76:C78"/>
    <mergeCell ref="A43:A51"/>
    <mergeCell ref="B43:B51"/>
    <mergeCell ref="C43:C45"/>
    <mergeCell ref="C46:C48"/>
    <mergeCell ref="C49:C51"/>
    <mergeCell ref="A52:A60"/>
    <mergeCell ref="B52:B60"/>
    <mergeCell ref="C52:C54"/>
    <mergeCell ref="C55:C57"/>
    <mergeCell ref="C58:C60"/>
    <mergeCell ref="A25:A33"/>
    <mergeCell ref="B25:B33"/>
    <mergeCell ref="C25:C27"/>
    <mergeCell ref="C28:C30"/>
    <mergeCell ref="C31:C33"/>
    <mergeCell ref="A34:A42"/>
    <mergeCell ref="B34:B42"/>
    <mergeCell ref="C34:C36"/>
    <mergeCell ref="C37:C39"/>
    <mergeCell ref="C40:C42"/>
    <mergeCell ref="A13:A15"/>
    <mergeCell ref="B13:B15"/>
    <mergeCell ref="C13:C15"/>
    <mergeCell ref="A16:A24"/>
    <mergeCell ref="B16:B24"/>
    <mergeCell ref="C16:C18"/>
    <mergeCell ref="C19:C21"/>
    <mergeCell ref="C22:C24"/>
    <mergeCell ref="A7:A9"/>
    <mergeCell ref="B7:B9"/>
    <mergeCell ref="C7:C9"/>
    <mergeCell ref="A10:A12"/>
    <mergeCell ref="B10:B12"/>
    <mergeCell ref="C10:C12"/>
    <mergeCell ref="A1:B1"/>
    <mergeCell ref="A2:G2"/>
    <mergeCell ref="A5:B6"/>
    <mergeCell ref="C5:C6"/>
    <mergeCell ref="D5:D6"/>
    <mergeCell ref="E5:E6"/>
    <mergeCell ref="F5:F6"/>
    <mergeCell ref="G5:G6"/>
  </mergeCells>
  <printOptions horizontalCentered="1"/>
  <pageMargins left="0.7" right="0.7" top="0.75" bottom="0.75" header="0.3" footer="0.3"/>
  <pageSetup paperSize="9" scale="56" fitToHeight="0" orientation="portrait" r:id="rId1"/>
  <headerFooter>
    <oddHeader>&amp;L&amp;"Times New Roman,Obyčejné"STÁTNÍ  ROZPOČET  2022&amp;RTabulka č. 16
strana  &amp;P</oddHeader>
  </headerFooter>
  <rowBreaks count="1" manualBreakCount="1">
    <brk id="69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57"/>
  <sheetViews>
    <sheetView zoomScale="85" zoomScaleNormal="85" workbookViewId="0">
      <selection activeCell="A23" sqref="A23"/>
    </sheetView>
  </sheetViews>
  <sheetFormatPr defaultColWidth="8.85546875" defaultRowHeight="12.75" x14ac:dyDescent="0.2"/>
  <cols>
    <col min="1" max="1" width="13.7109375" bestFit="1" customWidth="1"/>
    <col min="2" max="2" width="73.28515625" style="66" customWidth="1"/>
  </cols>
  <sheetData>
    <row r="1" spans="1:26" ht="15" x14ac:dyDescent="0.25">
      <c r="A1" s="9"/>
      <c r="B1" s="69"/>
    </row>
    <row r="2" spans="1:26" ht="15" x14ac:dyDescent="0.25">
      <c r="A2" s="9"/>
      <c r="B2" s="70"/>
    </row>
    <row r="3" spans="1:26" ht="15" x14ac:dyDescent="0.25">
      <c r="A3" s="9"/>
      <c r="B3" s="13"/>
    </row>
    <row r="4" spans="1:26" ht="18.75" x14ac:dyDescent="0.3">
      <c r="A4" s="989" t="s">
        <v>98</v>
      </c>
      <c r="B4" s="989"/>
    </row>
    <row r="5" spans="1:26" ht="15" x14ac:dyDescent="0.25">
      <c r="A5" s="28"/>
      <c r="B5" s="71"/>
    </row>
    <row r="6" spans="1:26" ht="29.25" x14ac:dyDescent="0.2">
      <c r="A6" s="29" t="s">
        <v>99</v>
      </c>
      <c r="B6" s="31" t="s">
        <v>982</v>
      </c>
    </row>
    <row r="7" spans="1:26" ht="15" x14ac:dyDescent="0.2">
      <c r="A7" s="29" t="s">
        <v>100</v>
      </c>
      <c r="B7" s="31" t="s">
        <v>101</v>
      </c>
    </row>
    <row r="8" spans="1:26" ht="14.25" x14ac:dyDescent="0.2">
      <c r="A8" s="29" t="s">
        <v>8</v>
      </c>
      <c r="B8" s="31" t="s">
        <v>102</v>
      </c>
    </row>
    <row r="9" spans="1:26" ht="14.25" x14ac:dyDescent="0.2">
      <c r="A9" s="29" t="s">
        <v>103</v>
      </c>
      <c r="B9" s="31" t="s">
        <v>104</v>
      </c>
    </row>
    <row r="10" spans="1:26" ht="14.25" x14ac:dyDescent="0.2">
      <c r="A10" s="29" t="s">
        <v>64</v>
      </c>
      <c r="B10" s="31" t="s">
        <v>105</v>
      </c>
    </row>
    <row r="11" spans="1:26" ht="14.25" x14ac:dyDescent="0.2">
      <c r="A11" s="29" t="s">
        <v>66</v>
      </c>
      <c r="B11" s="31" t="s">
        <v>106</v>
      </c>
    </row>
    <row r="12" spans="1:26" ht="42.75" x14ac:dyDescent="0.2">
      <c r="A12" s="30" t="s">
        <v>557</v>
      </c>
      <c r="B12" s="31" t="s">
        <v>164</v>
      </c>
    </row>
    <row r="13" spans="1:26" ht="42.75" x14ac:dyDescent="0.2">
      <c r="A13" s="29" t="s">
        <v>107</v>
      </c>
      <c r="B13" s="31" t="s">
        <v>165</v>
      </c>
    </row>
    <row r="14" spans="1:26" ht="14.25" x14ac:dyDescent="0.2">
      <c r="A14" s="29" t="s">
        <v>135</v>
      </c>
      <c r="B14" s="31" t="s">
        <v>2</v>
      </c>
    </row>
    <row r="15" spans="1:26" ht="42.75" x14ac:dyDescent="0.2">
      <c r="A15" s="29" t="s">
        <v>108</v>
      </c>
      <c r="B15" s="31" t="s">
        <v>203</v>
      </c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Z15" t="str">
        <f>LOWER(E15)</f>
        <v/>
      </c>
    </row>
    <row r="16" spans="1:26" ht="28.5" x14ac:dyDescent="0.2">
      <c r="A16" s="29" t="s">
        <v>3</v>
      </c>
      <c r="B16" s="31" t="s">
        <v>205</v>
      </c>
      <c r="Z16" t="str">
        <f t="shared" ref="Z16:Z20" si="0">LOWER(E16)</f>
        <v/>
      </c>
    </row>
    <row r="17" spans="1:26" ht="28.5" x14ac:dyDescent="0.2">
      <c r="A17" s="29" t="s">
        <v>4</v>
      </c>
      <c r="B17" s="31" t="s">
        <v>204</v>
      </c>
      <c r="Z17" t="str">
        <f t="shared" si="0"/>
        <v/>
      </c>
    </row>
    <row r="18" spans="1:26" ht="28.5" x14ac:dyDescent="0.2">
      <c r="A18" s="29" t="s">
        <v>5</v>
      </c>
      <c r="B18" s="31" t="s">
        <v>206</v>
      </c>
      <c r="Z18" t="str">
        <f t="shared" si="0"/>
        <v/>
      </c>
    </row>
    <row r="19" spans="1:26" ht="28.5" x14ac:dyDescent="0.2">
      <c r="A19" s="29" t="s">
        <v>6</v>
      </c>
      <c r="B19" s="31" t="s">
        <v>163</v>
      </c>
      <c r="Z19" t="str">
        <f t="shared" si="0"/>
        <v/>
      </c>
    </row>
    <row r="20" spans="1:26" ht="28.5" x14ac:dyDescent="0.2">
      <c r="A20" s="29" t="s">
        <v>7</v>
      </c>
      <c r="B20" s="31" t="s">
        <v>207</v>
      </c>
      <c r="Z20" t="str">
        <f t="shared" si="0"/>
        <v/>
      </c>
    </row>
    <row r="21" spans="1:26" ht="42.75" x14ac:dyDescent="0.2">
      <c r="A21" s="29" t="s">
        <v>148</v>
      </c>
      <c r="B21" s="31" t="s">
        <v>208</v>
      </c>
      <c r="Z21" t="str">
        <f>LOWER(E21)</f>
        <v/>
      </c>
    </row>
    <row r="22" spans="1:26" ht="42.75" x14ac:dyDescent="0.2">
      <c r="A22" s="62" t="s">
        <v>149</v>
      </c>
      <c r="B22" s="31" t="s">
        <v>981</v>
      </c>
    </row>
    <row r="23" spans="1:26" ht="14.25" x14ac:dyDescent="0.2">
      <c r="A23" s="29" t="s">
        <v>67</v>
      </c>
      <c r="B23" s="31" t="s">
        <v>162</v>
      </c>
    </row>
    <row r="24" spans="1:26" ht="14.25" x14ac:dyDescent="0.2">
      <c r="A24" s="29" t="s">
        <v>81</v>
      </c>
      <c r="B24" s="31" t="s">
        <v>68</v>
      </c>
    </row>
    <row r="25" spans="1:26" ht="14.25" x14ac:dyDescent="0.2">
      <c r="A25" s="29" t="s">
        <v>0</v>
      </c>
      <c r="B25" s="31" t="s">
        <v>678</v>
      </c>
    </row>
    <row r="26" spans="1:26" ht="14.25" x14ac:dyDescent="0.2">
      <c r="A26" s="29" t="s">
        <v>979</v>
      </c>
      <c r="B26" s="31" t="s">
        <v>980</v>
      </c>
    </row>
    <row r="27" spans="1:26" ht="14.25" x14ac:dyDescent="0.2">
      <c r="B27" s="31"/>
    </row>
    <row r="29" spans="1:26" ht="15" x14ac:dyDescent="0.2">
      <c r="B29" s="48" t="s">
        <v>167</v>
      </c>
    </row>
    <row r="30" spans="1:26" x14ac:dyDescent="0.2">
      <c r="B30" s="63" t="s">
        <v>1030</v>
      </c>
      <c r="C30" s="68"/>
    </row>
    <row r="31" spans="1:26" x14ac:dyDescent="0.2">
      <c r="B31" s="24"/>
    </row>
    <row r="32" spans="1:26" x14ac:dyDescent="0.2">
      <c r="B32" s="24"/>
    </row>
    <row r="33" spans="2:2" x14ac:dyDescent="0.2">
      <c r="B33" s="63"/>
    </row>
    <row r="34" spans="2:2" x14ac:dyDescent="0.2">
      <c r="B34" s="63"/>
    </row>
    <row r="35" spans="2:2" x14ac:dyDescent="0.2">
      <c r="B35" s="63"/>
    </row>
    <row r="55" spans="2:2" hidden="1" x14ac:dyDescent="0.2">
      <c r="B55"/>
    </row>
    <row r="56" spans="2:2" hidden="1" x14ac:dyDescent="0.2">
      <c r="B56"/>
    </row>
    <row r="57" spans="2:2" hidden="1" x14ac:dyDescent="0.2">
      <c r="B57"/>
    </row>
  </sheetData>
  <mergeCells count="1">
    <mergeCell ref="A4:B4"/>
  </mergeCells>
  <phoneticPr fontId="52" type="noConversion"/>
  <pageMargins left="0.78740157499999996" right="0.78740157499999996" top="0.984251969" bottom="0.984251969" header="0.4921259845" footer="0.4921259845"/>
  <pageSetup paperSize="9" orientation="portrait" useFirstPageNumber="1" r:id="rId1"/>
  <headerFooter alignWithMargins="0"/>
  <colBreaks count="1" manualBreakCount="1">
    <brk id="2" max="24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61"/>
  <sheetViews>
    <sheetView tabSelected="1" zoomScale="75" zoomScaleNormal="75" workbookViewId="0">
      <pane xSplit="1" ySplit="11" topLeftCell="B12" activePane="bottomRight" state="frozen"/>
      <selection activeCell="R35" sqref="R35"/>
      <selection pane="topRight" activeCell="R35" sqref="R35"/>
      <selection pane="bottomLeft" activeCell="R35" sqref="R35"/>
      <selection pane="bottomRight" activeCell="A4" sqref="A4"/>
    </sheetView>
  </sheetViews>
  <sheetFormatPr defaultColWidth="6.7109375" defaultRowHeight="15.75" x14ac:dyDescent="0.25"/>
  <cols>
    <col min="1" max="1" width="59.140625" style="26" customWidth="1"/>
    <col min="2" max="2" width="18.85546875" style="24" customWidth="1"/>
    <col min="3" max="3" width="12.5703125" style="24" customWidth="1"/>
    <col min="4" max="4" width="13.7109375" style="24" customWidth="1"/>
    <col min="5" max="5" width="17.85546875" style="25" customWidth="1"/>
    <col min="6" max="6" width="12.5703125" style="25" customWidth="1"/>
    <col min="7" max="7" width="13.7109375" style="25" customWidth="1"/>
    <col min="8" max="8" width="17.85546875" style="25" customWidth="1"/>
    <col min="9" max="10" width="13.7109375" style="25" customWidth="1"/>
    <col min="11" max="11" width="19.5703125" style="25" customWidth="1"/>
    <col min="12" max="12" width="12.5703125" style="25" customWidth="1"/>
    <col min="13" max="13" width="11.28515625" style="25" customWidth="1"/>
    <col min="14" max="14" width="19.5703125" style="25" customWidth="1"/>
    <col min="15" max="15" width="12.5703125" style="25" customWidth="1"/>
    <col min="16" max="16" width="11.28515625" style="25" customWidth="1"/>
    <col min="17" max="21" width="6.7109375" style="25"/>
    <col min="22" max="16384" width="6.7109375" style="24"/>
  </cols>
  <sheetData>
    <row r="1" spans="1:58" ht="20.25" x14ac:dyDescent="0.3">
      <c r="A1" s="831" t="s">
        <v>680</v>
      </c>
      <c r="B1" s="95"/>
      <c r="C1" s="95"/>
      <c r="P1" s="852" t="s">
        <v>149</v>
      </c>
      <c r="Q1" s="832"/>
      <c r="R1" s="87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/>
      <c r="AY1" s="25"/>
      <c r="AZ1" s="25"/>
      <c r="BA1" s="25"/>
      <c r="BB1" s="25"/>
      <c r="BC1" s="25"/>
      <c r="BD1" s="25"/>
      <c r="BE1" s="25"/>
      <c r="BF1" s="25"/>
    </row>
    <row r="3" spans="1:58" ht="18.75" customHeight="1" x14ac:dyDescent="0.2">
      <c r="A3" s="1054" t="s">
        <v>1045</v>
      </c>
      <c r="B3" s="1054"/>
      <c r="C3" s="1054"/>
      <c r="D3" s="1054"/>
      <c r="E3" s="1054"/>
      <c r="F3" s="1054"/>
      <c r="G3" s="1054"/>
      <c r="H3" s="1054"/>
      <c r="I3" s="1054"/>
      <c r="J3" s="1054"/>
      <c r="K3" s="1054"/>
      <c r="L3" s="1054"/>
      <c r="M3" s="1054"/>
      <c r="N3" s="1054"/>
      <c r="O3" s="1054"/>
      <c r="P3" s="1054"/>
    </row>
    <row r="4" spans="1:58" ht="16.5" thickBot="1" x14ac:dyDescent="0.25">
      <c r="A4" s="96"/>
      <c r="B4" s="97"/>
      <c r="C4" s="97"/>
      <c r="D4" s="97"/>
    </row>
    <row r="5" spans="1:58" ht="16.5" thickBot="1" x14ac:dyDescent="0.3">
      <c r="A5" s="98"/>
      <c r="B5" s="1127" t="s">
        <v>584</v>
      </c>
      <c r="C5" s="1128"/>
      <c r="D5" s="1129"/>
      <c r="E5" s="1127" t="s">
        <v>585</v>
      </c>
      <c r="F5" s="1128"/>
      <c r="G5" s="1129"/>
      <c r="H5" s="1069" t="s">
        <v>884</v>
      </c>
      <c r="I5" s="1056"/>
      <c r="J5" s="1130"/>
      <c r="K5" s="1069" t="s">
        <v>676</v>
      </c>
      <c r="L5" s="1056"/>
      <c r="M5" s="1130"/>
      <c r="N5" s="1069" t="s">
        <v>885</v>
      </c>
      <c r="O5" s="1056"/>
      <c r="P5" s="1130"/>
      <c r="S5" s="24"/>
      <c r="T5" s="24"/>
      <c r="U5" s="24"/>
    </row>
    <row r="6" spans="1:58" x14ac:dyDescent="0.25">
      <c r="A6" s="99"/>
      <c r="B6" s="107" t="s">
        <v>51</v>
      </c>
      <c r="C6" s="105"/>
      <c r="D6" s="159"/>
      <c r="E6" s="107" t="s">
        <v>51</v>
      </c>
      <c r="F6" s="105"/>
      <c r="G6" s="159"/>
      <c r="H6" s="107" t="s">
        <v>51</v>
      </c>
      <c r="I6" s="105"/>
      <c r="J6" s="159"/>
      <c r="K6" s="107" t="s">
        <v>51</v>
      </c>
      <c r="L6" s="105"/>
      <c r="M6" s="159"/>
      <c r="N6" s="107" t="s">
        <v>51</v>
      </c>
      <c r="O6" s="105"/>
      <c r="P6" s="159"/>
      <c r="S6" s="24"/>
      <c r="T6" s="24"/>
      <c r="U6" s="24"/>
    </row>
    <row r="7" spans="1:58" x14ac:dyDescent="0.25">
      <c r="A7" s="106" t="s">
        <v>60</v>
      </c>
      <c r="B7" s="107" t="s">
        <v>53</v>
      </c>
      <c r="C7" s="100" t="s">
        <v>56</v>
      </c>
      <c r="D7" s="112" t="s">
        <v>586</v>
      </c>
      <c r="E7" s="107" t="s">
        <v>53</v>
      </c>
      <c r="F7" s="100" t="s">
        <v>56</v>
      </c>
      <c r="G7" s="112" t="s">
        <v>586</v>
      </c>
      <c r="H7" s="107" t="s">
        <v>53</v>
      </c>
      <c r="I7" s="100" t="s">
        <v>56</v>
      </c>
      <c r="J7" s="112" t="s">
        <v>586</v>
      </c>
      <c r="K7" s="107" t="s">
        <v>53</v>
      </c>
      <c r="L7" s="100" t="s">
        <v>56</v>
      </c>
      <c r="M7" s="112" t="s">
        <v>586</v>
      </c>
      <c r="N7" s="107" t="s">
        <v>53</v>
      </c>
      <c r="O7" s="100" t="s">
        <v>56</v>
      </c>
      <c r="P7" s="112" t="s">
        <v>586</v>
      </c>
      <c r="S7" s="24"/>
      <c r="T7" s="24"/>
      <c r="U7" s="24"/>
    </row>
    <row r="8" spans="1:58" x14ac:dyDescent="0.25">
      <c r="A8" s="99"/>
      <c r="B8" s="107" t="s">
        <v>57</v>
      </c>
      <c r="C8" s="100" t="s">
        <v>177</v>
      </c>
      <c r="D8" s="112" t="s">
        <v>587</v>
      </c>
      <c r="E8" s="107" t="s">
        <v>57</v>
      </c>
      <c r="F8" s="100" t="s">
        <v>177</v>
      </c>
      <c r="G8" s="112" t="s">
        <v>587</v>
      </c>
      <c r="H8" s="107" t="s">
        <v>57</v>
      </c>
      <c r="I8" s="100" t="s">
        <v>177</v>
      </c>
      <c r="J8" s="112" t="s">
        <v>587</v>
      </c>
      <c r="K8" s="107" t="s">
        <v>57</v>
      </c>
      <c r="L8" s="100" t="s">
        <v>178</v>
      </c>
      <c r="M8" s="112" t="s">
        <v>587</v>
      </c>
      <c r="N8" s="107" t="s">
        <v>57</v>
      </c>
      <c r="O8" s="100" t="s">
        <v>178</v>
      </c>
      <c r="P8" s="112" t="s">
        <v>587</v>
      </c>
      <c r="S8" s="24"/>
      <c r="T8" s="24"/>
      <c r="U8" s="24"/>
    </row>
    <row r="9" spans="1:58" x14ac:dyDescent="0.25">
      <c r="A9" s="106"/>
      <c r="B9" s="107" t="s">
        <v>61</v>
      </c>
      <c r="C9" s="100"/>
      <c r="D9" s="112"/>
      <c r="E9" s="107" t="s">
        <v>61</v>
      </c>
      <c r="F9" s="100"/>
      <c r="G9" s="112"/>
      <c r="H9" s="107" t="s">
        <v>61</v>
      </c>
      <c r="I9" s="100"/>
      <c r="J9" s="112"/>
      <c r="K9" s="107" t="s">
        <v>61</v>
      </c>
      <c r="L9" s="100"/>
      <c r="M9" s="112"/>
      <c r="N9" s="107" t="s">
        <v>61</v>
      </c>
      <c r="O9" s="100"/>
      <c r="P9" s="112"/>
      <c r="S9" s="24"/>
      <c r="T9" s="24"/>
      <c r="U9" s="24"/>
    </row>
    <row r="10" spans="1:58" x14ac:dyDescent="0.25">
      <c r="A10" s="99"/>
      <c r="B10" s="107" t="s">
        <v>46</v>
      </c>
      <c r="C10" s="100"/>
      <c r="D10" s="112" t="s">
        <v>46</v>
      </c>
      <c r="E10" s="107" t="s">
        <v>46</v>
      </c>
      <c r="F10" s="100"/>
      <c r="G10" s="112" t="s">
        <v>46</v>
      </c>
      <c r="H10" s="107" t="s">
        <v>46</v>
      </c>
      <c r="I10" s="100"/>
      <c r="J10" s="112" t="s">
        <v>46</v>
      </c>
      <c r="K10" s="107" t="s">
        <v>46</v>
      </c>
      <c r="L10" s="100"/>
      <c r="M10" s="112" t="s">
        <v>46</v>
      </c>
      <c r="N10" s="107" t="s">
        <v>46</v>
      </c>
      <c r="O10" s="100"/>
      <c r="P10" s="112" t="s">
        <v>46</v>
      </c>
      <c r="S10" s="24"/>
      <c r="T10" s="24"/>
      <c r="U10" s="24"/>
    </row>
    <row r="11" spans="1:58" ht="16.5" thickBot="1" x14ac:dyDescent="0.3">
      <c r="A11" s="114"/>
      <c r="B11" s="115">
        <v>4</v>
      </c>
      <c r="C11" s="160">
        <v>5</v>
      </c>
      <c r="D11" s="859">
        <v>6</v>
      </c>
      <c r="E11" s="115">
        <v>7</v>
      </c>
      <c r="F11" s="160">
        <v>8</v>
      </c>
      <c r="G11" s="859">
        <v>9</v>
      </c>
      <c r="H11" s="115">
        <v>7</v>
      </c>
      <c r="I11" s="160">
        <v>8</v>
      </c>
      <c r="J11" s="859">
        <v>9</v>
      </c>
      <c r="K11" s="115">
        <v>10</v>
      </c>
      <c r="L11" s="160">
        <v>11</v>
      </c>
      <c r="M11" s="119">
        <v>12</v>
      </c>
      <c r="N11" s="115">
        <v>13</v>
      </c>
      <c r="O11" s="160">
        <v>14</v>
      </c>
      <c r="P11" s="119">
        <v>15</v>
      </c>
      <c r="S11" s="24"/>
      <c r="T11" s="24"/>
      <c r="U11" s="24"/>
    </row>
    <row r="12" spans="1:58" ht="18.95" customHeight="1" x14ac:dyDescent="0.25">
      <c r="A12" s="121" t="s">
        <v>589</v>
      </c>
      <c r="B12" s="122">
        <v>204377031</v>
      </c>
      <c r="C12" s="124">
        <v>393.23</v>
      </c>
      <c r="D12" s="126">
        <v>41895</v>
      </c>
      <c r="E12" s="122">
        <v>223603798</v>
      </c>
      <c r="F12" s="124">
        <v>385.75</v>
      </c>
      <c r="G12" s="126">
        <v>46764</v>
      </c>
      <c r="H12" s="122">
        <v>199334177</v>
      </c>
      <c r="I12" s="124">
        <v>384.32</v>
      </c>
      <c r="J12" s="126">
        <v>41396</v>
      </c>
      <c r="K12" s="129">
        <v>190718830</v>
      </c>
      <c r="L12" s="131">
        <v>407</v>
      </c>
      <c r="M12" s="126">
        <v>37247</v>
      </c>
      <c r="N12" s="129">
        <v>190718830</v>
      </c>
      <c r="O12" s="131">
        <v>407</v>
      </c>
      <c r="P12" s="126">
        <v>37247</v>
      </c>
      <c r="Q12" s="27"/>
      <c r="S12" s="24"/>
      <c r="T12" s="24"/>
      <c r="U12" s="24"/>
    </row>
    <row r="13" spans="1:58" ht="18.95" customHeight="1" x14ac:dyDescent="0.25">
      <c r="A13" s="128" t="s">
        <v>590</v>
      </c>
      <c r="B13" s="129">
        <v>495413607</v>
      </c>
      <c r="C13" s="131">
        <v>355.87</v>
      </c>
      <c r="D13" s="133">
        <v>51227</v>
      </c>
      <c r="E13" s="129">
        <v>470627168</v>
      </c>
      <c r="F13" s="131">
        <v>353.6</v>
      </c>
      <c r="G13" s="133">
        <v>52734</v>
      </c>
      <c r="H13" s="129">
        <v>488235422</v>
      </c>
      <c r="I13" s="131">
        <v>347.98</v>
      </c>
      <c r="J13" s="133">
        <v>52781</v>
      </c>
      <c r="K13" s="129">
        <v>503406798</v>
      </c>
      <c r="L13" s="131">
        <v>360</v>
      </c>
      <c r="M13" s="133">
        <v>50288</v>
      </c>
      <c r="N13" s="129">
        <v>579143643</v>
      </c>
      <c r="O13" s="131">
        <v>360</v>
      </c>
      <c r="P13" s="133">
        <v>52603</v>
      </c>
      <c r="S13" s="24"/>
      <c r="T13" s="24"/>
      <c r="U13" s="24"/>
    </row>
    <row r="14" spans="1:58" ht="18.95" customHeight="1" x14ac:dyDescent="0.25">
      <c r="A14" s="128" t="s">
        <v>591</v>
      </c>
      <c r="B14" s="129">
        <v>204066509</v>
      </c>
      <c r="C14" s="131">
        <v>189.66</v>
      </c>
      <c r="D14" s="133">
        <v>47446</v>
      </c>
      <c r="E14" s="129">
        <v>227176041</v>
      </c>
      <c r="F14" s="131">
        <v>191.46</v>
      </c>
      <c r="G14" s="133">
        <v>50377</v>
      </c>
      <c r="H14" s="129">
        <v>233975968</v>
      </c>
      <c r="I14" s="131">
        <v>189.39</v>
      </c>
      <c r="J14" s="133">
        <v>52617</v>
      </c>
      <c r="K14" s="129">
        <v>237573538</v>
      </c>
      <c r="L14" s="131">
        <v>213</v>
      </c>
      <c r="M14" s="133">
        <v>46786</v>
      </c>
      <c r="N14" s="129">
        <v>254073538</v>
      </c>
      <c r="O14" s="131">
        <v>213</v>
      </c>
      <c r="P14" s="133">
        <v>46786</v>
      </c>
      <c r="S14" s="24"/>
      <c r="T14" s="24"/>
      <c r="U14" s="24"/>
    </row>
    <row r="15" spans="1:58" ht="18.95" customHeight="1" x14ac:dyDescent="0.25">
      <c r="A15" s="128" t="s">
        <v>592</v>
      </c>
      <c r="B15" s="129">
        <v>426435335</v>
      </c>
      <c r="C15" s="131">
        <v>630.01</v>
      </c>
      <c r="D15" s="133">
        <v>47741</v>
      </c>
      <c r="E15" s="129">
        <v>436227165</v>
      </c>
      <c r="F15" s="131">
        <v>580.93000000000006</v>
      </c>
      <c r="G15" s="133">
        <v>51552</v>
      </c>
      <c r="H15" s="129">
        <v>388629075</v>
      </c>
      <c r="I15" s="131">
        <v>490.08</v>
      </c>
      <c r="J15" s="133">
        <v>55647</v>
      </c>
      <c r="K15" s="129">
        <v>390555454</v>
      </c>
      <c r="L15" s="131">
        <v>526.22</v>
      </c>
      <c r="M15" s="133">
        <v>52878</v>
      </c>
      <c r="N15" s="129">
        <v>424805751</v>
      </c>
      <c r="O15" s="131">
        <v>523.75</v>
      </c>
      <c r="P15" s="133">
        <v>56431</v>
      </c>
      <c r="S15" s="24"/>
      <c r="T15" s="24"/>
      <c r="U15" s="24"/>
    </row>
    <row r="16" spans="1:58" ht="18.95" customHeight="1" x14ac:dyDescent="0.25">
      <c r="A16" s="128" t="s">
        <v>593</v>
      </c>
      <c r="B16" s="129">
        <v>934151935.78999996</v>
      </c>
      <c r="C16" s="131">
        <v>1890.64</v>
      </c>
      <c r="D16" s="133">
        <v>40781</v>
      </c>
      <c r="E16" s="129">
        <v>1000005970</v>
      </c>
      <c r="F16" s="131">
        <v>1925.01</v>
      </c>
      <c r="G16" s="133">
        <v>42734</v>
      </c>
      <c r="H16" s="129">
        <v>1055911307</v>
      </c>
      <c r="I16" s="131">
        <v>1940.1</v>
      </c>
      <c r="J16" s="133">
        <v>44885</v>
      </c>
      <c r="K16" s="129">
        <v>1073720818</v>
      </c>
      <c r="L16" s="131">
        <v>2208.58</v>
      </c>
      <c r="M16" s="133">
        <v>40114</v>
      </c>
      <c r="N16" s="129">
        <v>1128462871</v>
      </c>
      <c r="O16" s="131">
        <v>2223.5</v>
      </c>
      <c r="P16" s="133">
        <v>41922</v>
      </c>
      <c r="S16" s="24"/>
      <c r="T16" s="24"/>
      <c r="U16" s="24"/>
    </row>
    <row r="17" spans="1:21" ht="18.95" customHeight="1" x14ac:dyDescent="0.25">
      <c r="A17" s="128" t="s">
        <v>594</v>
      </c>
      <c r="B17" s="129">
        <v>15889615688.17</v>
      </c>
      <c r="C17" s="131">
        <v>32753.82</v>
      </c>
      <c r="D17" s="133">
        <v>37561</v>
      </c>
      <c r="E17" s="129">
        <v>17705976234.549999</v>
      </c>
      <c r="F17" s="131">
        <v>33757.920000000006</v>
      </c>
      <c r="G17" s="133">
        <v>39388</v>
      </c>
      <c r="H17" s="129">
        <v>18279716330.880001</v>
      </c>
      <c r="I17" s="131">
        <v>34820.629999999997</v>
      </c>
      <c r="J17" s="133">
        <v>39992</v>
      </c>
      <c r="K17" s="327">
        <v>17656877614</v>
      </c>
      <c r="L17" s="328">
        <v>35582.5</v>
      </c>
      <c r="M17" s="208">
        <v>39796</v>
      </c>
      <c r="N17" s="129">
        <v>19489200652</v>
      </c>
      <c r="O17" s="131">
        <v>36271</v>
      </c>
      <c r="P17" s="133">
        <v>41185</v>
      </c>
      <c r="S17" s="24"/>
      <c r="T17" s="24"/>
      <c r="U17" s="24"/>
    </row>
    <row r="18" spans="1:21" ht="18.95" customHeight="1" x14ac:dyDescent="0.25">
      <c r="A18" s="128" t="s">
        <v>595</v>
      </c>
      <c r="B18" s="129">
        <v>156122766</v>
      </c>
      <c r="C18" s="131">
        <v>249.67</v>
      </c>
      <c r="D18" s="133">
        <v>51677</v>
      </c>
      <c r="E18" s="129">
        <v>160848569</v>
      </c>
      <c r="F18" s="131">
        <v>254.44</v>
      </c>
      <c r="G18" s="133">
        <v>51538</v>
      </c>
      <c r="H18" s="129">
        <v>161387122</v>
      </c>
      <c r="I18" s="131">
        <v>245.64</v>
      </c>
      <c r="J18" s="133">
        <v>54323</v>
      </c>
      <c r="K18" s="327">
        <v>166389005</v>
      </c>
      <c r="L18" s="328">
        <v>262.5</v>
      </c>
      <c r="M18" s="208">
        <v>52371</v>
      </c>
      <c r="N18" s="129">
        <v>171030605</v>
      </c>
      <c r="O18" s="131">
        <v>263</v>
      </c>
      <c r="P18" s="133">
        <v>53742</v>
      </c>
      <c r="S18" s="24"/>
      <c r="T18" s="24"/>
      <c r="U18" s="24"/>
    </row>
    <row r="19" spans="1:21" ht="18.95" customHeight="1" x14ac:dyDescent="0.25">
      <c r="A19" s="128" t="s">
        <v>596</v>
      </c>
      <c r="B19" s="129">
        <v>81675187.810000002</v>
      </c>
      <c r="C19" s="131">
        <v>157.38999999999999</v>
      </c>
      <c r="D19" s="133">
        <v>39362</v>
      </c>
      <c r="E19" s="129">
        <v>89259664.680000007</v>
      </c>
      <c r="F19" s="131">
        <v>156.24</v>
      </c>
      <c r="G19" s="133">
        <v>42755</v>
      </c>
      <c r="H19" s="129">
        <v>96062386.180000007</v>
      </c>
      <c r="I19" s="131">
        <v>162.41</v>
      </c>
      <c r="J19" s="133">
        <v>44031</v>
      </c>
      <c r="K19" s="327">
        <v>95814818</v>
      </c>
      <c r="L19" s="328">
        <v>163.25</v>
      </c>
      <c r="M19" s="208">
        <v>44405</v>
      </c>
      <c r="N19" s="129">
        <v>93962858</v>
      </c>
      <c r="O19" s="131">
        <v>164.25</v>
      </c>
      <c r="P19" s="133">
        <v>43662</v>
      </c>
      <c r="S19" s="24"/>
      <c r="T19" s="24"/>
      <c r="U19" s="24"/>
    </row>
    <row r="20" spans="1:21" ht="18.95" customHeight="1" x14ac:dyDescent="0.25">
      <c r="A20" s="128" t="s">
        <v>597</v>
      </c>
      <c r="B20" s="129">
        <v>12071509464.59</v>
      </c>
      <c r="C20" s="131">
        <v>24322.18</v>
      </c>
      <c r="D20" s="133">
        <v>41252</v>
      </c>
      <c r="E20" s="129">
        <v>12432866640</v>
      </c>
      <c r="F20" s="131">
        <v>24142.03</v>
      </c>
      <c r="G20" s="133">
        <v>42787</v>
      </c>
      <c r="H20" s="129">
        <v>12831916261.119999</v>
      </c>
      <c r="I20" s="131">
        <v>23560.11</v>
      </c>
      <c r="J20" s="133">
        <v>45024</v>
      </c>
      <c r="K20" s="327">
        <v>12857918125</v>
      </c>
      <c r="L20" s="328">
        <v>24846.42</v>
      </c>
      <c r="M20" s="208">
        <v>42943</v>
      </c>
      <c r="N20" s="129">
        <v>13159353746</v>
      </c>
      <c r="O20" s="131">
        <v>24651</v>
      </c>
      <c r="P20" s="133">
        <v>44306</v>
      </c>
      <c r="S20" s="24"/>
      <c r="T20" s="24"/>
      <c r="U20" s="24"/>
    </row>
    <row r="21" spans="1:21" ht="18.95" customHeight="1" x14ac:dyDescent="0.25">
      <c r="A21" s="128" t="s">
        <v>598</v>
      </c>
      <c r="B21" s="129">
        <v>8554602631.3699999</v>
      </c>
      <c r="C21" s="131">
        <v>23113.510000000002</v>
      </c>
      <c r="D21" s="133">
        <v>30480</v>
      </c>
      <c r="E21" s="129">
        <v>9133992486.2900009</v>
      </c>
      <c r="F21" s="131">
        <v>23120.870000000003</v>
      </c>
      <c r="G21" s="133">
        <v>32326</v>
      </c>
      <c r="H21" s="129">
        <v>9487820875.0100002</v>
      </c>
      <c r="I21" s="131">
        <v>22731.89</v>
      </c>
      <c r="J21" s="133">
        <v>34425</v>
      </c>
      <c r="K21" s="327">
        <v>9318531579</v>
      </c>
      <c r="L21" s="328">
        <v>23517.98</v>
      </c>
      <c r="M21" s="208">
        <v>32817</v>
      </c>
      <c r="N21" s="129">
        <v>9885759354</v>
      </c>
      <c r="O21" s="131">
        <v>23850.39</v>
      </c>
      <c r="P21" s="133">
        <v>34297</v>
      </c>
      <c r="S21" s="24"/>
      <c r="T21" s="24"/>
      <c r="U21" s="24"/>
    </row>
    <row r="22" spans="1:21" ht="18.95" customHeight="1" x14ac:dyDescent="0.25">
      <c r="A22" s="128" t="s">
        <v>599</v>
      </c>
      <c r="B22" s="129">
        <v>33132138098.620003</v>
      </c>
      <c r="C22" s="131">
        <v>66761.039999999994</v>
      </c>
      <c r="D22" s="133">
        <v>40959</v>
      </c>
      <c r="E22" s="129">
        <v>35563648613.760002</v>
      </c>
      <c r="F22" s="131">
        <v>67150.84</v>
      </c>
      <c r="G22" s="133">
        <v>43722</v>
      </c>
      <c r="H22" s="129">
        <v>37636804857.959991</v>
      </c>
      <c r="I22" s="131">
        <v>67054.210000000006</v>
      </c>
      <c r="J22" s="133">
        <v>46383</v>
      </c>
      <c r="K22" s="327">
        <v>37826236429</v>
      </c>
      <c r="L22" s="328">
        <v>72395</v>
      </c>
      <c r="M22" s="208">
        <v>43155</v>
      </c>
      <c r="N22" s="129">
        <v>39152251642</v>
      </c>
      <c r="O22" s="131">
        <v>73747.73000000001</v>
      </c>
      <c r="P22" s="133">
        <v>43850</v>
      </c>
      <c r="S22" s="24"/>
      <c r="T22" s="24"/>
      <c r="U22" s="24"/>
    </row>
    <row r="23" spans="1:21" ht="18.95" customHeight="1" x14ac:dyDescent="0.25">
      <c r="A23" s="128" t="s">
        <v>600</v>
      </c>
      <c r="B23" s="129">
        <v>1607532993</v>
      </c>
      <c r="C23" s="131">
        <v>3411.51</v>
      </c>
      <c r="D23" s="133">
        <v>37533</v>
      </c>
      <c r="E23" s="129">
        <v>1731398667.6399999</v>
      </c>
      <c r="F23" s="131">
        <v>3466.17</v>
      </c>
      <c r="G23" s="133">
        <v>39825</v>
      </c>
      <c r="H23" s="129">
        <v>1820519184.3699999</v>
      </c>
      <c r="I23" s="131">
        <v>3430.92</v>
      </c>
      <c r="J23" s="133">
        <v>42221</v>
      </c>
      <c r="K23" s="327">
        <v>1757561516</v>
      </c>
      <c r="L23" s="328">
        <v>3537.6899999999996</v>
      </c>
      <c r="M23" s="208">
        <v>39755</v>
      </c>
      <c r="N23" s="129">
        <v>1796261688</v>
      </c>
      <c r="O23" s="131">
        <v>3562.6499999999996</v>
      </c>
      <c r="P23" s="133">
        <v>41206</v>
      </c>
      <c r="S23" s="24"/>
      <c r="T23" s="24"/>
      <c r="U23" s="24"/>
    </row>
    <row r="24" spans="1:21" ht="18.95" customHeight="1" x14ac:dyDescent="0.25">
      <c r="A24" s="128" t="s">
        <v>601</v>
      </c>
      <c r="B24" s="129">
        <v>808267544</v>
      </c>
      <c r="C24" s="131">
        <v>1296.04</v>
      </c>
      <c r="D24" s="133">
        <v>48780</v>
      </c>
      <c r="E24" s="129">
        <v>837048482</v>
      </c>
      <c r="F24" s="131">
        <v>1329.3999999999999</v>
      </c>
      <c r="G24" s="133">
        <v>48970</v>
      </c>
      <c r="H24" s="129">
        <v>877202617</v>
      </c>
      <c r="I24" s="131">
        <v>1384.38</v>
      </c>
      <c r="J24" s="133">
        <v>48581</v>
      </c>
      <c r="K24" s="327">
        <v>990831404</v>
      </c>
      <c r="L24" s="328">
        <v>1509</v>
      </c>
      <c r="M24" s="208">
        <v>49729</v>
      </c>
      <c r="N24" s="129">
        <v>899757665</v>
      </c>
      <c r="O24" s="131">
        <v>1524</v>
      </c>
      <c r="P24" s="133">
        <v>46401</v>
      </c>
      <c r="S24" s="24"/>
      <c r="T24" s="24"/>
      <c r="U24" s="24"/>
    </row>
    <row r="25" spans="1:21" ht="18.95" customHeight="1" x14ac:dyDescent="0.25">
      <c r="A25" s="128" t="s">
        <v>602</v>
      </c>
      <c r="B25" s="129">
        <v>50500738</v>
      </c>
      <c r="C25" s="131">
        <v>49.17</v>
      </c>
      <c r="D25" s="133">
        <v>48341</v>
      </c>
      <c r="E25" s="129">
        <v>58373396</v>
      </c>
      <c r="F25" s="131">
        <v>56.46</v>
      </c>
      <c r="G25" s="133">
        <v>44117</v>
      </c>
      <c r="H25" s="129">
        <v>60138939</v>
      </c>
      <c r="I25" s="131">
        <v>55.66</v>
      </c>
      <c r="J25" s="133">
        <v>50198</v>
      </c>
      <c r="K25" s="327">
        <v>51226366</v>
      </c>
      <c r="L25" s="328">
        <v>59</v>
      </c>
      <c r="M25" s="208">
        <v>45882</v>
      </c>
      <c r="N25" s="129">
        <v>52217566</v>
      </c>
      <c r="O25" s="131">
        <v>59</v>
      </c>
      <c r="P25" s="133">
        <v>47282</v>
      </c>
      <c r="S25" s="24"/>
      <c r="T25" s="24"/>
      <c r="U25" s="24"/>
    </row>
    <row r="26" spans="1:21" ht="18.95" customHeight="1" x14ac:dyDescent="0.25">
      <c r="A26" s="128" t="s">
        <v>603</v>
      </c>
      <c r="B26" s="129">
        <v>1252392367.72</v>
      </c>
      <c r="C26" s="131">
        <v>2109.35</v>
      </c>
      <c r="D26" s="133">
        <v>47566</v>
      </c>
      <c r="E26" s="129">
        <v>1285293267</v>
      </c>
      <c r="F26" s="131">
        <v>2097.89</v>
      </c>
      <c r="G26" s="133">
        <v>48952</v>
      </c>
      <c r="H26" s="129">
        <v>1336472542.3800001</v>
      </c>
      <c r="I26" s="131">
        <v>2102.17</v>
      </c>
      <c r="J26" s="133">
        <v>49987</v>
      </c>
      <c r="K26" s="327">
        <v>1317337096</v>
      </c>
      <c r="L26" s="328">
        <v>2192.5</v>
      </c>
      <c r="M26" s="208">
        <v>46790</v>
      </c>
      <c r="N26" s="129">
        <v>1359732725</v>
      </c>
      <c r="O26" s="131">
        <v>2242.3000000000002</v>
      </c>
      <c r="P26" s="133">
        <v>47943</v>
      </c>
      <c r="S26" s="24"/>
      <c r="T26" s="24"/>
      <c r="U26" s="24"/>
    </row>
    <row r="27" spans="1:21" ht="18.95" customHeight="1" x14ac:dyDescent="0.25">
      <c r="A27" s="128" t="s">
        <v>604</v>
      </c>
      <c r="B27" s="129">
        <v>555991763.79999995</v>
      </c>
      <c r="C27" s="131">
        <v>940.59</v>
      </c>
      <c r="D27" s="133">
        <v>48397</v>
      </c>
      <c r="E27" s="129">
        <v>587554529.20000005</v>
      </c>
      <c r="F27" s="131">
        <v>945.76</v>
      </c>
      <c r="G27" s="133">
        <v>50688</v>
      </c>
      <c r="H27" s="129">
        <v>587894231</v>
      </c>
      <c r="I27" s="131">
        <v>913.31</v>
      </c>
      <c r="J27" s="133">
        <v>52445</v>
      </c>
      <c r="K27" s="327">
        <v>591925986</v>
      </c>
      <c r="L27" s="328">
        <v>971</v>
      </c>
      <c r="M27" s="208">
        <v>49709</v>
      </c>
      <c r="N27" s="129">
        <v>604878112</v>
      </c>
      <c r="O27" s="131">
        <v>979</v>
      </c>
      <c r="P27" s="133">
        <v>50892</v>
      </c>
      <c r="S27" s="24"/>
      <c r="T27" s="24"/>
      <c r="U27" s="24"/>
    </row>
    <row r="28" spans="1:21" ht="18.95" customHeight="1" x14ac:dyDescent="0.25">
      <c r="A28" s="128" t="s">
        <v>605</v>
      </c>
      <c r="B28" s="129">
        <v>295300306</v>
      </c>
      <c r="C28" s="131">
        <v>581.69000000000005</v>
      </c>
      <c r="D28" s="133">
        <v>40672</v>
      </c>
      <c r="E28" s="129">
        <v>301419158</v>
      </c>
      <c r="F28" s="131">
        <v>576.66</v>
      </c>
      <c r="G28" s="133">
        <v>41528</v>
      </c>
      <c r="H28" s="129">
        <v>312969268</v>
      </c>
      <c r="I28" s="131">
        <v>563.58000000000004</v>
      </c>
      <c r="J28" s="133">
        <v>44025</v>
      </c>
      <c r="K28" s="327">
        <v>311235788</v>
      </c>
      <c r="L28" s="328">
        <v>596</v>
      </c>
      <c r="M28" s="208">
        <v>41768</v>
      </c>
      <c r="N28" s="129">
        <v>323123988</v>
      </c>
      <c r="O28" s="131">
        <v>596</v>
      </c>
      <c r="P28" s="133">
        <v>43168</v>
      </c>
      <c r="S28" s="24"/>
      <c r="T28" s="24"/>
      <c r="U28" s="24"/>
    </row>
    <row r="29" spans="1:21" ht="18.95" customHeight="1" x14ac:dyDescent="0.25">
      <c r="A29" s="128" t="s">
        <v>606</v>
      </c>
      <c r="B29" s="129">
        <v>2775973032</v>
      </c>
      <c r="C29" s="131">
        <v>5977.16</v>
      </c>
      <c r="D29" s="133">
        <v>38084</v>
      </c>
      <c r="E29" s="129">
        <v>2892068601.9499998</v>
      </c>
      <c r="F29" s="131">
        <v>5919.65</v>
      </c>
      <c r="G29" s="133">
        <v>40058</v>
      </c>
      <c r="H29" s="129">
        <v>2967325206.5</v>
      </c>
      <c r="I29" s="131">
        <v>5835.66</v>
      </c>
      <c r="J29" s="133">
        <v>41770</v>
      </c>
      <c r="K29" s="327">
        <v>2930236723</v>
      </c>
      <c r="L29" s="328">
        <v>6043.75</v>
      </c>
      <c r="M29" s="208">
        <v>39727</v>
      </c>
      <c r="N29" s="129">
        <v>3039492789</v>
      </c>
      <c r="O29" s="131">
        <v>6043.75</v>
      </c>
      <c r="P29" s="133">
        <v>41197</v>
      </c>
      <c r="S29" s="24"/>
      <c r="T29" s="24"/>
      <c r="U29" s="24"/>
    </row>
    <row r="30" spans="1:21" ht="18.95" customHeight="1" x14ac:dyDescent="0.25">
      <c r="A30" s="128" t="s">
        <v>607</v>
      </c>
      <c r="B30" s="129">
        <v>83197995642</v>
      </c>
      <c r="C30" s="131">
        <v>230608.95</v>
      </c>
      <c r="D30" s="133">
        <v>29642</v>
      </c>
      <c r="E30" s="129">
        <v>97750174795.799988</v>
      </c>
      <c r="F30" s="131">
        <v>237774.75</v>
      </c>
      <c r="G30" s="133">
        <v>33832</v>
      </c>
      <c r="H30" s="129">
        <v>115297613536</v>
      </c>
      <c r="I30" s="131">
        <v>252687.38999999996</v>
      </c>
      <c r="J30" s="133">
        <v>37249</v>
      </c>
      <c r="K30" s="327">
        <v>122757088267</v>
      </c>
      <c r="L30" s="328">
        <v>260398.25</v>
      </c>
      <c r="M30" s="208">
        <v>38893</v>
      </c>
      <c r="N30" s="129">
        <v>130724328379</v>
      </c>
      <c r="O30" s="131">
        <v>265135.8</v>
      </c>
      <c r="P30" s="133">
        <v>40506</v>
      </c>
      <c r="S30" s="24"/>
      <c r="T30" s="24"/>
      <c r="U30" s="24"/>
    </row>
    <row r="31" spans="1:21" ht="18.95" customHeight="1" x14ac:dyDescent="0.25">
      <c r="A31" s="128" t="s">
        <v>608</v>
      </c>
      <c r="B31" s="129">
        <v>2801418631.8899999</v>
      </c>
      <c r="C31" s="131">
        <v>6872.9599999999991</v>
      </c>
      <c r="D31" s="133">
        <v>32079</v>
      </c>
      <c r="E31" s="129">
        <v>3050669889</v>
      </c>
      <c r="F31" s="131">
        <v>6907.4299999999985</v>
      </c>
      <c r="G31" s="133">
        <v>34718</v>
      </c>
      <c r="H31" s="129">
        <v>3234914041.21</v>
      </c>
      <c r="I31" s="131">
        <v>6906.78</v>
      </c>
      <c r="J31" s="133">
        <v>37067</v>
      </c>
      <c r="K31" s="129">
        <v>3177747283</v>
      </c>
      <c r="L31" s="131">
        <v>6877.51</v>
      </c>
      <c r="M31" s="133">
        <v>36706</v>
      </c>
      <c r="N31" s="129">
        <v>3298135084</v>
      </c>
      <c r="O31" s="131">
        <v>6895.6</v>
      </c>
      <c r="P31" s="133">
        <v>38103</v>
      </c>
      <c r="S31" s="24"/>
      <c r="T31" s="24"/>
      <c r="U31" s="24"/>
    </row>
    <row r="32" spans="1:21" ht="18.95" customHeight="1" x14ac:dyDescent="0.25">
      <c r="A32" s="128" t="s">
        <v>609</v>
      </c>
      <c r="B32" s="129">
        <v>1851247361</v>
      </c>
      <c r="C32" s="131">
        <v>3666.6199999999994</v>
      </c>
      <c r="D32" s="133">
        <v>40219</v>
      </c>
      <c r="E32" s="129">
        <v>2003358633.8</v>
      </c>
      <c r="F32" s="131">
        <v>3756.1</v>
      </c>
      <c r="G32" s="133">
        <v>42176</v>
      </c>
      <c r="H32" s="129">
        <v>2279171487.5700002</v>
      </c>
      <c r="I32" s="131">
        <v>3815.17</v>
      </c>
      <c r="J32" s="133">
        <v>46888</v>
      </c>
      <c r="K32" s="129">
        <v>1932931163</v>
      </c>
      <c r="L32" s="131">
        <v>3950.5899999999997</v>
      </c>
      <c r="M32" s="133">
        <v>39069</v>
      </c>
      <c r="N32" s="129">
        <v>2052980009</v>
      </c>
      <c r="O32" s="131">
        <v>3948.3399999999997</v>
      </c>
      <c r="P32" s="133">
        <v>40746</v>
      </c>
      <c r="S32" s="24"/>
      <c r="T32" s="24"/>
      <c r="U32" s="24"/>
    </row>
    <row r="33" spans="1:21" ht="18.95" customHeight="1" x14ac:dyDescent="0.25">
      <c r="A33" s="128" t="s">
        <v>610</v>
      </c>
      <c r="B33" s="129">
        <v>15315925417.709999</v>
      </c>
      <c r="C33" s="131">
        <v>24336.159999999996</v>
      </c>
      <c r="D33" s="133">
        <v>36396</v>
      </c>
      <c r="E33" s="129">
        <v>16805089133.84</v>
      </c>
      <c r="F33" s="131">
        <v>24567.63</v>
      </c>
      <c r="G33" s="133">
        <v>39676</v>
      </c>
      <c r="H33" s="129">
        <v>17833606841.43</v>
      </c>
      <c r="I33" s="131">
        <v>24379.199999999997</v>
      </c>
      <c r="J33" s="133">
        <v>41698</v>
      </c>
      <c r="K33" s="129">
        <v>17900339617</v>
      </c>
      <c r="L33" s="131">
        <v>25556.2</v>
      </c>
      <c r="M33" s="133">
        <v>40203</v>
      </c>
      <c r="N33" s="129">
        <v>18583031028</v>
      </c>
      <c r="O33" s="131">
        <v>25562.95</v>
      </c>
      <c r="P33" s="133">
        <v>41637</v>
      </c>
      <c r="S33" s="24"/>
      <c r="T33" s="24"/>
      <c r="U33" s="24"/>
    </row>
    <row r="34" spans="1:21" ht="18.95" customHeight="1" x14ac:dyDescent="0.25">
      <c r="A34" s="128" t="s">
        <v>611</v>
      </c>
      <c r="B34" s="129">
        <v>65650918</v>
      </c>
      <c r="C34" s="131">
        <v>101</v>
      </c>
      <c r="D34" s="133">
        <v>52513</v>
      </c>
      <c r="E34" s="129">
        <v>67726637</v>
      </c>
      <c r="F34" s="131">
        <v>102</v>
      </c>
      <c r="G34" s="133">
        <v>54097</v>
      </c>
      <c r="H34" s="129">
        <v>73795386</v>
      </c>
      <c r="I34" s="131">
        <v>104.95</v>
      </c>
      <c r="J34" s="133">
        <v>56071</v>
      </c>
      <c r="K34" s="129">
        <v>74288084</v>
      </c>
      <c r="L34" s="131">
        <v>112</v>
      </c>
      <c r="M34" s="133">
        <v>53867</v>
      </c>
      <c r="N34" s="129">
        <v>73824164</v>
      </c>
      <c r="O34" s="131">
        <v>113</v>
      </c>
      <c r="P34" s="133">
        <v>53048</v>
      </c>
      <c r="S34" s="24"/>
      <c r="T34" s="24"/>
      <c r="U34" s="24"/>
    </row>
    <row r="35" spans="1:21" ht="18.95" customHeight="1" x14ac:dyDescent="0.25">
      <c r="A35" s="128" t="s">
        <v>612</v>
      </c>
      <c r="B35" s="129">
        <v>103635773</v>
      </c>
      <c r="C35" s="131">
        <v>203.42000000000002</v>
      </c>
      <c r="D35" s="133">
        <v>41878</v>
      </c>
      <c r="E35" s="129">
        <v>104859619</v>
      </c>
      <c r="F35" s="131">
        <v>200.79000000000002</v>
      </c>
      <c r="G35" s="133">
        <v>43162</v>
      </c>
      <c r="H35" s="129">
        <v>111608276.7</v>
      </c>
      <c r="I35" s="131">
        <v>199.2</v>
      </c>
      <c r="J35" s="133">
        <v>46333</v>
      </c>
      <c r="K35" s="129">
        <v>112413369</v>
      </c>
      <c r="L35" s="131">
        <v>213</v>
      </c>
      <c r="M35" s="133">
        <v>43642</v>
      </c>
      <c r="N35" s="129">
        <v>115559950</v>
      </c>
      <c r="O35" s="131">
        <v>213</v>
      </c>
      <c r="P35" s="133">
        <v>44873</v>
      </c>
      <c r="S35" s="24"/>
      <c r="T35" s="24"/>
      <c r="U35" s="24"/>
    </row>
    <row r="36" spans="1:21" ht="18.95" customHeight="1" x14ac:dyDescent="0.25">
      <c r="A36" s="128" t="s">
        <v>613</v>
      </c>
      <c r="B36" s="129">
        <v>658769674</v>
      </c>
      <c r="C36" s="131">
        <v>1290.8200000000002</v>
      </c>
      <c r="D36" s="133">
        <v>40417</v>
      </c>
      <c r="E36" s="129">
        <v>716979886</v>
      </c>
      <c r="F36" s="131">
        <v>1402.69</v>
      </c>
      <c r="G36" s="133">
        <v>40796</v>
      </c>
      <c r="H36" s="129">
        <v>819607389</v>
      </c>
      <c r="I36" s="131">
        <v>1527.01</v>
      </c>
      <c r="J36" s="133">
        <v>41921</v>
      </c>
      <c r="K36" s="129">
        <v>784267084</v>
      </c>
      <c r="L36" s="131">
        <v>1480.5</v>
      </c>
      <c r="M36" s="133">
        <v>40401</v>
      </c>
      <c r="N36" s="129">
        <v>700032285</v>
      </c>
      <c r="O36" s="131">
        <v>1311</v>
      </c>
      <c r="P36" s="133">
        <v>42420</v>
      </c>
      <c r="S36" s="24"/>
      <c r="T36" s="24"/>
      <c r="U36" s="24"/>
    </row>
    <row r="37" spans="1:21" ht="18.95" customHeight="1" x14ac:dyDescent="0.25">
      <c r="A37" s="128" t="s">
        <v>614</v>
      </c>
      <c r="B37" s="129">
        <v>1832443484</v>
      </c>
      <c r="C37" s="131">
        <v>4957.2700000000004</v>
      </c>
      <c r="D37" s="133">
        <v>30757</v>
      </c>
      <c r="E37" s="129">
        <v>1992878116.4300001</v>
      </c>
      <c r="F37" s="131">
        <v>4955.91</v>
      </c>
      <c r="G37" s="133">
        <v>33459</v>
      </c>
      <c r="H37" s="129">
        <v>2058157500</v>
      </c>
      <c r="I37" s="131">
        <v>4849.21</v>
      </c>
      <c r="J37" s="133">
        <v>35267</v>
      </c>
      <c r="K37" s="129">
        <v>2059904346</v>
      </c>
      <c r="L37" s="131">
        <v>5040</v>
      </c>
      <c r="M37" s="133">
        <v>34006</v>
      </c>
      <c r="N37" s="129">
        <v>2144576346</v>
      </c>
      <c r="O37" s="131">
        <v>5040</v>
      </c>
      <c r="P37" s="133">
        <v>35403</v>
      </c>
      <c r="S37" s="24"/>
      <c r="T37" s="24"/>
      <c r="U37" s="24"/>
    </row>
    <row r="38" spans="1:21" ht="18.95" customHeight="1" x14ac:dyDescent="0.25">
      <c r="A38" s="128" t="s">
        <v>615</v>
      </c>
      <c r="B38" s="129">
        <v>100752666</v>
      </c>
      <c r="C38" s="131">
        <v>188.31</v>
      </c>
      <c r="D38" s="133">
        <v>44551</v>
      </c>
      <c r="E38" s="129">
        <v>106587345</v>
      </c>
      <c r="F38" s="131">
        <v>188.69</v>
      </c>
      <c r="G38" s="133">
        <v>47056</v>
      </c>
      <c r="H38" s="129">
        <v>107900982</v>
      </c>
      <c r="I38" s="131">
        <v>187.84</v>
      </c>
      <c r="J38" s="133">
        <v>47836</v>
      </c>
      <c r="K38" s="129">
        <v>108931812</v>
      </c>
      <c r="L38" s="131">
        <v>193</v>
      </c>
      <c r="M38" s="133">
        <v>46994</v>
      </c>
      <c r="N38" s="129">
        <v>112174212</v>
      </c>
      <c r="O38" s="131">
        <v>193</v>
      </c>
      <c r="P38" s="133">
        <v>48394</v>
      </c>
      <c r="S38" s="24"/>
      <c r="T38" s="24"/>
      <c r="U38" s="24"/>
    </row>
    <row r="39" spans="1:21" ht="18.95" customHeight="1" x14ac:dyDescent="0.25">
      <c r="A39" s="128" t="s">
        <v>616</v>
      </c>
      <c r="B39" s="129">
        <v>172207648</v>
      </c>
      <c r="C39" s="131">
        <v>275.84000000000003</v>
      </c>
      <c r="D39" s="133">
        <v>50962</v>
      </c>
      <c r="E39" s="129">
        <v>174049732</v>
      </c>
      <c r="F39" s="131">
        <v>282.48</v>
      </c>
      <c r="G39" s="133">
        <v>50652</v>
      </c>
      <c r="H39" s="129">
        <v>176572755</v>
      </c>
      <c r="I39" s="131">
        <v>259.97000000000003</v>
      </c>
      <c r="J39" s="133">
        <v>53684</v>
      </c>
      <c r="K39" s="129">
        <v>179955356</v>
      </c>
      <c r="L39" s="131">
        <v>289</v>
      </c>
      <c r="M39" s="133">
        <v>51223</v>
      </c>
      <c r="N39" s="129">
        <v>185253356</v>
      </c>
      <c r="O39" s="131">
        <v>289</v>
      </c>
      <c r="P39" s="133">
        <v>52750</v>
      </c>
      <c r="S39" s="24"/>
      <c r="T39" s="24"/>
      <c r="U39" s="24"/>
    </row>
    <row r="40" spans="1:21" ht="18.95" customHeight="1" x14ac:dyDescent="0.25">
      <c r="A40" s="128" t="s">
        <v>617</v>
      </c>
      <c r="B40" s="129">
        <v>121413719</v>
      </c>
      <c r="C40" s="131">
        <v>232.5</v>
      </c>
      <c r="D40" s="133">
        <v>42498</v>
      </c>
      <c r="E40" s="129">
        <v>130984427</v>
      </c>
      <c r="F40" s="131">
        <v>235.77</v>
      </c>
      <c r="G40" s="133">
        <v>45467</v>
      </c>
      <c r="H40" s="129">
        <v>138875984</v>
      </c>
      <c r="I40" s="131">
        <v>233.55</v>
      </c>
      <c r="J40" s="133">
        <v>48999</v>
      </c>
      <c r="K40" s="129">
        <v>145000277</v>
      </c>
      <c r="L40" s="131">
        <v>252</v>
      </c>
      <c r="M40" s="133">
        <v>47287</v>
      </c>
      <c r="N40" s="129">
        <v>149920277</v>
      </c>
      <c r="O40" s="131">
        <v>252</v>
      </c>
      <c r="P40" s="133">
        <v>48914</v>
      </c>
      <c r="S40" s="24"/>
      <c r="T40" s="24"/>
      <c r="U40" s="24"/>
    </row>
    <row r="41" spans="1:21" ht="18.95" customHeight="1" x14ac:dyDescent="0.25">
      <c r="A41" s="128" t="s">
        <v>618</v>
      </c>
      <c r="B41" s="129">
        <v>107877448</v>
      </c>
      <c r="C41" s="131">
        <v>246.11</v>
      </c>
      <c r="D41" s="133">
        <v>34957</v>
      </c>
      <c r="E41" s="129">
        <v>111785466</v>
      </c>
      <c r="F41" s="131">
        <v>249.62</v>
      </c>
      <c r="G41" s="133">
        <v>35627</v>
      </c>
      <c r="H41" s="129">
        <v>116343745</v>
      </c>
      <c r="I41" s="131">
        <v>248.34</v>
      </c>
      <c r="J41" s="133">
        <v>37291</v>
      </c>
      <c r="K41" s="129">
        <v>112004220</v>
      </c>
      <c r="L41" s="131">
        <v>265</v>
      </c>
      <c r="M41" s="133">
        <v>33933</v>
      </c>
      <c r="N41" s="129">
        <v>116654220</v>
      </c>
      <c r="O41" s="131">
        <v>265</v>
      </c>
      <c r="P41" s="133">
        <v>35333</v>
      </c>
      <c r="S41" s="24"/>
      <c r="T41" s="24"/>
      <c r="U41" s="24"/>
    </row>
    <row r="42" spans="1:21" ht="18.95" customHeight="1" x14ac:dyDescent="0.25">
      <c r="A42" s="128" t="s">
        <v>619</v>
      </c>
      <c r="B42" s="129">
        <v>102224777</v>
      </c>
      <c r="C42" s="131">
        <v>125.97</v>
      </c>
      <c r="D42" s="133">
        <v>45452</v>
      </c>
      <c r="E42" s="129">
        <v>108872720</v>
      </c>
      <c r="F42" s="131">
        <v>125.96</v>
      </c>
      <c r="G42" s="133">
        <v>48511</v>
      </c>
      <c r="H42" s="129">
        <v>116527000</v>
      </c>
      <c r="I42" s="131">
        <v>127.89</v>
      </c>
      <c r="J42" s="133">
        <v>50164</v>
      </c>
      <c r="K42" s="129">
        <v>116000562</v>
      </c>
      <c r="L42" s="131">
        <v>129</v>
      </c>
      <c r="M42" s="133">
        <v>48822</v>
      </c>
      <c r="N42" s="129">
        <v>116000562</v>
      </c>
      <c r="O42" s="131">
        <v>129</v>
      </c>
      <c r="P42" s="133">
        <v>48822</v>
      </c>
      <c r="S42" s="24"/>
      <c r="T42" s="24"/>
      <c r="U42" s="24"/>
    </row>
    <row r="43" spans="1:21" ht="18.95" customHeight="1" x14ac:dyDescent="0.25">
      <c r="A43" s="128" t="s">
        <v>620</v>
      </c>
      <c r="B43" s="129">
        <v>8108028</v>
      </c>
      <c r="C43" s="131">
        <v>6.57</v>
      </c>
      <c r="D43" s="133">
        <v>50252</v>
      </c>
      <c r="E43" s="129">
        <v>12133263</v>
      </c>
      <c r="F43" s="131">
        <v>12</v>
      </c>
      <c r="G43" s="133">
        <v>50507</v>
      </c>
      <c r="H43" s="129">
        <v>13124566</v>
      </c>
      <c r="I43" s="131">
        <v>11.95</v>
      </c>
      <c r="J43" s="133">
        <v>53720</v>
      </c>
      <c r="K43" s="129">
        <v>13428691</v>
      </c>
      <c r="L43" s="131">
        <v>12</v>
      </c>
      <c r="M43" s="133">
        <v>54355</v>
      </c>
      <c r="N43" s="129">
        <v>13428691</v>
      </c>
      <c r="O43" s="131">
        <v>12</v>
      </c>
      <c r="P43" s="133">
        <v>54355</v>
      </c>
      <c r="S43" s="24"/>
      <c r="T43" s="24"/>
      <c r="U43" s="24"/>
    </row>
    <row r="44" spans="1:21" ht="18.95" customHeight="1" x14ac:dyDescent="0.25">
      <c r="A44" s="128" t="s">
        <v>621</v>
      </c>
      <c r="B44" s="129">
        <v>50506547</v>
      </c>
      <c r="C44" s="131">
        <v>75.39</v>
      </c>
      <c r="D44" s="133">
        <v>54244</v>
      </c>
      <c r="E44" s="129">
        <v>52432164</v>
      </c>
      <c r="F44" s="131">
        <v>78.58</v>
      </c>
      <c r="G44" s="133">
        <v>54277</v>
      </c>
      <c r="H44" s="129">
        <v>52493099</v>
      </c>
      <c r="I44" s="131">
        <v>74.72</v>
      </c>
      <c r="J44" s="133">
        <v>56864</v>
      </c>
      <c r="K44" s="129">
        <v>52501092</v>
      </c>
      <c r="L44" s="131">
        <v>78</v>
      </c>
      <c r="M44" s="133">
        <v>54850</v>
      </c>
      <c r="N44" s="129">
        <v>53693892</v>
      </c>
      <c r="O44" s="131">
        <v>71</v>
      </c>
      <c r="P44" s="133">
        <v>51622</v>
      </c>
      <c r="S44" s="24"/>
      <c r="T44" s="24"/>
      <c r="U44" s="24"/>
    </row>
    <row r="45" spans="1:21" ht="18.95" customHeight="1" x14ac:dyDescent="0.25">
      <c r="A45" s="128" t="s">
        <v>622</v>
      </c>
      <c r="B45" s="129">
        <v>0</v>
      </c>
      <c r="C45" s="131">
        <v>0</v>
      </c>
      <c r="D45" s="133">
        <v>0</v>
      </c>
      <c r="E45" s="129">
        <v>2319884</v>
      </c>
      <c r="F45" s="131">
        <v>1.8</v>
      </c>
      <c r="G45" s="133">
        <v>55145</v>
      </c>
      <c r="H45" s="129">
        <v>31411283</v>
      </c>
      <c r="I45" s="131">
        <v>38.379999999999995</v>
      </c>
      <c r="J45" s="133">
        <v>54372</v>
      </c>
      <c r="K45" s="129">
        <v>40619659</v>
      </c>
      <c r="L45" s="131">
        <v>68</v>
      </c>
      <c r="M45" s="133">
        <v>43661</v>
      </c>
      <c r="N45" s="129">
        <v>49721659</v>
      </c>
      <c r="O45" s="131">
        <v>85</v>
      </c>
      <c r="P45" s="133">
        <v>43729</v>
      </c>
      <c r="S45" s="24"/>
      <c r="T45" s="24"/>
      <c r="U45" s="24"/>
    </row>
    <row r="46" spans="1:21" ht="18.95" customHeight="1" x14ac:dyDescent="0.25">
      <c r="A46" s="128" t="s">
        <v>883</v>
      </c>
      <c r="B46" s="129">
        <v>0</v>
      </c>
      <c r="C46" s="131">
        <v>0</v>
      </c>
      <c r="D46" s="133">
        <v>0</v>
      </c>
      <c r="E46" s="129">
        <v>0</v>
      </c>
      <c r="F46" s="131">
        <v>0</v>
      </c>
      <c r="G46" s="133">
        <v>0</v>
      </c>
      <c r="H46" s="129">
        <v>0</v>
      </c>
      <c r="I46" s="131">
        <v>0</v>
      </c>
      <c r="J46" s="133">
        <v>0</v>
      </c>
      <c r="K46" s="129">
        <v>0</v>
      </c>
      <c r="L46" s="131">
        <v>0</v>
      </c>
      <c r="M46" s="133">
        <v>0</v>
      </c>
      <c r="N46" s="129">
        <v>0</v>
      </c>
      <c r="O46" s="131">
        <v>0</v>
      </c>
      <c r="P46" s="133">
        <v>0</v>
      </c>
      <c r="S46" s="24"/>
      <c r="T46" s="24"/>
      <c r="U46" s="24"/>
    </row>
    <row r="47" spans="1:21" ht="37.5" customHeight="1" x14ac:dyDescent="0.25">
      <c r="A47" s="134" t="s">
        <v>623</v>
      </c>
      <c r="B47" s="129">
        <v>13087383.4</v>
      </c>
      <c r="C47" s="131">
        <v>17.200000000000003</v>
      </c>
      <c r="D47" s="133">
        <v>60924</v>
      </c>
      <c r="E47" s="129">
        <v>14620169</v>
      </c>
      <c r="F47" s="131">
        <v>18.16</v>
      </c>
      <c r="G47" s="133">
        <v>62097</v>
      </c>
      <c r="H47" s="129">
        <v>14466385</v>
      </c>
      <c r="I47" s="131">
        <v>18.240000000000002</v>
      </c>
      <c r="J47" s="133">
        <v>63103</v>
      </c>
      <c r="K47" s="129">
        <v>15114472</v>
      </c>
      <c r="L47" s="131">
        <v>19</v>
      </c>
      <c r="M47" s="133">
        <v>63221</v>
      </c>
      <c r="N47" s="129">
        <v>15964872</v>
      </c>
      <c r="O47" s="131">
        <v>19</v>
      </c>
      <c r="P47" s="133">
        <v>66951</v>
      </c>
      <c r="S47" s="24"/>
      <c r="T47" s="24"/>
      <c r="U47" s="24"/>
    </row>
    <row r="48" spans="1:21" ht="18.95" customHeight="1" x14ac:dyDescent="0.25">
      <c r="A48" s="128" t="s">
        <v>624</v>
      </c>
      <c r="B48" s="129">
        <v>33669567</v>
      </c>
      <c r="C48" s="131">
        <v>40</v>
      </c>
      <c r="D48" s="133">
        <v>42155</v>
      </c>
      <c r="E48" s="129">
        <v>35794513</v>
      </c>
      <c r="F48" s="131">
        <v>41</v>
      </c>
      <c r="G48" s="133">
        <v>41654</v>
      </c>
      <c r="H48" s="129">
        <v>37850821</v>
      </c>
      <c r="I48" s="131">
        <v>41</v>
      </c>
      <c r="J48" s="133">
        <v>43243</v>
      </c>
      <c r="K48" s="129">
        <v>38394663</v>
      </c>
      <c r="L48" s="131">
        <v>44</v>
      </c>
      <c r="M48" s="133">
        <v>42226</v>
      </c>
      <c r="N48" s="129">
        <v>40024263</v>
      </c>
      <c r="O48" s="131">
        <v>44</v>
      </c>
      <c r="P48" s="133">
        <v>43626</v>
      </c>
      <c r="S48" s="24"/>
      <c r="T48" s="24"/>
      <c r="U48" s="24"/>
    </row>
    <row r="49" spans="1:21" ht="18.95" customHeight="1" x14ac:dyDescent="0.25">
      <c r="A49" s="128" t="s">
        <v>625</v>
      </c>
      <c r="B49" s="129">
        <v>8037060</v>
      </c>
      <c r="C49" s="131">
        <v>13.57</v>
      </c>
      <c r="D49" s="133">
        <v>46766</v>
      </c>
      <c r="E49" s="129">
        <v>12496727</v>
      </c>
      <c r="F49" s="131">
        <v>21.13</v>
      </c>
      <c r="G49" s="133">
        <v>48215</v>
      </c>
      <c r="H49" s="129">
        <v>12864123</v>
      </c>
      <c r="I49" s="131">
        <v>21.59</v>
      </c>
      <c r="J49" s="133">
        <v>48702</v>
      </c>
      <c r="K49" s="129">
        <v>14586482</v>
      </c>
      <c r="L49" s="131">
        <v>23</v>
      </c>
      <c r="M49" s="133">
        <v>51763</v>
      </c>
      <c r="N49" s="129">
        <v>14972882</v>
      </c>
      <c r="O49" s="131">
        <v>23</v>
      </c>
      <c r="P49" s="133">
        <v>53163</v>
      </c>
      <c r="S49" s="24"/>
      <c r="T49" s="24"/>
      <c r="U49" s="24"/>
    </row>
    <row r="50" spans="1:21" ht="18.95" customHeight="1" x14ac:dyDescent="0.25">
      <c r="A50" s="128" t="s">
        <v>626</v>
      </c>
      <c r="B50" s="129">
        <v>158180177</v>
      </c>
      <c r="C50" s="131">
        <v>364.23</v>
      </c>
      <c r="D50" s="133">
        <v>36100</v>
      </c>
      <c r="E50" s="129">
        <v>170558714</v>
      </c>
      <c r="F50" s="131">
        <v>383.82</v>
      </c>
      <c r="G50" s="133">
        <v>36733</v>
      </c>
      <c r="H50" s="129">
        <v>187233487</v>
      </c>
      <c r="I50" s="131">
        <v>385.03</v>
      </c>
      <c r="J50" s="133">
        <v>40131</v>
      </c>
      <c r="K50" s="129">
        <v>191982578</v>
      </c>
      <c r="L50" s="131">
        <v>415</v>
      </c>
      <c r="M50" s="133">
        <v>38278</v>
      </c>
      <c r="N50" s="129">
        <v>205233338</v>
      </c>
      <c r="O50" s="131">
        <v>429</v>
      </c>
      <c r="P50" s="133">
        <v>39603</v>
      </c>
      <c r="S50" s="24"/>
      <c r="T50" s="24"/>
      <c r="U50" s="24"/>
    </row>
    <row r="51" spans="1:21" ht="18.95" customHeight="1" x14ac:dyDescent="0.25">
      <c r="A51" s="128" t="s">
        <v>627</v>
      </c>
      <c r="B51" s="129">
        <v>134031508</v>
      </c>
      <c r="C51" s="131">
        <v>197.19</v>
      </c>
      <c r="D51" s="133">
        <v>55686</v>
      </c>
      <c r="E51" s="129">
        <v>139118379</v>
      </c>
      <c r="F51" s="131">
        <v>198.9</v>
      </c>
      <c r="G51" s="133">
        <v>57477</v>
      </c>
      <c r="H51" s="129">
        <v>136363596</v>
      </c>
      <c r="I51" s="131">
        <v>192.29</v>
      </c>
      <c r="J51" s="133">
        <v>58653</v>
      </c>
      <c r="K51" s="129">
        <v>148494138</v>
      </c>
      <c r="L51" s="131">
        <v>218</v>
      </c>
      <c r="M51" s="133">
        <v>56684</v>
      </c>
      <c r="N51" s="129">
        <v>152156538</v>
      </c>
      <c r="O51" s="131">
        <v>218</v>
      </c>
      <c r="P51" s="133">
        <v>57781</v>
      </c>
      <c r="S51" s="24"/>
      <c r="T51" s="24"/>
      <c r="U51" s="24"/>
    </row>
    <row r="52" spans="1:21" ht="18.95" customHeight="1" x14ac:dyDescent="0.25">
      <c r="A52" s="128" t="s">
        <v>628</v>
      </c>
      <c r="B52" s="129">
        <v>234675435</v>
      </c>
      <c r="C52" s="131">
        <v>318.83000000000004</v>
      </c>
      <c r="D52" s="133">
        <v>60868</v>
      </c>
      <c r="E52" s="129">
        <v>244733391</v>
      </c>
      <c r="F52" s="131">
        <v>310.44</v>
      </c>
      <c r="G52" s="133">
        <v>65186</v>
      </c>
      <c r="H52" s="129">
        <v>252677241</v>
      </c>
      <c r="I52" s="131">
        <v>308.86</v>
      </c>
      <c r="J52" s="133">
        <v>67662</v>
      </c>
      <c r="K52" s="129">
        <v>260649779</v>
      </c>
      <c r="L52" s="131">
        <v>333</v>
      </c>
      <c r="M52" s="133">
        <v>64629</v>
      </c>
      <c r="N52" s="129">
        <v>265929435</v>
      </c>
      <c r="O52" s="131">
        <v>333</v>
      </c>
      <c r="P52" s="133">
        <v>66029</v>
      </c>
      <c r="S52" s="24"/>
      <c r="T52" s="24"/>
      <c r="U52" s="24"/>
    </row>
    <row r="53" spans="1:21" ht="18.95" customHeight="1" x14ac:dyDescent="0.25">
      <c r="A53" s="128" t="s">
        <v>629</v>
      </c>
      <c r="B53" s="129">
        <v>59125885</v>
      </c>
      <c r="C53" s="131">
        <v>95.44</v>
      </c>
      <c r="D53" s="133">
        <v>46790</v>
      </c>
      <c r="E53" s="129">
        <v>76716643.519999996</v>
      </c>
      <c r="F53" s="131">
        <v>131.72</v>
      </c>
      <c r="G53" s="133">
        <v>44149</v>
      </c>
      <c r="H53" s="129">
        <v>81846700.480000004</v>
      </c>
      <c r="I53" s="131">
        <v>131.86000000000001</v>
      </c>
      <c r="J53" s="133">
        <v>47244</v>
      </c>
      <c r="K53" s="129">
        <v>81333109</v>
      </c>
      <c r="L53" s="131">
        <v>147.56</v>
      </c>
      <c r="M53" s="133">
        <v>41857</v>
      </c>
      <c r="N53" s="129">
        <v>92719038</v>
      </c>
      <c r="O53" s="131">
        <v>148.93</v>
      </c>
      <c r="P53" s="133">
        <v>48180</v>
      </c>
      <c r="S53" s="24"/>
      <c r="T53" s="24"/>
      <c r="U53" s="24"/>
    </row>
    <row r="54" spans="1:21" ht="18.95" customHeight="1" x14ac:dyDescent="0.25">
      <c r="A54" s="128" t="s">
        <v>630</v>
      </c>
      <c r="B54" s="129">
        <v>105798828</v>
      </c>
      <c r="C54" s="131">
        <v>169.06</v>
      </c>
      <c r="D54" s="133">
        <v>51522</v>
      </c>
      <c r="E54" s="129">
        <v>123228104.09999999</v>
      </c>
      <c r="F54" s="131">
        <v>197.13</v>
      </c>
      <c r="G54" s="133">
        <v>51636</v>
      </c>
      <c r="H54" s="129">
        <v>143331061.53999999</v>
      </c>
      <c r="I54" s="131">
        <v>217.29</v>
      </c>
      <c r="J54" s="133">
        <v>54680</v>
      </c>
      <c r="K54" s="129">
        <v>170193185</v>
      </c>
      <c r="L54" s="131">
        <v>269.5</v>
      </c>
      <c r="M54" s="133">
        <v>52378</v>
      </c>
      <c r="N54" s="129">
        <v>201411161</v>
      </c>
      <c r="O54" s="131">
        <v>311</v>
      </c>
      <c r="P54" s="133">
        <v>53753</v>
      </c>
      <c r="S54" s="24"/>
      <c r="T54" s="24"/>
      <c r="U54" s="24"/>
    </row>
    <row r="55" spans="1:21" ht="18.95" customHeight="1" x14ac:dyDescent="0.25">
      <c r="A55" s="128" t="s">
        <v>631</v>
      </c>
      <c r="B55" s="129">
        <v>311202868.64999998</v>
      </c>
      <c r="C55" s="131">
        <v>459.69</v>
      </c>
      <c r="D55" s="133">
        <v>52151</v>
      </c>
      <c r="E55" s="129">
        <v>329946021</v>
      </c>
      <c r="F55" s="131">
        <v>460.44</v>
      </c>
      <c r="G55" s="133">
        <v>55156</v>
      </c>
      <c r="H55" s="129">
        <v>341360355.55000001</v>
      </c>
      <c r="I55" s="131">
        <v>467.53</v>
      </c>
      <c r="J55" s="133">
        <v>55892</v>
      </c>
      <c r="K55" s="129">
        <v>357064374</v>
      </c>
      <c r="L55" s="131">
        <v>495</v>
      </c>
      <c r="M55" s="133">
        <v>55151</v>
      </c>
      <c r="N55" s="129">
        <v>358981374</v>
      </c>
      <c r="O55" s="131">
        <v>495</v>
      </c>
      <c r="P55" s="133">
        <v>55151</v>
      </c>
      <c r="S55" s="24"/>
      <c r="T55" s="24"/>
      <c r="U55" s="24"/>
    </row>
    <row r="56" spans="1:21" ht="8.25" customHeight="1" thickBot="1" x14ac:dyDescent="0.3">
      <c r="A56" s="135"/>
      <c r="B56" s="156"/>
      <c r="C56" s="152"/>
      <c r="D56" s="133"/>
      <c r="E56" s="156"/>
      <c r="F56" s="152"/>
      <c r="G56" s="133"/>
      <c r="H56" s="156"/>
      <c r="I56" s="152"/>
      <c r="J56" s="133"/>
      <c r="K56" s="156"/>
      <c r="L56" s="152"/>
      <c r="M56" s="161"/>
      <c r="N56" s="156"/>
      <c r="O56" s="152"/>
      <c r="P56" s="161"/>
      <c r="S56" s="24"/>
      <c r="T56" s="24"/>
      <c r="U56" s="24"/>
    </row>
    <row r="57" spans="1:21" ht="45" customHeight="1" thickBot="1" x14ac:dyDescent="0.25">
      <c r="A57" s="136" t="s">
        <v>133</v>
      </c>
      <c r="B57" s="137">
        <f>SUM(B12:B56)</f>
        <v>187044053445.51999</v>
      </c>
      <c r="C57" s="139">
        <f>SUM(C12:C56)</f>
        <v>440045.63000000006</v>
      </c>
      <c r="D57" s="162">
        <v>33806</v>
      </c>
      <c r="E57" s="137">
        <f>SUM(E12:E56)</f>
        <v>209475502825.55997</v>
      </c>
      <c r="F57" s="139">
        <f>SUM(F12:F56)</f>
        <v>449016.01999999996</v>
      </c>
      <c r="G57" s="162">
        <v>37061</v>
      </c>
      <c r="H57" s="137">
        <f>SUM(H12:H56)</f>
        <v>232492033412.88</v>
      </c>
      <c r="I57" s="139">
        <f>SUM(I12:I56)</f>
        <v>463647.68000000005</v>
      </c>
      <c r="J57" s="162">
        <v>39747</v>
      </c>
      <c r="K57" s="137">
        <v>239113331549</v>
      </c>
      <c r="L57" s="138">
        <v>482269.50000000006</v>
      </c>
      <c r="M57" s="329">
        <v>39735</v>
      </c>
      <c r="N57" s="137">
        <v>252440935038</v>
      </c>
      <c r="O57" s="138">
        <v>489217.94</v>
      </c>
      <c r="P57" s="329">
        <v>41133</v>
      </c>
      <c r="S57" s="24"/>
      <c r="T57" s="24"/>
      <c r="U57" s="24"/>
    </row>
    <row r="58" spans="1:21" ht="18.75" customHeight="1" x14ac:dyDescent="0.2">
      <c r="A58" s="141" t="s">
        <v>179</v>
      </c>
      <c r="B58" s="25"/>
      <c r="C58" s="25"/>
      <c r="D58" s="25"/>
    </row>
    <row r="59" spans="1:21" ht="18.75" x14ac:dyDescent="0.3">
      <c r="A59" s="24"/>
      <c r="B59" s="27"/>
      <c r="C59" s="27"/>
      <c r="D59" s="27"/>
      <c r="E59" s="163"/>
      <c r="F59" s="163"/>
      <c r="G59" s="163"/>
      <c r="H59" s="163"/>
      <c r="I59" s="163"/>
      <c r="J59" s="163"/>
      <c r="M59" s="163"/>
    </row>
    <row r="60" spans="1:21" s="142" customFormat="1" ht="12.75" customHeight="1" x14ac:dyDescent="0.2">
      <c r="B60" s="164"/>
      <c r="C60" s="164"/>
      <c r="D60" s="164"/>
      <c r="E60" s="165"/>
      <c r="F60" s="165"/>
      <c r="G60" s="165"/>
      <c r="H60" s="165"/>
      <c r="I60" s="165"/>
      <c r="J60" s="165"/>
      <c r="K60" s="165"/>
      <c r="L60" s="165"/>
      <c r="M60" s="165"/>
      <c r="N60" s="165"/>
      <c r="O60" s="165"/>
      <c r="P60" s="165"/>
      <c r="Q60" s="165"/>
      <c r="R60" s="165"/>
      <c r="S60" s="165"/>
      <c r="T60" s="165"/>
      <c r="U60" s="165"/>
    </row>
    <row r="61" spans="1:21" ht="12.75" customHeight="1" x14ac:dyDescent="0.2">
      <c r="A61" s="24"/>
      <c r="K61" s="27"/>
      <c r="L61" s="27"/>
      <c r="M61" s="27"/>
      <c r="N61" s="27"/>
      <c r="O61" s="27"/>
      <c r="P61" s="27"/>
    </row>
  </sheetData>
  <mergeCells count="6">
    <mergeCell ref="A3:P3"/>
    <mergeCell ref="B5:D5"/>
    <mergeCell ref="E5:G5"/>
    <mergeCell ref="H5:J5"/>
    <mergeCell ref="K5:M5"/>
    <mergeCell ref="N5:P5"/>
  </mergeCells>
  <pageMargins left="0.70866141732283505" right="0.70866141732283505" top="0.78740157480314998" bottom="0.78740157480314998" header="0.31496062992126" footer="0.31496062992126"/>
  <pageSetup paperSize="9" scale="44" orientation="landscape" cellComments="atEnd" r:id="rId1"/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1"/>
  <sheetViews>
    <sheetView topLeftCell="A31" workbookViewId="0">
      <selection activeCell="K1" sqref="K1:L1"/>
    </sheetView>
  </sheetViews>
  <sheetFormatPr defaultRowHeight="12.75" x14ac:dyDescent="0.2"/>
  <cols>
    <col min="1" max="1" width="32.28515625" style="253" customWidth="1"/>
    <col min="2" max="2" width="14.7109375" style="260" hidden="1" customWidth="1"/>
    <col min="3" max="3" width="15" style="253" hidden="1" customWidth="1"/>
    <col min="4" max="4" width="14.28515625" style="253" hidden="1" customWidth="1"/>
    <col min="5" max="6" width="14.7109375" style="253" hidden="1" customWidth="1"/>
    <col min="7" max="11" width="14.7109375" style="253" customWidth="1"/>
    <col min="12" max="12" width="10.85546875" style="266" customWidth="1"/>
    <col min="13" max="16384" width="9.140625" style="259"/>
  </cols>
  <sheetData>
    <row r="1" spans="1:12" ht="15.75" x14ac:dyDescent="0.25">
      <c r="A1" s="253" t="s">
        <v>742</v>
      </c>
      <c r="B1" s="258"/>
      <c r="K1" s="1131" t="s">
        <v>67</v>
      </c>
      <c r="L1" s="1131"/>
    </row>
    <row r="2" spans="1:12" ht="7.5" customHeight="1" x14ac:dyDescent="0.2"/>
    <row r="3" spans="1:12" ht="15.75" x14ac:dyDescent="0.25">
      <c r="A3" s="336" t="s">
        <v>697</v>
      </c>
      <c r="B3" s="337"/>
      <c r="C3" s="338"/>
      <c r="D3" s="338"/>
      <c r="E3" s="338"/>
      <c r="F3" s="338"/>
      <c r="G3" s="338"/>
      <c r="H3" s="338"/>
      <c r="I3" s="338"/>
      <c r="J3" s="338"/>
      <c r="K3" s="338"/>
      <c r="L3" s="339"/>
    </row>
    <row r="4" spans="1:12" ht="14.25" customHeight="1" thickBot="1" x14ac:dyDescent="0.3">
      <c r="H4" s="301"/>
      <c r="I4" s="306"/>
      <c r="J4" s="306"/>
      <c r="K4" s="785" t="s">
        <v>46</v>
      </c>
      <c r="L4" s="335"/>
    </row>
    <row r="5" spans="1:12" ht="38.25" customHeight="1" thickBot="1" x14ac:dyDescent="0.25">
      <c r="A5" s="783" t="s">
        <v>698</v>
      </c>
      <c r="B5" s="340" t="s">
        <v>26</v>
      </c>
      <c r="C5" s="341" t="s">
        <v>44</v>
      </c>
      <c r="D5" s="341" t="s">
        <v>174</v>
      </c>
      <c r="E5" s="307" t="s">
        <v>199</v>
      </c>
      <c r="F5" s="308" t="s">
        <v>518</v>
      </c>
      <c r="G5" s="308" t="s">
        <v>985</v>
      </c>
      <c r="H5" s="308" t="s">
        <v>986</v>
      </c>
      <c r="I5" s="307" t="s">
        <v>990</v>
      </c>
      <c r="J5" s="307" t="s">
        <v>991</v>
      </c>
      <c r="K5" s="307" t="s">
        <v>992</v>
      </c>
      <c r="L5" s="784" t="s">
        <v>993</v>
      </c>
    </row>
    <row r="6" spans="1:12" ht="15.75" customHeight="1" x14ac:dyDescent="0.2">
      <c r="A6" s="309" t="s">
        <v>699</v>
      </c>
      <c r="B6" s="310">
        <v>37892018.009999998</v>
      </c>
      <c r="C6" s="310">
        <v>48128610.32</v>
      </c>
      <c r="D6" s="310">
        <v>25348495.539999999</v>
      </c>
      <c r="E6" s="310">
        <v>62486218</v>
      </c>
      <c r="F6" s="310">
        <v>76370186</v>
      </c>
      <c r="G6" s="310">
        <v>52475591</v>
      </c>
      <c r="H6" s="310">
        <v>67999392.890000001</v>
      </c>
      <c r="I6" s="310">
        <v>60137426.159999996</v>
      </c>
      <c r="J6" s="310">
        <v>67946412</v>
      </c>
      <c r="K6" s="310">
        <v>67946412</v>
      </c>
      <c r="L6" s="342">
        <v>100</v>
      </c>
    </row>
    <row r="7" spans="1:12" ht="15.75" customHeight="1" x14ac:dyDescent="0.2">
      <c r="A7" s="311" t="s">
        <v>700</v>
      </c>
      <c r="B7" s="268">
        <v>37892018.009999998</v>
      </c>
      <c r="C7" s="269">
        <v>48128610.32</v>
      </c>
      <c r="D7" s="270">
        <v>25348495.539999999</v>
      </c>
      <c r="E7" s="270">
        <v>62486218</v>
      </c>
      <c r="F7" s="270">
        <v>76370186</v>
      </c>
      <c r="G7" s="270">
        <v>52475591</v>
      </c>
      <c r="H7" s="270">
        <v>67999392.890000001</v>
      </c>
      <c r="I7" s="270">
        <v>60137426.159999996</v>
      </c>
      <c r="J7" s="270">
        <v>67946412</v>
      </c>
      <c r="K7" s="270">
        <v>67946412</v>
      </c>
      <c r="L7" s="343">
        <v>100</v>
      </c>
    </row>
    <row r="8" spans="1:12" ht="15.75" customHeight="1" x14ac:dyDescent="0.2">
      <c r="A8" s="312" t="s">
        <v>701</v>
      </c>
      <c r="B8" s="275">
        <v>0</v>
      </c>
      <c r="C8" s="280">
        <v>0</v>
      </c>
      <c r="D8" s="276">
        <v>0</v>
      </c>
      <c r="E8" s="276">
        <v>0</v>
      </c>
      <c r="F8" s="276">
        <v>0</v>
      </c>
      <c r="G8" s="276">
        <v>0</v>
      </c>
      <c r="H8" s="276">
        <v>0</v>
      </c>
      <c r="I8" s="276">
        <v>0</v>
      </c>
      <c r="J8" s="276">
        <v>0</v>
      </c>
      <c r="K8" s="276">
        <v>0</v>
      </c>
      <c r="L8" s="343">
        <v>0</v>
      </c>
    </row>
    <row r="9" spans="1:12" ht="27" customHeight="1" x14ac:dyDescent="0.2">
      <c r="A9" s="313" t="s">
        <v>18</v>
      </c>
      <c r="B9" s="292">
        <v>0</v>
      </c>
      <c r="C9" s="292">
        <v>0</v>
      </c>
      <c r="D9" s="292">
        <v>0</v>
      </c>
      <c r="E9" s="292">
        <v>0</v>
      </c>
      <c r="F9" s="282">
        <v>9986613</v>
      </c>
      <c r="G9" s="282">
        <v>25152000</v>
      </c>
      <c r="H9" s="289">
        <v>25336000</v>
      </c>
      <c r="I9" s="282">
        <v>27870000</v>
      </c>
      <c r="J9" s="282">
        <v>31484000</v>
      </c>
      <c r="K9" s="282">
        <v>34632400</v>
      </c>
      <c r="L9" s="344">
        <v>110</v>
      </c>
    </row>
    <row r="10" spans="1:12" ht="15.75" customHeight="1" x14ac:dyDescent="0.2">
      <c r="A10" s="311" t="s">
        <v>700</v>
      </c>
      <c r="B10" s="271">
        <v>0</v>
      </c>
      <c r="C10" s="271">
        <v>0</v>
      </c>
      <c r="D10" s="271">
        <v>0</v>
      </c>
      <c r="E10" s="271">
        <v>0</v>
      </c>
      <c r="F10" s="270">
        <v>9986613</v>
      </c>
      <c r="G10" s="270">
        <v>25152000</v>
      </c>
      <c r="H10" s="270">
        <v>25336000</v>
      </c>
      <c r="I10" s="270">
        <v>27870000</v>
      </c>
      <c r="J10" s="270">
        <v>31484000</v>
      </c>
      <c r="K10" s="270">
        <v>34632400</v>
      </c>
      <c r="L10" s="343">
        <v>110</v>
      </c>
    </row>
    <row r="11" spans="1:12" ht="10.5" customHeight="1" x14ac:dyDescent="0.2">
      <c r="A11" s="312" t="s">
        <v>701</v>
      </c>
      <c r="B11" s="275">
        <v>0</v>
      </c>
      <c r="C11" s="275">
        <v>0</v>
      </c>
      <c r="D11" s="275">
        <v>0</v>
      </c>
      <c r="E11" s="275">
        <v>0</v>
      </c>
      <c r="F11" s="276">
        <v>0</v>
      </c>
      <c r="G11" s="276">
        <v>0</v>
      </c>
      <c r="H11" s="277">
        <v>0</v>
      </c>
      <c r="I11" s="276">
        <v>0</v>
      </c>
      <c r="J11" s="276">
        <v>0</v>
      </c>
      <c r="K11" s="276">
        <v>0</v>
      </c>
      <c r="L11" s="345">
        <v>0</v>
      </c>
    </row>
    <row r="12" spans="1:12" ht="15.75" customHeight="1" x14ac:dyDescent="0.2">
      <c r="A12" s="314" t="s">
        <v>19</v>
      </c>
      <c r="B12" s="310">
        <v>392783550</v>
      </c>
      <c r="C12" s="282">
        <v>404628797.24000001</v>
      </c>
      <c r="D12" s="282">
        <v>432981090.25</v>
      </c>
      <c r="E12" s="267">
        <v>397053604</v>
      </c>
      <c r="F12" s="267">
        <v>483263504</v>
      </c>
      <c r="G12" s="267">
        <v>502546197</v>
      </c>
      <c r="H12" s="298">
        <v>482745971.68000001</v>
      </c>
      <c r="I12" s="267">
        <v>554148647.41000009</v>
      </c>
      <c r="J12" s="267">
        <v>413142560</v>
      </c>
      <c r="K12" s="267">
        <v>443142560</v>
      </c>
      <c r="L12" s="344">
        <v>107.3</v>
      </c>
    </row>
    <row r="13" spans="1:12" ht="15.75" customHeight="1" x14ac:dyDescent="0.2">
      <c r="A13" s="311" t="s">
        <v>700</v>
      </c>
      <c r="B13" s="278">
        <v>77034870</v>
      </c>
      <c r="C13" s="269">
        <v>88866703.5</v>
      </c>
      <c r="D13" s="270">
        <v>89991300.920000002</v>
      </c>
      <c r="E13" s="270">
        <v>99136106</v>
      </c>
      <c r="F13" s="270">
        <v>97537368</v>
      </c>
      <c r="G13" s="270">
        <v>104709278</v>
      </c>
      <c r="H13" s="270">
        <v>89428065.069999993</v>
      </c>
      <c r="I13" s="270">
        <v>125540724.12</v>
      </c>
      <c r="J13" s="270">
        <v>94902560</v>
      </c>
      <c r="K13" s="270">
        <v>109902560</v>
      </c>
      <c r="L13" s="343">
        <v>115.8</v>
      </c>
    </row>
    <row r="14" spans="1:12" ht="15.75" customHeight="1" x14ac:dyDescent="0.2">
      <c r="A14" s="312" t="s">
        <v>701</v>
      </c>
      <c r="B14" s="279">
        <v>315748680</v>
      </c>
      <c r="C14" s="280">
        <v>315762093.74000001</v>
      </c>
      <c r="D14" s="276">
        <v>342989789.32999998</v>
      </c>
      <c r="E14" s="276">
        <v>297917498</v>
      </c>
      <c r="F14" s="276">
        <v>385726136</v>
      </c>
      <c r="G14" s="276">
        <v>397836919</v>
      </c>
      <c r="H14" s="276">
        <v>393317906.61000001</v>
      </c>
      <c r="I14" s="276">
        <v>428607923.29000002</v>
      </c>
      <c r="J14" s="276">
        <v>318240000</v>
      </c>
      <c r="K14" s="276">
        <v>333240000</v>
      </c>
      <c r="L14" s="345">
        <v>104.7</v>
      </c>
    </row>
    <row r="15" spans="1:12" ht="24.75" customHeight="1" x14ac:dyDescent="0.2">
      <c r="A15" s="315" t="s">
        <v>22</v>
      </c>
      <c r="B15" s="281">
        <v>0</v>
      </c>
      <c r="C15" s="281">
        <v>0</v>
      </c>
      <c r="D15" s="281">
        <v>0</v>
      </c>
      <c r="E15" s="281">
        <v>0</v>
      </c>
      <c r="F15" s="282">
        <v>9977391</v>
      </c>
      <c r="G15" s="282">
        <v>59966498</v>
      </c>
      <c r="H15" s="289">
        <v>78683914</v>
      </c>
      <c r="I15" s="282">
        <v>89187674.400000006</v>
      </c>
      <c r="J15" s="282">
        <v>83900000</v>
      </c>
      <c r="K15" s="282">
        <v>95000000</v>
      </c>
      <c r="L15" s="344">
        <v>113.2</v>
      </c>
    </row>
    <row r="16" spans="1:12" ht="15.75" customHeight="1" x14ac:dyDescent="0.2">
      <c r="A16" s="311" t="s">
        <v>700</v>
      </c>
      <c r="B16" s="278">
        <v>0</v>
      </c>
      <c r="C16" s="278">
        <v>0</v>
      </c>
      <c r="D16" s="278">
        <v>0</v>
      </c>
      <c r="E16" s="278">
        <v>0</v>
      </c>
      <c r="F16" s="270">
        <v>9977391</v>
      </c>
      <c r="G16" s="270">
        <v>59966498</v>
      </c>
      <c r="H16" s="270">
        <v>78683914</v>
      </c>
      <c r="I16" s="270">
        <v>89187674.400000006</v>
      </c>
      <c r="J16" s="270">
        <v>83900000</v>
      </c>
      <c r="K16" s="270">
        <v>95000000</v>
      </c>
      <c r="L16" s="343">
        <v>113.2</v>
      </c>
    </row>
    <row r="17" spans="1:12" ht="15.75" customHeight="1" x14ac:dyDescent="0.2">
      <c r="A17" s="312" t="s">
        <v>701</v>
      </c>
      <c r="B17" s="279">
        <v>0</v>
      </c>
      <c r="C17" s="279">
        <v>0</v>
      </c>
      <c r="D17" s="279">
        <v>0</v>
      </c>
      <c r="E17" s="279">
        <v>0</v>
      </c>
      <c r="F17" s="276">
        <v>0</v>
      </c>
      <c r="G17" s="276">
        <v>0</v>
      </c>
      <c r="H17" s="277">
        <v>0</v>
      </c>
      <c r="I17" s="276">
        <v>0</v>
      </c>
      <c r="J17" s="276">
        <v>0</v>
      </c>
      <c r="K17" s="276">
        <v>0</v>
      </c>
      <c r="L17" s="345">
        <v>0</v>
      </c>
    </row>
    <row r="18" spans="1:12" ht="15.75" customHeight="1" x14ac:dyDescent="0.2">
      <c r="A18" s="314" t="s">
        <v>23</v>
      </c>
      <c r="B18" s="281">
        <v>581310521.45999992</v>
      </c>
      <c r="C18" s="282">
        <v>574367012.24000001</v>
      </c>
      <c r="D18" s="282">
        <v>419573711.33999997</v>
      </c>
      <c r="E18" s="267">
        <v>364055447</v>
      </c>
      <c r="F18" s="267">
        <v>640874187</v>
      </c>
      <c r="G18" s="267">
        <v>640661661</v>
      </c>
      <c r="H18" s="267">
        <v>759832283.17000008</v>
      </c>
      <c r="I18" s="267">
        <v>663055218.2299999</v>
      </c>
      <c r="J18" s="267">
        <v>751720120</v>
      </c>
      <c r="K18" s="267">
        <v>852501120</v>
      </c>
      <c r="L18" s="344">
        <v>113.4</v>
      </c>
    </row>
    <row r="19" spans="1:12" ht="15.75" customHeight="1" x14ac:dyDescent="0.2">
      <c r="A19" s="311" t="s">
        <v>700</v>
      </c>
      <c r="B19" s="278">
        <v>43379297.18</v>
      </c>
      <c r="C19" s="269">
        <v>48489243.700000003</v>
      </c>
      <c r="D19" s="270">
        <v>47110182.259999998</v>
      </c>
      <c r="E19" s="270">
        <v>54002997</v>
      </c>
      <c r="F19" s="270">
        <v>48978693</v>
      </c>
      <c r="G19" s="270">
        <v>58194599</v>
      </c>
      <c r="H19" s="270">
        <v>133265411.33</v>
      </c>
      <c r="I19" s="270">
        <v>121704756.8</v>
      </c>
      <c r="J19" s="270">
        <v>154501120</v>
      </c>
      <c r="K19" s="270">
        <v>154501120</v>
      </c>
      <c r="L19" s="343">
        <v>100</v>
      </c>
    </row>
    <row r="20" spans="1:12" ht="15.75" customHeight="1" x14ac:dyDescent="0.2">
      <c r="A20" s="312" t="s">
        <v>701</v>
      </c>
      <c r="B20" s="279">
        <v>537931224.27999997</v>
      </c>
      <c r="C20" s="280">
        <v>525877768.54000002</v>
      </c>
      <c r="D20" s="276">
        <v>372463529.07999998</v>
      </c>
      <c r="E20" s="276">
        <v>310052450</v>
      </c>
      <c r="F20" s="276">
        <v>591895494</v>
      </c>
      <c r="G20" s="276">
        <v>582467062</v>
      </c>
      <c r="H20" s="277">
        <v>626566871.84000003</v>
      </c>
      <c r="I20" s="277">
        <v>541350461.42999995</v>
      </c>
      <c r="J20" s="277">
        <v>597219000</v>
      </c>
      <c r="K20" s="277">
        <v>698000000</v>
      </c>
      <c r="L20" s="345">
        <v>116.9</v>
      </c>
    </row>
    <row r="21" spans="1:12" ht="27.75" customHeight="1" x14ac:dyDescent="0.2">
      <c r="A21" s="316" t="s">
        <v>24</v>
      </c>
      <c r="B21" s="281">
        <v>233996</v>
      </c>
      <c r="C21" s="282">
        <v>0</v>
      </c>
      <c r="D21" s="282">
        <v>0</v>
      </c>
      <c r="E21" s="288">
        <v>0</v>
      </c>
      <c r="F21" s="288">
        <v>153231534</v>
      </c>
      <c r="G21" s="346">
        <v>248590202</v>
      </c>
      <c r="H21" s="304">
        <v>257579467.19</v>
      </c>
      <c r="I21" s="282">
        <v>268634931.81</v>
      </c>
      <c r="J21" s="282">
        <v>284779695</v>
      </c>
      <c r="K21" s="282">
        <v>296154363</v>
      </c>
      <c r="L21" s="344">
        <v>104</v>
      </c>
    </row>
    <row r="22" spans="1:12" ht="15.75" customHeight="1" x14ac:dyDescent="0.2">
      <c r="A22" s="311" t="s">
        <v>700</v>
      </c>
      <c r="B22" s="278">
        <v>0</v>
      </c>
      <c r="C22" s="270">
        <v>0</v>
      </c>
      <c r="D22" s="270">
        <v>0</v>
      </c>
      <c r="E22" s="270">
        <v>0</v>
      </c>
      <c r="F22" s="270">
        <v>153231534</v>
      </c>
      <c r="G22" s="270">
        <v>248590202</v>
      </c>
      <c r="H22" s="270">
        <v>257579467.19</v>
      </c>
      <c r="I22" s="270">
        <v>268634931.81</v>
      </c>
      <c r="J22" s="270">
        <v>284779695</v>
      </c>
      <c r="K22" s="270">
        <v>296154363</v>
      </c>
      <c r="L22" s="343">
        <v>104</v>
      </c>
    </row>
    <row r="23" spans="1:12" ht="15.75" customHeight="1" x14ac:dyDescent="0.2">
      <c r="A23" s="312" t="s">
        <v>701</v>
      </c>
      <c r="B23" s="279">
        <v>233996</v>
      </c>
      <c r="C23" s="276">
        <v>0</v>
      </c>
      <c r="D23" s="276">
        <v>0</v>
      </c>
      <c r="E23" s="276">
        <v>0</v>
      </c>
      <c r="F23" s="276">
        <v>0</v>
      </c>
      <c r="G23" s="276">
        <v>0</v>
      </c>
      <c r="H23" s="277">
        <v>0</v>
      </c>
      <c r="I23" s="276">
        <v>0</v>
      </c>
      <c r="J23" s="276">
        <v>0</v>
      </c>
      <c r="K23" s="276">
        <v>0</v>
      </c>
      <c r="L23" s="276">
        <v>0</v>
      </c>
    </row>
    <row r="24" spans="1:12" ht="15.75" customHeight="1" x14ac:dyDescent="0.2">
      <c r="A24" s="314" t="s">
        <v>702</v>
      </c>
      <c r="B24" s="281">
        <v>3231735069.5</v>
      </c>
      <c r="C24" s="282">
        <v>3425016820.1399999</v>
      </c>
      <c r="D24" s="282">
        <v>3642304285.4899998</v>
      </c>
      <c r="E24" s="267">
        <v>3927443928</v>
      </c>
      <c r="F24" s="267">
        <v>4107793016</v>
      </c>
      <c r="G24" s="267">
        <v>4048479236</v>
      </c>
      <c r="H24" s="267">
        <v>4343275649.75</v>
      </c>
      <c r="I24" s="267">
        <v>4486949780.8500004</v>
      </c>
      <c r="J24" s="267">
        <v>4380546000</v>
      </c>
      <c r="K24" s="267">
        <v>4675711386</v>
      </c>
      <c r="L24" s="344">
        <v>106.7</v>
      </c>
    </row>
    <row r="25" spans="1:12" ht="15.75" customHeight="1" x14ac:dyDescent="0.2">
      <c r="A25" s="311" t="s">
        <v>700</v>
      </c>
      <c r="B25" s="278">
        <v>94423482.640000001</v>
      </c>
      <c r="C25" s="269">
        <v>86782437.620000005</v>
      </c>
      <c r="D25" s="270">
        <v>80615409</v>
      </c>
      <c r="E25" s="270">
        <v>85581739</v>
      </c>
      <c r="F25" s="270">
        <v>85014654</v>
      </c>
      <c r="G25" s="270">
        <v>111054645</v>
      </c>
      <c r="H25" s="270">
        <v>123218334.81</v>
      </c>
      <c r="I25" s="270">
        <v>132204295.92</v>
      </c>
      <c r="J25" s="270">
        <v>119783000</v>
      </c>
      <c r="K25" s="270">
        <v>119783000</v>
      </c>
      <c r="L25" s="343">
        <v>100</v>
      </c>
    </row>
    <row r="26" spans="1:12" ht="15.75" customHeight="1" x14ac:dyDescent="0.2">
      <c r="A26" s="312" t="s">
        <v>701</v>
      </c>
      <c r="B26" s="279">
        <v>3137311586.8600001</v>
      </c>
      <c r="C26" s="280">
        <v>3338234382.52</v>
      </c>
      <c r="D26" s="276">
        <v>3561688876.4899998</v>
      </c>
      <c r="E26" s="276">
        <v>3841862189</v>
      </c>
      <c r="F26" s="276">
        <v>4022778362</v>
      </c>
      <c r="G26" s="276">
        <v>3937424591</v>
      </c>
      <c r="H26" s="277">
        <v>4220057314.9400001</v>
      </c>
      <c r="I26" s="277">
        <v>4354745484.9300003</v>
      </c>
      <c r="J26" s="277">
        <v>4260763000</v>
      </c>
      <c r="K26" s="272">
        <v>4555928386</v>
      </c>
      <c r="L26" s="345">
        <v>106.9</v>
      </c>
    </row>
    <row r="27" spans="1:12" s="253" customFormat="1" ht="21.75" customHeight="1" x14ac:dyDescent="0.2">
      <c r="A27" s="316" t="s">
        <v>109</v>
      </c>
      <c r="B27" s="281">
        <v>4626126810.0799999</v>
      </c>
      <c r="C27" s="282">
        <v>5012924905.6499996</v>
      </c>
      <c r="D27" s="282">
        <v>5291804921.54</v>
      </c>
      <c r="E27" s="267">
        <v>640374977</v>
      </c>
      <c r="F27" s="267">
        <v>1927225967.78</v>
      </c>
      <c r="G27" s="267">
        <v>3821177947.6700001</v>
      </c>
      <c r="H27" s="267">
        <v>4995876504.4400005</v>
      </c>
      <c r="I27" s="267">
        <v>5029693596.7399998</v>
      </c>
      <c r="J27" s="267">
        <v>5410061058</v>
      </c>
      <c r="K27" s="347">
        <v>5948946334</v>
      </c>
      <c r="L27" s="344">
        <v>110</v>
      </c>
    </row>
    <row r="28" spans="1:12" s="253" customFormat="1" ht="15.75" customHeight="1" x14ac:dyDescent="0.2">
      <c r="A28" s="317" t="s">
        <v>703</v>
      </c>
      <c r="B28" s="281">
        <v>2550250279.0799999</v>
      </c>
      <c r="C28" s="282">
        <v>1600624065.6500001</v>
      </c>
      <c r="D28" s="282">
        <v>846268866.78999996</v>
      </c>
      <c r="E28" s="267">
        <v>530619599</v>
      </c>
      <c r="F28" s="267">
        <v>1094287924</v>
      </c>
      <c r="G28" s="267">
        <v>1678200384</v>
      </c>
      <c r="H28" s="267">
        <v>2550886447.3299999</v>
      </c>
      <c r="I28" s="267">
        <v>1751348736.72</v>
      </c>
      <c r="J28" s="267">
        <v>1410061058</v>
      </c>
      <c r="K28" s="267">
        <v>1448946334</v>
      </c>
      <c r="L28" s="343">
        <v>102.8</v>
      </c>
    </row>
    <row r="29" spans="1:12" s="253" customFormat="1" ht="15.75" customHeight="1" x14ac:dyDescent="0.2">
      <c r="A29" s="311" t="s">
        <v>700</v>
      </c>
      <c r="B29" s="278">
        <v>514051258.60000002</v>
      </c>
      <c r="C29" s="269">
        <v>554952216.64999998</v>
      </c>
      <c r="D29" s="270">
        <v>486690817.25</v>
      </c>
      <c r="E29" s="270">
        <v>226348416</v>
      </c>
      <c r="F29" s="270">
        <v>252252172</v>
      </c>
      <c r="G29" s="270">
        <v>359333011</v>
      </c>
      <c r="H29" s="272">
        <v>1060347404.91</v>
      </c>
      <c r="I29" s="270">
        <v>476443928</v>
      </c>
      <c r="J29" s="270">
        <v>547811058</v>
      </c>
      <c r="K29" s="270">
        <v>546732442</v>
      </c>
      <c r="L29" s="343">
        <v>99.8</v>
      </c>
    </row>
    <row r="30" spans="1:12" s="253" customFormat="1" ht="15.75" customHeight="1" x14ac:dyDescent="0.2">
      <c r="A30" s="311" t="s">
        <v>701</v>
      </c>
      <c r="B30" s="278">
        <v>2036199020.48</v>
      </c>
      <c r="C30" s="269">
        <v>1045671849</v>
      </c>
      <c r="D30" s="270">
        <v>359578049.54000002</v>
      </c>
      <c r="E30" s="270">
        <v>304271183</v>
      </c>
      <c r="F30" s="270">
        <v>842035752</v>
      </c>
      <c r="G30" s="270">
        <v>1318867373</v>
      </c>
      <c r="H30" s="272">
        <v>1490539042.4200001</v>
      </c>
      <c r="I30" s="270">
        <v>1274904808.72</v>
      </c>
      <c r="J30" s="270">
        <v>862250000</v>
      </c>
      <c r="K30" s="270">
        <v>902213892</v>
      </c>
      <c r="L30" s="343">
        <v>104.6</v>
      </c>
    </row>
    <row r="31" spans="1:12" s="253" customFormat="1" ht="15.75" customHeight="1" x14ac:dyDescent="0.2">
      <c r="A31" s="318" t="s">
        <v>704</v>
      </c>
      <c r="B31" s="283">
        <v>2075876531</v>
      </c>
      <c r="C31" s="273">
        <v>3412300840</v>
      </c>
      <c r="D31" s="274">
        <v>4445536054.75</v>
      </c>
      <c r="E31" s="274">
        <v>109755378</v>
      </c>
      <c r="F31" s="274">
        <v>832938043.77999997</v>
      </c>
      <c r="G31" s="274">
        <v>2142977563.6700001</v>
      </c>
      <c r="H31" s="274">
        <v>2444990057.1100001</v>
      </c>
      <c r="I31" s="274">
        <v>3278344860.02</v>
      </c>
      <c r="J31" s="274">
        <v>4000000000</v>
      </c>
      <c r="K31" s="274">
        <v>4500000000</v>
      </c>
      <c r="L31" s="345">
        <v>112.5</v>
      </c>
    </row>
    <row r="32" spans="1:12" s="253" customFormat="1" ht="15.75" customHeight="1" x14ac:dyDescent="0.2">
      <c r="A32" s="319" t="s">
        <v>110</v>
      </c>
      <c r="B32" s="281">
        <v>0</v>
      </c>
      <c r="C32" s="281">
        <v>0</v>
      </c>
      <c r="D32" s="281">
        <v>0</v>
      </c>
      <c r="E32" s="281">
        <v>0</v>
      </c>
      <c r="F32" s="282">
        <v>15332946</v>
      </c>
      <c r="G32" s="282">
        <v>50025520</v>
      </c>
      <c r="H32" s="289">
        <v>50012760</v>
      </c>
      <c r="I32" s="282">
        <v>55002500</v>
      </c>
      <c r="J32" s="282">
        <v>93906600</v>
      </c>
      <c r="K32" s="346">
        <v>97662864</v>
      </c>
      <c r="L32" s="344">
        <v>104</v>
      </c>
    </row>
    <row r="33" spans="1:12" s="253" customFormat="1" ht="15.75" customHeight="1" x14ac:dyDescent="0.2">
      <c r="A33" s="311" t="s">
        <v>700</v>
      </c>
      <c r="B33" s="278">
        <v>0</v>
      </c>
      <c r="C33" s="278">
        <v>0</v>
      </c>
      <c r="D33" s="278">
        <v>0</v>
      </c>
      <c r="E33" s="278">
        <v>0</v>
      </c>
      <c r="F33" s="270">
        <v>15332946</v>
      </c>
      <c r="G33" s="270">
        <v>50025520</v>
      </c>
      <c r="H33" s="270">
        <v>50012760</v>
      </c>
      <c r="I33" s="270">
        <v>55002500</v>
      </c>
      <c r="J33" s="270">
        <v>93906600</v>
      </c>
      <c r="K33" s="270">
        <v>97662864</v>
      </c>
      <c r="L33" s="343">
        <v>104</v>
      </c>
    </row>
    <row r="34" spans="1:12" s="253" customFormat="1" ht="15.75" customHeight="1" x14ac:dyDescent="0.2">
      <c r="A34" s="312" t="s">
        <v>701</v>
      </c>
      <c r="B34" s="279">
        <v>0</v>
      </c>
      <c r="C34" s="279">
        <v>0</v>
      </c>
      <c r="D34" s="279">
        <v>0</v>
      </c>
      <c r="E34" s="279">
        <v>0</v>
      </c>
      <c r="F34" s="276">
        <v>0</v>
      </c>
      <c r="G34" s="276">
        <v>0</v>
      </c>
      <c r="H34" s="277">
        <v>0</v>
      </c>
      <c r="I34" s="276">
        <v>0</v>
      </c>
      <c r="J34" s="276">
        <v>0</v>
      </c>
      <c r="K34" s="276">
        <v>0</v>
      </c>
      <c r="L34" s="345">
        <v>0</v>
      </c>
    </row>
    <row r="35" spans="1:12" s="253" customFormat="1" ht="15.75" customHeight="1" x14ac:dyDescent="0.2">
      <c r="A35" s="314" t="s">
        <v>151</v>
      </c>
      <c r="B35" s="281">
        <v>763570137.99000001</v>
      </c>
      <c r="C35" s="282">
        <v>769736789</v>
      </c>
      <c r="D35" s="282">
        <v>815597280</v>
      </c>
      <c r="E35" s="267">
        <v>858044769</v>
      </c>
      <c r="F35" s="267">
        <v>875396428</v>
      </c>
      <c r="G35" s="267">
        <v>881842711</v>
      </c>
      <c r="H35" s="267">
        <v>984026149.64999998</v>
      </c>
      <c r="I35" s="267">
        <v>1006586452.6800001</v>
      </c>
      <c r="J35" s="267">
        <v>1167989000</v>
      </c>
      <c r="K35" s="267">
        <v>1190491760</v>
      </c>
      <c r="L35" s="344">
        <v>101.9</v>
      </c>
    </row>
    <row r="36" spans="1:12" s="253" customFormat="1" ht="15.75" customHeight="1" x14ac:dyDescent="0.2">
      <c r="A36" s="311" t="s">
        <v>700</v>
      </c>
      <c r="B36" s="278">
        <v>374921137.99000001</v>
      </c>
      <c r="C36" s="269">
        <v>391184789</v>
      </c>
      <c r="D36" s="270">
        <v>391680280</v>
      </c>
      <c r="E36" s="270">
        <v>394047631</v>
      </c>
      <c r="F36" s="270">
        <v>449918321</v>
      </c>
      <c r="G36" s="270">
        <v>456476328</v>
      </c>
      <c r="H36" s="270">
        <v>495934473.81</v>
      </c>
      <c r="I36" s="270">
        <v>516480052.68000001</v>
      </c>
      <c r="J36" s="270">
        <v>567989000</v>
      </c>
      <c r="K36" s="270">
        <v>590491760</v>
      </c>
      <c r="L36" s="343">
        <v>104</v>
      </c>
    </row>
    <row r="37" spans="1:12" s="253" customFormat="1" ht="15.75" customHeight="1" x14ac:dyDescent="0.2">
      <c r="A37" s="312" t="s">
        <v>701</v>
      </c>
      <c r="B37" s="279">
        <v>388649000</v>
      </c>
      <c r="C37" s="280">
        <v>378552000</v>
      </c>
      <c r="D37" s="276">
        <v>423917000</v>
      </c>
      <c r="E37" s="276">
        <v>463997138</v>
      </c>
      <c r="F37" s="276">
        <v>425478107</v>
      </c>
      <c r="G37" s="276">
        <v>425366383</v>
      </c>
      <c r="H37" s="276">
        <v>488091675.83999997</v>
      </c>
      <c r="I37" s="276">
        <v>490106400</v>
      </c>
      <c r="J37" s="276">
        <v>600000000</v>
      </c>
      <c r="K37" s="276">
        <v>600000000</v>
      </c>
      <c r="L37" s="345">
        <v>100</v>
      </c>
    </row>
    <row r="38" spans="1:12" s="253" customFormat="1" ht="25.5" customHeight="1" x14ac:dyDescent="0.2">
      <c r="A38" s="316" t="s">
        <v>705</v>
      </c>
      <c r="B38" s="281">
        <v>21403715805.760002</v>
      </c>
      <c r="C38" s="282">
        <v>21296175725.720001</v>
      </c>
      <c r="D38" s="282">
        <v>21686788124.91</v>
      </c>
      <c r="E38" s="267">
        <v>15296759600</v>
      </c>
      <c r="F38" s="267">
        <v>16690662806.93</v>
      </c>
      <c r="G38" s="267">
        <v>20996080942</v>
      </c>
      <c r="H38" s="267">
        <v>20491115669.100002</v>
      </c>
      <c r="I38" s="267">
        <v>21204736191.470001</v>
      </c>
      <c r="J38" s="267">
        <v>20604634851</v>
      </c>
      <c r="K38" s="267">
        <v>19406635232</v>
      </c>
      <c r="L38" s="344">
        <v>94.2</v>
      </c>
    </row>
    <row r="39" spans="1:12" s="253" customFormat="1" ht="25.5" customHeight="1" x14ac:dyDescent="0.2">
      <c r="A39" s="317" t="s">
        <v>703</v>
      </c>
      <c r="B39" s="281">
        <v>10382873126.26</v>
      </c>
      <c r="C39" s="282">
        <v>11384728432.68</v>
      </c>
      <c r="D39" s="282">
        <v>12007760720.49</v>
      </c>
      <c r="E39" s="267">
        <v>12667559652</v>
      </c>
      <c r="F39" s="267">
        <v>12998609232.85</v>
      </c>
      <c r="G39" s="267">
        <v>14290245130</v>
      </c>
      <c r="H39" s="267">
        <v>14270779220.010002</v>
      </c>
      <c r="I39" s="267">
        <v>15136039381.32</v>
      </c>
      <c r="J39" s="267">
        <v>14598384851</v>
      </c>
      <c r="K39" s="267">
        <v>15397135232</v>
      </c>
      <c r="L39" s="343">
        <v>105.5</v>
      </c>
    </row>
    <row r="40" spans="1:12" s="253" customFormat="1" ht="15.75" customHeight="1" x14ac:dyDescent="0.2">
      <c r="A40" s="311" t="s">
        <v>700</v>
      </c>
      <c r="B40" s="284">
        <v>7664749481.9899998</v>
      </c>
      <c r="C40" s="269">
        <v>7937364209.96</v>
      </c>
      <c r="D40" s="270">
        <v>8085446601.6300001</v>
      </c>
      <c r="E40" s="270">
        <v>7243012504</v>
      </c>
      <c r="F40" s="270">
        <v>7559380336.2600002</v>
      </c>
      <c r="G40" s="270">
        <v>9032854000</v>
      </c>
      <c r="H40" s="272">
        <v>9239515900.9500008</v>
      </c>
      <c r="I40" s="270">
        <v>10296664148.43</v>
      </c>
      <c r="J40" s="270">
        <v>10369741604</v>
      </c>
      <c r="K40" s="270">
        <v>11213093232</v>
      </c>
      <c r="L40" s="343">
        <v>108.1</v>
      </c>
    </row>
    <row r="41" spans="1:12" s="253" customFormat="1" ht="15.75" customHeight="1" x14ac:dyDescent="0.2">
      <c r="A41" s="311" t="s">
        <v>701</v>
      </c>
      <c r="B41" s="284">
        <v>2718123644.27</v>
      </c>
      <c r="C41" s="269">
        <v>3447364222.7199998</v>
      </c>
      <c r="D41" s="270">
        <v>3922314118.8600001</v>
      </c>
      <c r="E41" s="270">
        <v>5424547148</v>
      </c>
      <c r="F41" s="270">
        <v>5439228896.5900002</v>
      </c>
      <c r="G41" s="270">
        <v>5257391130</v>
      </c>
      <c r="H41" s="272">
        <v>5031263319.0600004</v>
      </c>
      <c r="I41" s="270">
        <v>4839375232.8900003</v>
      </c>
      <c r="J41" s="270">
        <v>4228643247</v>
      </c>
      <c r="K41" s="270">
        <v>4184042000</v>
      </c>
      <c r="L41" s="343">
        <v>98.9</v>
      </c>
    </row>
    <row r="42" spans="1:12" s="253" customFormat="1" ht="15.75" customHeight="1" x14ac:dyDescent="0.2">
      <c r="A42" s="318" t="s">
        <v>704</v>
      </c>
      <c r="B42" s="285">
        <v>11020842679.5</v>
      </c>
      <c r="C42" s="286">
        <v>9911447293.0400009</v>
      </c>
      <c r="D42" s="282">
        <v>9679027404.4200001</v>
      </c>
      <c r="E42" s="282">
        <v>2629199948</v>
      </c>
      <c r="F42" s="282">
        <v>3692053574.0799999</v>
      </c>
      <c r="G42" s="282">
        <v>6705835812</v>
      </c>
      <c r="H42" s="274">
        <v>6220336449.0900002</v>
      </c>
      <c r="I42" s="274">
        <v>6068696810.1499996</v>
      </c>
      <c r="J42" s="274">
        <v>6006250000</v>
      </c>
      <c r="K42" s="274">
        <v>4009500000</v>
      </c>
      <c r="L42" s="345">
        <v>66.8</v>
      </c>
    </row>
    <row r="43" spans="1:12" s="253" customFormat="1" ht="15.75" customHeight="1" x14ac:dyDescent="0.2">
      <c r="A43" s="314" t="s">
        <v>114</v>
      </c>
      <c r="B43" s="348">
        <v>471429410</v>
      </c>
      <c r="C43" s="346">
        <v>477986876</v>
      </c>
      <c r="D43" s="346">
        <v>469407688</v>
      </c>
      <c r="E43" s="347">
        <v>375571758</v>
      </c>
      <c r="F43" s="347">
        <v>388182239</v>
      </c>
      <c r="G43" s="349">
        <v>598107223</v>
      </c>
      <c r="H43" s="349">
        <v>597061225</v>
      </c>
      <c r="I43" s="347">
        <v>628409749</v>
      </c>
      <c r="J43" s="347">
        <v>526431160</v>
      </c>
      <c r="K43" s="347">
        <v>513431160</v>
      </c>
      <c r="L43" s="344">
        <v>97.5</v>
      </c>
    </row>
    <row r="44" spans="1:12" s="253" customFormat="1" ht="15.75" customHeight="1" x14ac:dyDescent="0.2">
      <c r="A44" s="311" t="s">
        <v>700</v>
      </c>
      <c r="B44" s="278">
        <v>73850410</v>
      </c>
      <c r="C44" s="269">
        <v>74184691</v>
      </c>
      <c r="D44" s="270">
        <v>94763688</v>
      </c>
      <c r="E44" s="270">
        <v>100402758</v>
      </c>
      <c r="F44" s="270">
        <v>107055239</v>
      </c>
      <c r="G44" s="270">
        <v>99413223</v>
      </c>
      <c r="H44" s="270">
        <v>99178225</v>
      </c>
      <c r="I44" s="270">
        <v>96040749</v>
      </c>
      <c r="J44" s="270">
        <v>134431160</v>
      </c>
      <c r="K44" s="270">
        <v>168431160</v>
      </c>
      <c r="L44" s="343">
        <v>125.3</v>
      </c>
    </row>
    <row r="45" spans="1:12" s="253" customFormat="1" ht="15.75" customHeight="1" x14ac:dyDescent="0.2">
      <c r="A45" s="311" t="s">
        <v>701</v>
      </c>
      <c r="B45" s="278">
        <v>397579000</v>
      </c>
      <c r="C45" s="269">
        <v>403802185</v>
      </c>
      <c r="D45" s="270">
        <v>374644000</v>
      </c>
      <c r="E45" s="270">
        <v>275169000</v>
      </c>
      <c r="F45" s="270">
        <v>281127000</v>
      </c>
      <c r="G45" s="270">
        <v>498694000</v>
      </c>
      <c r="H45" s="277">
        <v>497883000</v>
      </c>
      <c r="I45" s="276">
        <v>532369000</v>
      </c>
      <c r="J45" s="276">
        <v>392000000</v>
      </c>
      <c r="K45" s="276">
        <v>345000000</v>
      </c>
      <c r="L45" s="345">
        <v>88</v>
      </c>
    </row>
    <row r="46" spans="1:12" s="253" customFormat="1" ht="15.75" customHeight="1" x14ac:dyDescent="0.2">
      <c r="A46" s="350" t="s">
        <v>115</v>
      </c>
      <c r="B46" s="348">
        <v>1227497655.73</v>
      </c>
      <c r="C46" s="346">
        <v>1229185488.45</v>
      </c>
      <c r="D46" s="346">
        <v>1333473352.6199999</v>
      </c>
      <c r="E46" s="347">
        <v>1190098792</v>
      </c>
      <c r="F46" s="347">
        <v>1588405901</v>
      </c>
      <c r="G46" s="347">
        <v>1821967590</v>
      </c>
      <c r="H46" s="347">
        <v>1757756638.78</v>
      </c>
      <c r="I46" s="347">
        <v>1637340299.2</v>
      </c>
      <c r="J46" s="347">
        <v>1795961518</v>
      </c>
      <c r="K46" s="347">
        <v>1825748318</v>
      </c>
      <c r="L46" s="344">
        <v>101.7</v>
      </c>
    </row>
    <row r="47" spans="1:12" s="253" customFormat="1" ht="15.75" customHeight="1" x14ac:dyDescent="0.2">
      <c r="A47" s="311" t="s">
        <v>700</v>
      </c>
      <c r="B47" s="278">
        <v>400645454</v>
      </c>
      <c r="C47" s="269">
        <v>424362488.44999999</v>
      </c>
      <c r="D47" s="270">
        <v>428882632.62</v>
      </c>
      <c r="E47" s="270">
        <v>490352736</v>
      </c>
      <c r="F47" s="270">
        <v>611765354</v>
      </c>
      <c r="G47" s="270">
        <v>642781590</v>
      </c>
      <c r="H47" s="272">
        <v>675897930.99000001</v>
      </c>
      <c r="I47" s="270">
        <v>703433982.20000005</v>
      </c>
      <c r="J47" s="270">
        <v>753339852</v>
      </c>
      <c r="K47" s="270">
        <v>783126652</v>
      </c>
      <c r="L47" s="343">
        <v>104</v>
      </c>
    </row>
    <row r="48" spans="1:12" s="253" customFormat="1" ht="15.75" customHeight="1" x14ac:dyDescent="0.2">
      <c r="A48" s="311" t="s">
        <v>701</v>
      </c>
      <c r="B48" s="278">
        <v>826852201.73000002</v>
      </c>
      <c r="C48" s="269">
        <v>804823000</v>
      </c>
      <c r="D48" s="270">
        <v>904590720</v>
      </c>
      <c r="E48" s="270">
        <v>699746056</v>
      </c>
      <c r="F48" s="270">
        <v>976640547</v>
      </c>
      <c r="G48" s="270">
        <v>1179186000</v>
      </c>
      <c r="H48" s="277">
        <v>1081858707.79</v>
      </c>
      <c r="I48" s="276">
        <v>933906317</v>
      </c>
      <c r="J48" s="276">
        <v>1042621666</v>
      </c>
      <c r="K48" s="276">
        <v>1042621666</v>
      </c>
      <c r="L48" s="345">
        <v>100</v>
      </c>
    </row>
    <row r="49" spans="1:12" s="253" customFormat="1" ht="15.75" customHeight="1" x14ac:dyDescent="0.2">
      <c r="A49" s="350" t="s">
        <v>706</v>
      </c>
      <c r="B49" s="348">
        <v>6786843.9399999995</v>
      </c>
      <c r="C49" s="346">
        <v>8630759.6600000001</v>
      </c>
      <c r="D49" s="346">
        <v>7735827.5299999993</v>
      </c>
      <c r="E49" s="346">
        <v>7890470</v>
      </c>
      <c r="F49" s="346">
        <v>7050373</v>
      </c>
      <c r="G49" s="346">
        <v>7231006</v>
      </c>
      <c r="H49" s="346">
        <v>6676106.1200000001</v>
      </c>
      <c r="I49" s="346">
        <v>6112531.5499999998</v>
      </c>
      <c r="J49" s="346">
        <v>0</v>
      </c>
      <c r="K49" s="346">
        <v>0</v>
      </c>
      <c r="L49" s="343">
        <v>0</v>
      </c>
    </row>
    <row r="50" spans="1:12" s="253" customFormat="1" ht="15.75" customHeight="1" x14ac:dyDescent="0.2">
      <c r="A50" s="311" t="s">
        <v>700</v>
      </c>
      <c r="B50" s="278">
        <v>4640457.16</v>
      </c>
      <c r="C50" s="269">
        <v>6661409.7000000002</v>
      </c>
      <c r="D50" s="270">
        <v>5480803.1699999999</v>
      </c>
      <c r="E50" s="270">
        <v>6682121</v>
      </c>
      <c r="F50" s="270">
        <v>5963120</v>
      </c>
      <c r="G50" s="270">
        <v>6170777</v>
      </c>
      <c r="H50" s="272">
        <v>5580680.9000000004</v>
      </c>
      <c r="I50" s="270">
        <v>6026977.5499999998</v>
      </c>
      <c r="J50" s="270">
        <v>0</v>
      </c>
      <c r="K50" s="270">
        <v>0</v>
      </c>
      <c r="L50" s="343">
        <v>0</v>
      </c>
    </row>
    <row r="51" spans="1:12" s="253" customFormat="1" ht="15.75" customHeight="1" x14ac:dyDescent="0.2">
      <c r="A51" s="312" t="s">
        <v>701</v>
      </c>
      <c r="B51" s="279">
        <v>2146386.7799999998</v>
      </c>
      <c r="C51" s="280">
        <v>1969349.96</v>
      </c>
      <c r="D51" s="276">
        <v>2255024.36</v>
      </c>
      <c r="E51" s="276">
        <v>1208349</v>
      </c>
      <c r="F51" s="276">
        <v>1087253</v>
      </c>
      <c r="G51" s="276">
        <v>1060229</v>
      </c>
      <c r="H51" s="277">
        <v>1095425.22</v>
      </c>
      <c r="I51" s="276">
        <v>85554</v>
      </c>
      <c r="J51" s="276">
        <v>0</v>
      </c>
      <c r="K51" s="276">
        <v>0</v>
      </c>
      <c r="L51" s="343">
        <v>0</v>
      </c>
    </row>
    <row r="52" spans="1:12" s="253" customFormat="1" ht="23.25" customHeight="1" x14ac:dyDescent="0.2">
      <c r="A52" s="351" t="s">
        <v>707</v>
      </c>
      <c r="B52" s="348">
        <v>0</v>
      </c>
      <c r="C52" s="352">
        <v>0</v>
      </c>
      <c r="D52" s="346">
        <v>0</v>
      </c>
      <c r="E52" s="353">
        <v>2931128</v>
      </c>
      <c r="F52" s="346">
        <v>4286063</v>
      </c>
      <c r="G52" s="346">
        <v>7772729</v>
      </c>
      <c r="H52" s="346">
        <v>7678505.2599999998</v>
      </c>
      <c r="I52" s="346">
        <v>9930257.3800000008</v>
      </c>
      <c r="J52" s="346">
        <v>0</v>
      </c>
      <c r="K52" s="346">
        <v>0</v>
      </c>
      <c r="L52" s="344">
        <v>0</v>
      </c>
    </row>
    <row r="53" spans="1:12" s="253" customFormat="1" ht="14.25" customHeight="1" x14ac:dyDescent="0.2">
      <c r="A53" s="320" t="s">
        <v>700</v>
      </c>
      <c r="B53" s="278">
        <v>0</v>
      </c>
      <c r="C53" s="269">
        <v>0</v>
      </c>
      <c r="D53" s="270">
        <v>0</v>
      </c>
      <c r="E53" s="287">
        <v>0</v>
      </c>
      <c r="F53" s="295">
        <v>0</v>
      </c>
      <c r="G53" s="287">
        <v>0</v>
      </c>
      <c r="H53" s="272">
        <v>0</v>
      </c>
      <c r="I53" s="270">
        <v>0</v>
      </c>
      <c r="J53" s="270">
        <v>0</v>
      </c>
      <c r="K53" s="270">
        <v>0</v>
      </c>
      <c r="L53" s="343">
        <v>0</v>
      </c>
    </row>
    <row r="54" spans="1:12" s="253" customFormat="1" ht="15.75" customHeight="1" x14ac:dyDescent="0.2">
      <c r="A54" s="321" t="s">
        <v>701</v>
      </c>
      <c r="B54" s="279">
        <v>0</v>
      </c>
      <c r="C54" s="280">
        <v>0</v>
      </c>
      <c r="D54" s="276">
        <v>0</v>
      </c>
      <c r="E54" s="645">
        <v>2931128</v>
      </c>
      <c r="F54" s="322">
        <v>4286063</v>
      </c>
      <c r="G54" s="645">
        <v>7772729</v>
      </c>
      <c r="H54" s="277">
        <v>7678505.2599999998</v>
      </c>
      <c r="I54" s="276">
        <v>9930257.3800000008</v>
      </c>
      <c r="J54" s="276">
        <v>0</v>
      </c>
      <c r="K54" s="276">
        <v>0</v>
      </c>
      <c r="L54" s="345">
        <v>0</v>
      </c>
    </row>
    <row r="55" spans="1:12" s="253" customFormat="1" ht="15.75" customHeight="1" x14ac:dyDescent="0.2">
      <c r="A55" s="314" t="s">
        <v>708</v>
      </c>
      <c r="B55" s="281">
        <v>4467336332.4399996</v>
      </c>
      <c r="C55" s="281">
        <v>4452573266.8500004</v>
      </c>
      <c r="D55" s="281">
        <v>4693749105.6199999</v>
      </c>
      <c r="E55" s="281">
        <v>4777930160</v>
      </c>
      <c r="F55" s="348">
        <v>5231659779</v>
      </c>
      <c r="G55" s="281">
        <v>5619720168</v>
      </c>
      <c r="H55" s="281">
        <v>6093427633.9300003</v>
      </c>
      <c r="I55" s="281">
        <v>6668607221.1499996</v>
      </c>
      <c r="J55" s="281">
        <v>6789651580</v>
      </c>
      <c r="K55" s="354"/>
      <c r="L55" s="344">
        <v>0</v>
      </c>
    </row>
    <row r="56" spans="1:12" s="253" customFormat="1" ht="15.75" customHeight="1" x14ac:dyDescent="0.2">
      <c r="A56" s="317" t="s">
        <v>703</v>
      </c>
      <c r="B56" s="281">
        <v>4455706082.4399996</v>
      </c>
      <c r="C56" s="282">
        <v>4452258266.8500004</v>
      </c>
      <c r="D56" s="267">
        <v>4693749105.6199999</v>
      </c>
      <c r="E56" s="267">
        <v>4777930160</v>
      </c>
      <c r="F56" s="267">
        <v>5231659779</v>
      </c>
      <c r="G56" s="267">
        <v>5619720168</v>
      </c>
      <c r="H56" s="267">
        <v>6093427633.9300003</v>
      </c>
      <c r="I56" s="267">
        <v>6667259771.1499996</v>
      </c>
      <c r="J56" s="267">
        <v>6789441630</v>
      </c>
      <c r="K56" s="267">
        <v>7002087138</v>
      </c>
      <c r="L56" s="343">
        <v>103.1</v>
      </c>
    </row>
    <row r="57" spans="1:12" s="253" customFormat="1" ht="15.75" customHeight="1" x14ac:dyDescent="0.2">
      <c r="A57" s="311" t="s">
        <v>700</v>
      </c>
      <c r="B57" s="278">
        <v>4418373082.4399996</v>
      </c>
      <c r="C57" s="269">
        <v>4452258266.8500004</v>
      </c>
      <c r="D57" s="270">
        <v>4693749105.6199999</v>
      </c>
      <c r="E57" s="270">
        <v>4777930160</v>
      </c>
      <c r="F57" s="270">
        <v>5231659779</v>
      </c>
      <c r="G57" s="270">
        <v>5619720168</v>
      </c>
      <c r="H57" s="270">
        <v>6093427633.9300003</v>
      </c>
      <c r="I57" s="270">
        <v>6667259771.1499996</v>
      </c>
      <c r="J57" s="270">
        <v>6789441630</v>
      </c>
      <c r="K57" s="270">
        <v>7002087138</v>
      </c>
      <c r="L57" s="343">
        <v>103.1</v>
      </c>
    </row>
    <row r="58" spans="1:12" s="253" customFormat="1" ht="15.75" customHeight="1" x14ac:dyDescent="0.2">
      <c r="A58" s="311" t="s">
        <v>701</v>
      </c>
      <c r="B58" s="278">
        <v>37333000</v>
      </c>
      <c r="C58" s="269">
        <v>0</v>
      </c>
      <c r="D58" s="270">
        <v>0</v>
      </c>
      <c r="E58" s="270">
        <v>0</v>
      </c>
      <c r="F58" s="270">
        <v>0</v>
      </c>
      <c r="G58" s="270">
        <v>0</v>
      </c>
      <c r="H58" s="270">
        <v>0</v>
      </c>
      <c r="I58" s="270">
        <v>0</v>
      </c>
      <c r="J58" s="270">
        <v>0</v>
      </c>
      <c r="K58" s="270">
        <v>0</v>
      </c>
      <c r="L58" s="270">
        <v>0</v>
      </c>
    </row>
    <row r="59" spans="1:12" s="253" customFormat="1" ht="15.75" customHeight="1" x14ac:dyDescent="0.2">
      <c r="A59" s="318" t="s">
        <v>704</v>
      </c>
      <c r="B59" s="283">
        <v>11630250</v>
      </c>
      <c r="C59" s="273">
        <v>315000</v>
      </c>
      <c r="D59" s="274">
        <v>0</v>
      </c>
      <c r="E59" s="274">
        <v>0</v>
      </c>
      <c r="F59" s="274">
        <v>0</v>
      </c>
      <c r="G59" s="274">
        <v>0</v>
      </c>
      <c r="H59" s="274">
        <v>0</v>
      </c>
      <c r="I59" s="274">
        <v>1347450</v>
      </c>
      <c r="J59" s="274">
        <v>209950</v>
      </c>
      <c r="K59" s="355"/>
      <c r="L59" s="345">
        <v>0</v>
      </c>
    </row>
    <row r="60" spans="1:12" s="253" customFormat="1" ht="21.75" customHeight="1" x14ac:dyDescent="0.2">
      <c r="A60" s="316" t="s">
        <v>709</v>
      </c>
      <c r="B60" s="281">
        <v>2603070222.0699997</v>
      </c>
      <c r="C60" s="282">
        <v>2918786506.8200002</v>
      </c>
      <c r="D60" s="282">
        <v>3169883043.9900002</v>
      </c>
      <c r="E60" s="288">
        <v>2823387116.6799998</v>
      </c>
      <c r="F60" s="288">
        <v>2923837659</v>
      </c>
      <c r="G60" s="288">
        <v>2875258461.4699998</v>
      </c>
      <c r="H60" s="288">
        <v>4342014588.9799995</v>
      </c>
      <c r="I60" s="288">
        <v>5079490670.6399994</v>
      </c>
      <c r="J60" s="288">
        <v>5316456032</v>
      </c>
      <c r="K60" s="288">
        <v>6076654829</v>
      </c>
      <c r="L60" s="344">
        <v>114.3</v>
      </c>
    </row>
    <row r="61" spans="1:12" s="253" customFormat="1" ht="18.75" customHeight="1" x14ac:dyDescent="0.2">
      <c r="A61" s="317" t="s">
        <v>703</v>
      </c>
      <c r="B61" s="281">
        <v>2603070222.0699997</v>
      </c>
      <c r="C61" s="282">
        <v>2908811181.73</v>
      </c>
      <c r="D61" s="282">
        <v>3135577938.9900002</v>
      </c>
      <c r="E61" s="267">
        <v>2822666475</v>
      </c>
      <c r="F61" s="267">
        <v>2911528277</v>
      </c>
      <c r="G61" s="267">
        <v>2858977210</v>
      </c>
      <c r="H61" s="298">
        <v>4315737934.75</v>
      </c>
      <c r="I61" s="267">
        <v>5050391619.7699995</v>
      </c>
      <c r="J61" s="267">
        <v>5072358600</v>
      </c>
      <c r="K61" s="267">
        <v>5408682215</v>
      </c>
      <c r="L61" s="343">
        <v>106.6</v>
      </c>
    </row>
    <row r="62" spans="1:12" s="253" customFormat="1" ht="15.75" customHeight="1" x14ac:dyDescent="0.2">
      <c r="A62" s="311" t="s">
        <v>700</v>
      </c>
      <c r="B62" s="284">
        <v>101518800.39</v>
      </c>
      <c r="C62" s="269">
        <v>143191777.21000001</v>
      </c>
      <c r="D62" s="270">
        <v>120617392.11</v>
      </c>
      <c r="E62" s="270">
        <v>111960261</v>
      </c>
      <c r="F62" s="270">
        <v>110774168</v>
      </c>
      <c r="G62" s="270">
        <v>129322934</v>
      </c>
      <c r="H62" s="270">
        <v>154083235.97</v>
      </c>
      <c r="I62" s="270">
        <v>184575267.87</v>
      </c>
      <c r="J62" s="270">
        <v>218445000</v>
      </c>
      <c r="K62" s="270">
        <v>228445000</v>
      </c>
      <c r="L62" s="343">
        <v>104.6</v>
      </c>
    </row>
    <row r="63" spans="1:12" s="253" customFormat="1" ht="15.75" customHeight="1" x14ac:dyDescent="0.2">
      <c r="A63" s="311" t="s">
        <v>701</v>
      </c>
      <c r="B63" s="284">
        <v>2501551421.6799998</v>
      </c>
      <c r="C63" s="269">
        <v>2765619404.52</v>
      </c>
      <c r="D63" s="270">
        <v>3014960546.8800001</v>
      </c>
      <c r="E63" s="270">
        <v>2710706214</v>
      </c>
      <c r="F63" s="270">
        <v>2800754109</v>
      </c>
      <c r="G63" s="270">
        <v>2729654276</v>
      </c>
      <c r="H63" s="272">
        <v>4161654698.7800002</v>
      </c>
      <c r="I63" s="272">
        <v>4865816351.8999996</v>
      </c>
      <c r="J63" s="270">
        <v>4853913600</v>
      </c>
      <c r="K63" s="270">
        <v>5180237215</v>
      </c>
      <c r="L63" s="343">
        <v>106.7</v>
      </c>
    </row>
    <row r="64" spans="1:12" s="253" customFormat="1" ht="15.75" customHeight="1" thickBot="1" x14ac:dyDescent="0.25">
      <c r="A64" s="323" t="s">
        <v>704</v>
      </c>
      <c r="B64" s="290">
        <v>0</v>
      </c>
      <c r="C64" s="291">
        <v>9975325.0899999999</v>
      </c>
      <c r="D64" s="282">
        <v>34305105</v>
      </c>
      <c r="E64" s="288">
        <v>720641.68</v>
      </c>
      <c r="F64" s="288">
        <v>12309382</v>
      </c>
      <c r="G64" s="288">
        <v>16281251.470000001</v>
      </c>
      <c r="H64" s="297">
        <v>26276654.23</v>
      </c>
      <c r="I64" s="297">
        <v>29099050.870000001</v>
      </c>
      <c r="J64" s="297">
        <v>244097432</v>
      </c>
      <c r="K64" s="297">
        <v>667972614</v>
      </c>
      <c r="L64" s="345">
        <v>273.60000000000002</v>
      </c>
    </row>
    <row r="65" spans="1:12" s="253" customFormat="1" ht="15.75" customHeight="1" x14ac:dyDescent="0.2">
      <c r="A65" s="324" t="s">
        <v>710</v>
      </c>
      <c r="B65" s="299">
        <v>39813488372.980003</v>
      </c>
      <c r="C65" s="299">
        <v>40618141558.089996</v>
      </c>
      <c r="D65" s="299">
        <v>41988646926.829994</v>
      </c>
      <c r="E65" s="299">
        <v>30724027967.68</v>
      </c>
      <c r="F65" s="299">
        <v>35133536593.709999</v>
      </c>
      <c r="G65" s="299">
        <v>42257055683.139999</v>
      </c>
      <c r="H65" s="299">
        <v>45341098459.940002</v>
      </c>
      <c r="I65" s="299">
        <v>47475893148.670006</v>
      </c>
      <c r="J65" s="299">
        <v>47718610586</v>
      </c>
      <c r="K65" s="299">
        <v>48526745876</v>
      </c>
      <c r="L65" s="344">
        <v>101.7</v>
      </c>
    </row>
    <row r="66" spans="1:12" s="253" customFormat="1" ht="15.75" customHeight="1" x14ac:dyDescent="0.2">
      <c r="A66" s="317" t="s">
        <v>703</v>
      </c>
      <c r="B66" s="292">
        <v>26705138912.480003</v>
      </c>
      <c r="C66" s="292">
        <v>27284103099.959999</v>
      </c>
      <c r="D66" s="292">
        <v>27829778362.660004</v>
      </c>
      <c r="E66" s="292">
        <v>27984352000</v>
      </c>
      <c r="F66" s="292">
        <v>30596235593.849998</v>
      </c>
      <c r="G66" s="292">
        <v>33391961056</v>
      </c>
      <c r="H66" s="302">
        <v>36649495299.510002</v>
      </c>
      <c r="I66" s="292">
        <v>38098404977.630005</v>
      </c>
      <c r="J66" s="292">
        <v>37468053204</v>
      </c>
      <c r="K66" s="292">
        <v>39349273262</v>
      </c>
      <c r="L66" s="343">
        <v>105</v>
      </c>
    </row>
    <row r="67" spans="1:12" s="253" customFormat="1" ht="15.75" customHeight="1" x14ac:dyDescent="0.2">
      <c r="A67" s="311" t="s">
        <v>700</v>
      </c>
      <c r="B67" s="271">
        <v>13805479750.4</v>
      </c>
      <c r="C67" s="271">
        <v>14256426843.960001</v>
      </c>
      <c r="D67" s="271">
        <v>14550376708.120001</v>
      </c>
      <c r="E67" s="271">
        <v>13651943647</v>
      </c>
      <c r="F67" s="271">
        <v>14825197874.26</v>
      </c>
      <c r="G67" s="271">
        <v>17056240364</v>
      </c>
      <c r="H67" s="271">
        <v>18649488831.750004</v>
      </c>
      <c r="I67" s="271">
        <v>19827207186.09</v>
      </c>
      <c r="J67" s="271">
        <v>20312402691</v>
      </c>
      <c r="K67" s="271">
        <v>21507990103</v>
      </c>
      <c r="L67" s="343">
        <v>105.9</v>
      </c>
    </row>
    <row r="68" spans="1:12" s="253" customFormat="1" ht="15.75" customHeight="1" x14ac:dyDescent="0.2">
      <c r="A68" s="311" t="s">
        <v>701</v>
      </c>
      <c r="B68" s="278">
        <v>12899659162.080002</v>
      </c>
      <c r="C68" s="278">
        <v>13027676256</v>
      </c>
      <c r="D68" s="278">
        <v>13279401654.540001</v>
      </c>
      <c r="E68" s="278">
        <v>14332408353</v>
      </c>
      <c r="F68" s="278">
        <v>15771037719.59</v>
      </c>
      <c r="G68" s="278">
        <v>16335720692</v>
      </c>
      <c r="H68" s="278">
        <v>18000006467.759998</v>
      </c>
      <c r="I68" s="278">
        <v>18271197791.540005</v>
      </c>
      <c r="J68" s="278">
        <v>17155650513</v>
      </c>
      <c r="K68" s="278">
        <v>17841283159</v>
      </c>
      <c r="L68" s="343">
        <v>104</v>
      </c>
    </row>
    <row r="69" spans="1:12" s="253" customFormat="1" ht="15.75" customHeight="1" thickBot="1" x14ac:dyDescent="0.25">
      <c r="A69" s="323" t="s">
        <v>704</v>
      </c>
      <c r="B69" s="325">
        <v>13108349460.5</v>
      </c>
      <c r="C69" s="325">
        <v>13334038458.130001</v>
      </c>
      <c r="D69" s="325">
        <v>14158868564.17</v>
      </c>
      <c r="E69" s="325">
        <v>2739675967.6799998</v>
      </c>
      <c r="F69" s="325">
        <v>4537300999.8599997</v>
      </c>
      <c r="G69" s="325">
        <v>8865094627.1399994</v>
      </c>
      <c r="H69" s="325">
        <v>8691603160.4300003</v>
      </c>
      <c r="I69" s="325">
        <v>9377488171.039999</v>
      </c>
      <c r="J69" s="325">
        <v>10250557382</v>
      </c>
      <c r="K69" s="325">
        <v>9177472614</v>
      </c>
      <c r="L69" s="356">
        <v>89.5</v>
      </c>
    </row>
    <row r="70" spans="1:12" s="253" customFormat="1" ht="15.75" customHeight="1" x14ac:dyDescent="0.2">
      <c r="A70" s="255"/>
      <c r="B70" s="261"/>
      <c r="C70" s="256"/>
      <c r="D70" s="256"/>
      <c r="E70" s="256"/>
      <c r="F70" s="256"/>
      <c r="G70" s="256"/>
      <c r="H70" s="303"/>
      <c r="I70" s="300"/>
      <c r="J70" s="256"/>
      <c r="K70" s="256"/>
      <c r="L70" s="357"/>
    </row>
    <row r="71" spans="1:12" s="253" customFormat="1" x14ac:dyDescent="0.2">
      <c r="A71" s="253" t="s">
        <v>711</v>
      </c>
      <c r="B71" s="260"/>
      <c r="F71" s="293"/>
      <c r="G71" s="293"/>
      <c r="H71" s="293"/>
      <c r="I71" s="293"/>
      <c r="J71" s="293"/>
      <c r="K71" s="293"/>
      <c r="L71" s="263"/>
    </row>
    <row r="72" spans="1:12" s="253" customFormat="1" x14ac:dyDescent="0.2">
      <c r="A72" s="253" t="s">
        <v>712</v>
      </c>
      <c r="B72" s="260"/>
      <c r="F72" s="296"/>
      <c r="G72" s="294"/>
      <c r="H72" s="262"/>
      <c r="I72" s="262"/>
      <c r="J72" s="262"/>
      <c r="K72" s="262"/>
      <c r="L72" s="263"/>
    </row>
    <row r="73" spans="1:12" s="253" customFormat="1" ht="12.75" customHeight="1" x14ac:dyDescent="0.25">
      <c r="A73" s="257" t="s">
        <v>713</v>
      </c>
      <c r="B73" s="264"/>
      <c r="C73" s="251"/>
      <c r="D73" s="251"/>
      <c r="E73" s="254"/>
      <c r="H73" s="251"/>
      <c r="I73" s="358"/>
      <c r="J73" s="358"/>
      <c r="K73" s="358"/>
      <c r="L73" s="358"/>
    </row>
    <row r="74" spans="1:12" s="253" customFormat="1" ht="20.25" customHeight="1" x14ac:dyDescent="0.25">
      <c r="A74" s="252"/>
      <c r="B74" s="265"/>
      <c r="C74" s="251"/>
      <c r="D74" s="251"/>
      <c r="E74" s="251"/>
      <c r="F74" s="251"/>
      <c r="G74" s="251"/>
      <c r="H74" s="251"/>
      <c r="I74" s="358"/>
      <c r="J74" s="358"/>
      <c r="K74" s="358"/>
      <c r="L74" s="358"/>
    </row>
    <row r="75" spans="1:12" s="253" customFormat="1" x14ac:dyDescent="0.2">
      <c r="A75" s="257"/>
      <c r="B75" s="264"/>
      <c r="C75" s="262"/>
      <c r="L75" s="266"/>
    </row>
    <row r="76" spans="1:12" s="253" customFormat="1" x14ac:dyDescent="0.2">
      <c r="A76" s="257"/>
      <c r="B76" s="265"/>
      <c r="L76" s="266"/>
    </row>
    <row r="77" spans="1:12" s="253" customFormat="1" x14ac:dyDescent="0.2">
      <c r="B77" s="260"/>
      <c r="D77" s="262"/>
      <c r="L77" s="266"/>
    </row>
    <row r="79" spans="1:12" x14ac:dyDescent="0.2">
      <c r="A79" s="330"/>
      <c r="B79" s="359"/>
      <c r="C79" s="360"/>
      <c r="D79" s="330"/>
      <c r="L79" s="253"/>
    </row>
    <row r="80" spans="1:12" x14ac:dyDescent="0.2">
      <c r="A80" s="262"/>
      <c r="C80" s="262"/>
      <c r="L80" s="253"/>
    </row>
    <row r="81" spans="2:12" x14ac:dyDescent="0.2">
      <c r="B81" s="253"/>
      <c r="C81" s="262"/>
      <c r="L81" s="253"/>
    </row>
  </sheetData>
  <mergeCells count="1">
    <mergeCell ref="K1:L1"/>
  </mergeCells>
  <pageMargins left="1.4960629921259843" right="0.70866141732283472" top="0.78740157480314965" bottom="0.78740157480314965" header="0.31496062992125984" footer="0.31496062992125984"/>
  <pageSetup paperSize="9" scale="61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56"/>
  <sheetViews>
    <sheetView topLeftCell="A4" zoomScaleNormal="100" workbookViewId="0">
      <pane xSplit="2" ySplit="6" topLeftCell="C13" activePane="bottomRight" state="frozen"/>
      <selection activeCell="R35" sqref="R35"/>
      <selection pane="topRight" activeCell="R35" sqref="R35"/>
      <selection pane="bottomLeft" activeCell="R35" sqref="R35"/>
      <selection pane="bottomRight" activeCell="H4" sqref="H4"/>
    </sheetView>
  </sheetViews>
  <sheetFormatPr defaultRowHeight="12.75" x14ac:dyDescent="0.2"/>
  <cols>
    <col min="1" max="1" width="5.5703125" style="209" customWidth="1"/>
    <col min="2" max="2" width="60.85546875" style="209" customWidth="1"/>
    <col min="3" max="6" width="13.5703125" style="209" customWidth="1"/>
    <col min="7" max="8" width="14" style="209" bestFit="1" customWidth="1"/>
    <col min="9" max="16384" width="9.140625" style="209"/>
  </cols>
  <sheetData>
    <row r="2" spans="1:8" x14ac:dyDescent="0.2">
      <c r="A2" s="1132"/>
      <c r="B2" s="1132"/>
      <c r="C2" s="733"/>
      <c r="D2" s="733"/>
    </row>
    <row r="3" spans="1:8" x14ac:dyDescent="0.2">
      <c r="A3" s="741"/>
      <c r="B3" s="654"/>
    </row>
    <row r="4" spans="1:8" x14ac:dyDescent="0.2">
      <c r="A4" s="253" t="s">
        <v>742</v>
      </c>
      <c r="B4" s="654"/>
      <c r="H4" s="839" t="s">
        <v>81</v>
      </c>
    </row>
    <row r="5" spans="1:8" x14ac:dyDescent="0.2">
      <c r="A5" s="741"/>
      <c r="B5" s="654"/>
    </row>
    <row r="6" spans="1:8" ht="14.25" x14ac:dyDescent="0.2">
      <c r="A6" s="1134" t="s">
        <v>25</v>
      </c>
      <c r="B6" s="1134"/>
      <c r="C6" s="1134"/>
      <c r="D6" s="1134"/>
      <c r="E6" s="1134"/>
      <c r="F6" s="1134"/>
      <c r="G6" s="1134"/>
      <c r="H6" s="1134"/>
    </row>
    <row r="7" spans="1:8" ht="15.75" x14ac:dyDescent="0.25">
      <c r="A7" s="654"/>
      <c r="B7" s="742"/>
    </row>
    <row r="8" spans="1:8" ht="13.5" thickBot="1" x14ac:dyDescent="0.25">
      <c r="A8" s="1133"/>
      <c r="B8" s="1133"/>
      <c r="C8" s="211"/>
      <c r="D8" s="211"/>
      <c r="H8" s="734" t="s">
        <v>46</v>
      </c>
    </row>
    <row r="9" spans="1:8" ht="26.25" customHeight="1" thickBot="1" x14ac:dyDescent="0.25">
      <c r="A9" s="212"/>
      <c r="B9" s="213"/>
      <c r="C9" s="215" t="s">
        <v>972</v>
      </c>
      <c r="D9" s="215" t="s">
        <v>969</v>
      </c>
      <c r="E9" s="215" t="s">
        <v>970</v>
      </c>
      <c r="F9" s="214" t="s">
        <v>1025</v>
      </c>
      <c r="G9" s="214" t="s">
        <v>588</v>
      </c>
      <c r="H9" s="214" t="s">
        <v>971</v>
      </c>
    </row>
    <row r="10" spans="1:8" x14ac:dyDescent="0.2">
      <c r="A10" s="216" t="s">
        <v>69</v>
      </c>
      <c r="B10" s="217" t="s">
        <v>35</v>
      </c>
      <c r="C10" s="219">
        <v>0</v>
      </c>
      <c r="D10" s="219">
        <v>0</v>
      </c>
      <c r="E10" s="218">
        <v>0</v>
      </c>
      <c r="F10" s="218">
        <v>0</v>
      </c>
      <c r="G10" s="218">
        <v>0</v>
      </c>
      <c r="H10" s="218">
        <v>0</v>
      </c>
    </row>
    <row r="11" spans="1:8" x14ac:dyDescent="0.2">
      <c r="A11" s="220"/>
      <c r="B11" s="655" t="s">
        <v>714</v>
      </c>
      <c r="C11" s="222">
        <v>0</v>
      </c>
      <c r="D11" s="222">
        <v>0</v>
      </c>
      <c r="E11" s="221">
        <v>18635866000</v>
      </c>
      <c r="F11" s="221">
        <v>16438520000</v>
      </c>
      <c r="G11" s="221">
        <v>0</v>
      </c>
      <c r="H11" s="221">
        <v>0</v>
      </c>
    </row>
    <row r="12" spans="1:8" x14ac:dyDescent="0.2">
      <c r="A12" s="216" t="s">
        <v>72</v>
      </c>
      <c r="B12" s="217" t="s">
        <v>73</v>
      </c>
      <c r="C12" s="224">
        <v>1921545299</v>
      </c>
      <c r="D12" s="224">
        <f t="shared" ref="D12:H12" si="0">SUM(D13:D14)</f>
        <v>1757608168.4400001</v>
      </c>
      <c r="E12" s="223">
        <f t="shared" si="0"/>
        <v>1692336109</v>
      </c>
      <c r="F12" s="223">
        <f t="shared" si="0"/>
        <v>1838620236</v>
      </c>
      <c r="G12" s="223">
        <f t="shared" si="0"/>
        <v>1610000000</v>
      </c>
      <c r="H12" s="361">
        <f t="shared" si="0"/>
        <v>1660000000</v>
      </c>
    </row>
    <row r="13" spans="1:8" x14ac:dyDescent="0.2">
      <c r="A13" s="225"/>
      <c r="B13" s="217" t="s">
        <v>74</v>
      </c>
      <c r="C13" s="224">
        <v>1546963923</v>
      </c>
      <c r="D13" s="224">
        <v>1645861546</v>
      </c>
      <c r="E13" s="361">
        <v>1692219371</v>
      </c>
      <c r="F13" s="361">
        <v>1667584595</v>
      </c>
      <c r="G13" s="223">
        <v>1600000000</v>
      </c>
      <c r="H13" s="361">
        <v>1650000000</v>
      </c>
    </row>
    <row r="14" spans="1:8" x14ac:dyDescent="0.2">
      <c r="A14" s="220"/>
      <c r="B14" s="655" t="s">
        <v>36</v>
      </c>
      <c r="C14" s="227">
        <v>374581376</v>
      </c>
      <c r="D14" s="227">
        <v>111746622.44</v>
      </c>
      <c r="E14" s="362">
        <v>116738</v>
      </c>
      <c r="F14" s="362">
        <v>171035641</v>
      </c>
      <c r="G14" s="226">
        <v>10000000</v>
      </c>
      <c r="H14" s="362">
        <v>10000000</v>
      </c>
    </row>
    <row r="15" spans="1:8" x14ac:dyDescent="0.2">
      <c r="A15" s="216" t="s">
        <v>75</v>
      </c>
      <c r="B15" s="217" t="s">
        <v>169</v>
      </c>
      <c r="C15" s="224">
        <v>680686466</v>
      </c>
      <c r="D15" s="224">
        <f t="shared" ref="D15:G15" si="1">SUM(D16:D18)</f>
        <v>517979755.30999994</v>
      </c>
      <c r="E15" s="223">
        <f t="shared" si="1"/>
        <v>2216462720</v>
      </c>
      <c r="F15" s="223">
        <f t="shared" si="1"/>
        <v>445741622</v>
      </c>
      <c r="G15" s="223">
        <f t="shared" si="1"/>
        <v>720000000</v>
      </c>
      <c r="H15" s="361">
        <f>SUM(H16:H18)</f>
        <v>760000000</v>
      </c>
    </row>
    <row r="16" spans="1:8" x14ac:dyDescent="0.2">
      <c r="A16" s="225" t="s">
        <v>76</v>
      </c>
      <c r="B16" s="217" t="s">
        <v>158</v>
      </c>
      <c r="C16" s="224">
        <v>184261255</v>
      </c>
      <c r="D16" s="224">
        <v>102631623.34</v>
      </c>
      <c r="E16" s="361">
        <v>1506807670</v>
      </c>
      <c r="F16" s="361">
        <v>121114674</v>
      </c>
      <c r="G16" s="223">
        <v>100000000</v>
      </c>
      <c r="H16" s="361">
        <v>100000000</v>
      </c>
    </row>
    <row r="17" spans="1:9" x14ac:dyDescent="0.2">
      <c r="A17" s="228"/>
      <c r="B17" s="229" t="s">
        <v>159</v>
      </c>
      <c r="C17" s="224">
        <v>0</v>
      </c>
      <c r="D17" s="224"/>
      <c r="E17" s="223"/>
      <c r="F17" s="223"/>
      <c r="G17" s="223"/>
      <c r="H17" s="361"/>
    </row>
    <row r="18" spans="1:9" x14ac:dyDescent="0.2">
      <c r="A18" s="220"/>
      <c r="B18" s="656" t="s">
        <v>160</v>
      </c>
      <c r="C18" s="227">
        <v>496425211</v>
      </c>
      <c r="D18" s="227">
        <v>415348131.96999997</v>
      </c>
      <c r="E18" s="362">
        <v>709655050</v>
      </c>
      <c r="F18" s="362">
        <v>324626948</v>
      </c>
      <c r="G18" s="226">
        <v>620000000</v>
      </c>
      <c r="H18" s="362">
        <v>660000000</v>
      </c>
    </row>
    <row r="19" spans="1:9" x14ac:dyDescent="0.2">
      <c r="A19" s="363" t="s">
        <v>77</v>
      </c>
      <c r="B19" s="217" t="s">
        <v>78</v>
      </c>
      <c r="C19" s="224">
        <v>0</v>
      </c>
      <c r="D19" s="224">
        <v>0</v>
      </c>
      <c r="E19" s="223">
        <v>0</v>
      </c>
      <c r="F19" s="223">
        <v>0</v>
      </c>
      <c r="G19" s="223">
        <v>0</v>
      </c>
      <c r="H19" s="361">
        <v>0</v>
      </c>
    </row>
    <row r="20" spans="1:9" x14ac:dyDescent="0.2">
      <c r="A20" s="225"/>
      <c r="B20" s="217" t="s">
        <v>79</v>
      </c>
      <c r="C20" s="224">
        <v>0</v>
      </c>
      <c r="D20" s="224">
        <v>0</v>
      </c>
      <c r="E20" s="223">
        <v>0</v>
      </c>
      <c r="F20" s="223">
        <v>0</v>
      </c>
      <c r="G20" s="223">
        <v>0</v>
      </c>
      <c r="H20" s="361">
        <v>0</v>
      </c>
    </row>
    <row r="21" spans="1:9" x14ac:dyDescent="0.2">
      <c r="A21" s="230" t="s">
        <v>136</v>
      </c>
      <c r="B21" s="364" t="s">
        <v>137</v>
      </c>
      <c r="C21" s="232">
        <v>29</v>
      </c>
      <c r="D21" s="232"/>
      <c r="E21" s="365">
        <v>25</v>
      </c>
      <c r="F21" s="365"/>
      <c r="G21" s="231"/>
      <c r="H21" s="365"/>
      <c r="I21" s="209" t="s">
        <v>71</v>
      </c>
    </row>
    <row r="22" spans="1:9" x14ac:dyDescent="0.2">
      <c r="A22" s="216" t="s">
        <v>37</v>
      </c>
      <c r="B22" s="217" t="s">
        <v>138</v>
      </c>
      <c r="C22" s="224">
        <v>32270481</v>
      </c>
      <c r="D22" s="224">
        <f t="shared" ref="D22:H22" si="2">SUM(D24:D26)</f>
        <v>2073708.98</v>
      </c>
      <c r="E22" s="223">
        <f t="shared" si="2"/>
        <v>4134386.14</v>
      </c>
      <c r="F22" s="223">
        <f t="shared" si="2"/>
        <v>4011165</v>
      </c>
      <c r="G22" s="223">
        <f t="shared" si="2"/>
        <v>1500000</v>
      </c>
      <c r="H22" s="361">
        <f t="shared" si="2"/>
        <v>1500000</v>
      </c>
    </row>
    <row r="23" spans="1:9" x14ac:dyDescent="0.2">
      <c r="A23" s="225"/>
      <c r="B23" s="217" t="s">
        <v>139</v>
      </c>
      <c r="C23" s="224">
        <v>0</v>
      </c>
      <c r="D23" s="224"/>
      <c r="E23" s="223"/>
      <c r="F23" s="223"/>
      <c r="G23" s="223"/>
      <c r="H23" s="361"/>
    </row>
    <row r="24" spans="1:9" x14ac:dyDescent="0.2">
      <c r="A24" s="225"/>
      <c r="B24" s="217" t="s">
        <v>38</v>
      </c>
      <c r="C24" s="224">
        <v>0</v>
      </c>
      <c r="D24" s="224">
        <v>0</v>
      </c>
      <c r="E24" s="361">
        <v>0</v>
      </c>
      <c r="F24" s="361">
        <v>28359</v>
      </c>
      <c r="G24" s="223">
        <v>1500000</v>
      </c>
      <c r="H24" s="361">
        <v>1500000</v>
      </c>
    </row>
    <row r="25" spans="1:9" x14ac:dyDescent="0.2">
      <c r="A25" s="225"/>
      <c r="B25" s="217" t="s">
        <v>39</v>
      </c>
      <c r="C25" s="224">
        <v>3077718</v>
      </c>
      <c r="D25" s="224">
        <v>2073708.98</v>
      </c>
      <c r="E25" s="361">
        <v>4134386.14</v>
      </c>
      <c r="F25" s="361">
        <v>3982806</v>
      </c>
      <c r="G25" s="223"/>
      <c r="H25" s="361"/>
    </row>
    <row r="26" spans="1:9" ht="13.5" thickBot="1" x14ac:dyDescent="0.25">
      <c r="A26" s="225"/>
      <c r="B26" s="217" t="s">
        <v>40</v>
      </c>
      <c r="C26" s="224">
        <v>29192763</v>
      </c>
      <c r="D26" s="224">
        <v>0</v>
      </c>
      <c r="E26" s="223"/>
      <c r="F26" s="223"/>
      <c r="G26" s="223">
        <v>0</v>
      </c>
      <c r="H26" s="361">
        <v>0</v>
      </c>
    </row>
    <row r="27" spans="1:9" ht="13.5" thickBot="1" x14ac:dyDescent="0.25">
      <c r="A27" s="233"/>
      <c r="B27" s="234" t="s">
        <v>140</v>
      </c>
      <c r="C27" s="236">
        <v>2634502275</v>
      </c>
      <c r="D27" s="236">
        <f>D12+D15+D19+D21+D22+K21</f>
        <v>2277661632.73</v>
      </c>
      <c r="E27" s="235">
        <f>E12+E15+E19+E21+E22+L21+E11</f>
        <v>22548799240.139999</v>
      </c>
      <c r="F27" s="235">
        <f>F12+F15+F19+F21+F22+M21+F11</f>
        <v>18726893023</v>
      </c>
      <c r="G27" s="235">
        <f>G12+G15+G19+G21+G22+N21</f>
        <v>2331500000</v>
      </c>
      <c r="H27" s="366">
        <f>H12+H15+H19+H21+H22+O21</f>
        <v>2421500000</v>
      </c>
    </row>
    <row r="28" spans="1:9" x14ac:dyDescent="0.2">
      <c r="A28" s="216" t="s">
        <v>69</v>
      </c>
      <c r="B28" s="217" t="s">
        <v>141</v>
      </c>
      <c r="C28" s="224">
        <v>50000000</v>
      </c>
      <c r="D28" s="224">
        <f t="shared" ref="D28:F28" si="3">SUM(D30:D31)</f>
        <v>50000000</v>
      </c>
      <c r="E28" s="223">
        <f t="shared" si="3"/>
        <v>0</v>
      </c>
      <c r="F28" s="223">
        <f t="shared" si="3"/>
        <v>0</v>
      </c>
      <c r="G28" s="223">
        <f>G29+G30+G31</f>
        <v>20000000000</v>
      </c>
      <c r="H28" s="223">
        <f>SUM(H29:H30:H31)</f>
        <v>18500000000</v>
      </c>
    </row>
    <row r="29" spans="1:9" x14ac:dyDescent="0.2">
      <c r="A29" s="225"/>
      <c r="B29" s="217" t="s">
        <v>715</v>
      </c>
      <c r="C29" s="224">
        <v>0</v>
      </c>
      <c r="D29" s="224">
        <v>0</v>
      </c>
      <c r="E29" s="223">
        <v>0</v>
      </c>
      <c r="F29" s="223">
        <v>0</v>
      </c>
      <c r="G29" s="223">
        <v>20000000000</v>
      </c>
      <c r="H29" s="223">
        <v>18500000000</v>
      </c>
      <c r="I29" s="209" t="s">
        <v>70</v>
      </c>
    </row>
    <row r="30" spans="1:9" x14ac:dyDescent="0.2">
      <c r="A30" s="225"/>
      <c r="B30" s="217" t="s">
        <v>91</v>
      </c>
      <c r="C30" s="224">
        <v>0</v>
      </c>
      <c r="D30" s="224">
        <v>0</v>
      </c>
      <c r="E30" s="223">
        <v>0</v>
      </c>
      <c r="F30" s="223">
        <v>0</v>
      </c>
      <c r="G30" s="223">
        <v>0</v>
      </c>
      <c r="H30" s="223">
        <v>0</v>
      </c>
      <c r="I30" s="209" t="s">
        <v>142</v>
      </c>
    </row>
    <row r="31" spans="1:9" x14ac:dyDescent="0.2">
      <c r="A31" s="237"/>
      <c r="B31" s="217" t="s">
        <v>92</v>
      </c>
      <c r="C31" s="224">
        <v>50000000</v>
      </c>
      <c r="D31" s="224">
        <v>50000000</v>
      </c>
      <c r="E31" s="223">
        <v>0</v>
      </c>
      <c r="F31" s="223">
        <v>0</v>
      </c>
      <c r="G31" s="223">
        <v>0</v>
      </c>
      <c r="H31" s="223">
        <v>0</v>
      </c>
    </row>
    <row r="32" spans="1:9" x14ac:dyDescent="0.2">
      <c r="A32" s="363" t="s">
        <v>72</v>
      </c>
      <c r="B32" s="367" t="s">
        <v>143</v>
      </c>
      <c r="C32" s="369">
        <v>730000000</v>
      </c>
      <c r="D32" s="369">
        <f t="shared" ref="D32:F32" si="4">SUM(D33:D38)</f>
        <v>190000000</v>
      </c>
      <c r="E32" s="368">
        <f t="shared" si="4"/>
        <v>100000000</v>
      </c>
      <c r="F32" s="368">
        <f t="shared" si="4"/>
        <v>170000000</v>
      </c>
      <c r="G32" s="368">
        <f>G37+G38+G39</f>
        <v>230000000</v>
      </c>
      <c r="H32" s="368">
        <f>SUM(H33:H39:H39)</f>
        <v>440000000</v>
      </c>
    </row>
    <row r="33" spans="1:9" x14ac:dyDescent="0.2">
      <c r="A33" s="225"/>
      <c r="B33" s="217" t="s">
        <v>161</v>
      </c>
      <c r="C33" s="224">
        <v>0</v>
      </c>
      <c r="D33" s="224">
        <v>0</v>
      </c>
      <c r="E33" s="223">
        <v>0</v>
      </c>
      <c r="F33" s="223">
        <v>0</v>
      </c>
      <c r="G33" s="223">
        <v>0</v>
      </c>
      <c r="H33" s="223">
        <v>0</v>
      </c>
      <c r="I33" s="209" t="s">
        <v>70</v>
      </c>
    </row>
    <row r="34" spans="1:9" x14ac:dyDescent="0.2">
      <c r="A34" s="225"/>
      <c r="B34" s="217" t="s">
        <v>42</v>
      </c>
      <c r="C34" s="744">
        <v>0</v>
      </c>
      <c r="D34" s="735">
        <v>0</v>
      </c>
      <c r="E34" s="736">
        <v>0</v>
      </c>
      <c r="F34" s="736">
        <v>0</v>
      </c>
      <c r="G34" s="736">
        <v>0</v>
      </c>
      <c r="H34" s="736">
        <v>0</v>
      </c>
      <c r="I34" s="209" t="s">
        <v>41</v>
      </c>
    </row>
    <row r="35" spans="1:9" x14ac:dyDescent="0.2">
      <c r="A35" s="225"/>
      <c r="B35" s="217" t="s">
        <v>91</v>
      </c>
      <c r="C35" s="745">
        <v>420000000</v>
      </c>
      <c r="D35" s="737">
        <v>0</v>
      </c>
      <c r="E35" s="738">
        <v>0</v>
      </c>
      <c r="F35" s="738">
        <v>0</v>
      </c>
      <c r="G35" s="738">
        <v>0</v>
      </c>
      <c r="H35" s="738">
        <v>0</v>
      </c>
      <c r="I35" s="209" t="s">
        <v>142</v>
      </c>
    </row>
    <row r="36" spans="1:9" x14ac:dyDescent="0.2">
      <c r="A36" s="225"/>
      <c r="B36" s="217" t="s">
        <v>92</v>
      </c>
      <c r="C36" s="745">
        <v>150000000</v>
      </c>
      <c r="D36" s="737">
        <v>0</v>
      </c>
      <c r="E36" s="738">
        <v>0</v>
      </c>
      <c r="F36" s="738">
        <v>0</v>
      </c>
      <c r="G36" s="738">
        <v>0</v>
      </c>
      <c r="H36" s="738">
        <v>0</v>
      </c>
    </row>
    <row r="37" spans="1:9" x14ac:dyDescent="0.2">
      <c r="A37" s="225"/>
      <c r="B37" s="739" t="s">
        <v>716</v>
      </c>
      <c r="C37" s="745"/>
      <c r="D37" s="737"/>
      <c r="E37" s="738">
        <v>100000000</v>
      </c>
      <c r="F37" s="738">
        <v>50000000</v>
      </c>
      <c r="G37" s="738"/>
      <c r="H37" s="738">
        <v>0</v>
      </c>
      <c r="I37" s="209" t="s">
        <v>175</v>
      </c>
    </row>
    <row r="38" spans="1:9" x14ac:dyDescent="0.2">
      <c r="A38" s="216"/>
      <c r="B38" s="217" t="s">
        <v>717</v>
      </c>
      <c r="C38" s="224">
        <v>160000000</v>
      </c>
      <c r="D38" s="224">
        <v>190000000</v>
      </c>
      <c r="E38" s="223">
        <v>0</v>
      </c>
      <c r="F38" s="223">
        <v>120000000</v>
      </c>
      <c r="G38" s="223">
        <v>200000000</v>
      </c>
      <c r="H38" s="223">
        <v>200000000</v>
      </c>
      <c r="I38" s="209" t="s">
        <v>175</v>
      </c>
    </row>
    <row r="39" spans="1:9" ht="13.5" thickBot="1" x14ac:dyDescent="0.25">
      <c r="A39" s="370"/>
      <c r="B39" s="371" t="s">
        <v>577</v>
      </c>
      <c r="C39" s="227"/>
      <c r="D39" s="372"/>
      <c r="E39" s="373"/>
      <c r="F39" s="373">
        <v>5500000</v>
      </c>
      <c r="G39" s="373">
        <v>30000000</v>
      </c>
      <c r="H39" s="373">
        <v>240000000</v>
      </c>
    </row>
    <row r="40" spans="1:9" x14ac:dyDescent="0.2">
      <c r="A40" s="363" t="s">
        <v>75</v>
      </c>
      <c r="B40" s="217" t="s">
        <v>144</v>
      </c>
      <c r="C40" s="224">
        <v>175022217</v>
      </c>
      <c r="D40" s="224">
        <f t="shared" ref="D40:H40" si="5">SUM(D41:D43)</f>
        <v>152737023.12</v>
      </c>
      <c r="E40" s="223">
        <f t="shared" si="5"/>
        <v>2083792</v>
      </c>
      <c r="F40" s="223">
        <f t="shared" si="5"/>
        <v>2265726</v>
      </c>
      <c r="G40" s="223">
        <f t="shared" si="5"/>
        <v>215000000</v>
      </c>
      <c r="H40" s="223">
        <f t="shared" si="5"/>
        <v>215000000</v>
      </c>
    </row>
    <row r="41" spans="1:9" x14ac:dyDescent="0.2">
      <c r="A41" s="216"/>
      <c r="B41" s="217" t="s">
        <v>93</v>
      </c>
      <c r="C41" s="224">
        <v>170916282</v>
      </c>
      <c r="D41" s="224">
        <v>150000000</v>
      </c>
      <c r="E41" s="223">
        <v>0</v>
      </c>
      <c r="F41" s="223">
        <v>0</v>
      </c>
      <c r="G41" s="223">
        <v>90000000</v>
      </c>
      <c r="H41" s="223">
        <v>90000000</v>
      </c>
    </row>
    <row r="42" spans="1:9" x14ac:dyDescent="0.2">
      <c r="A42" s="225"/>
      <c r="B42" s="217" t="s">
        <v>94</v>
      </c>
      <c r="C42" s="224">
        <v>2501760</v>
      </c>
      <c r="D42" s="224">
        <v>756669.94</v>
      </c>
      <c r="E42" s="223">
        <v>11113</v>
      </c>
      <c r="F42" s="223">
        <v>184955</v>
      </c>
      <c r="G42" s="223">
        <v>50000000</v>
      </c>
      <c r="H42" s="223">
        <v>50000000</v>
      </c>
    </row>
    <row r="43" spans="1:9" ht="13.5" thickBot="1" x14ac:dyDescent="0.25">
      <c r="A43" s="225"/>
      <c r="B43" s="238" t="s">
        <v>95</v>
      </c>
      <c r="C43" s="224">
        <v>1604175</v>
      </c>
      <c r="D43" s="224">
        <v>1980353.1800000002</v>
      </c>
      <c r="E43" s="223">
        <v>2072679</v>
      </c>
      <c r="F43" s="223">
        <v>2080771</v>
      </c>
      <c r="G43" s="223">
        <v>75000000</v>
      </c>
      <c r="H43" s="223">
        <v>75000000</v>
      </c>
    </row>
    <row r="44" spans="1:9" ht="13.5" thickBot="1" x14ac:dyDescent="0.25">
      <c r="A44" s="239"/>
      <c r="B44" s="240" t="s">
        <v>145</v>
      </c>
      <c r="C44" s="236">
        <v>955022217</v>
      </c>
      <c r="D44" s="236">
        <f t="shared" ref="D44:H44" si="6">SUM(D28,D32,D40)</f>
        <v>392737023.12</v>
      </c>
      <c r="E44" s="236">
        <f t="shared" si="6"/>
        <v>102083792</v>
      </c>
      <c r="F44" s="236">
        <f t="shared" si="6"/>
        <v>172265726</v>
      </c>
      <c r="G44" s="236">
        <f t="shared" si="6"/>
        <v>20445000000</v>
      </c>
      <c r="H44" s="236">
        <f t="shared" si="6"/>
        <v>19155000000</v>
      </c>
      <c r="I44" s="374"/>
    </row>
    <row r="45" spans="1:9" ht="26.25" thickBot="1" x14ac:dyDescent="0.25">
      <c r="A45" s="743"/>
      <c r="B45" s="241" t="s">
        <v>193</v>
      </c>
      <c r="C45" s="236">
        <v>1679480058</v>
      </c>
      <c r="D45" s="236">
        <f t="shared" ref="D45:H45" si="7">SUM(D27-D44)</f>
        <v>1884924609.6100001</v>
      </c>
      <c r="E45" s="235">
        <f t="shared" si="7"/>
        <v>22446715448.139999</v>
      </c>
      <c r="F45" s="235">
        <f t="shared" si="7"/>
        <v>18554627297</v>
      </c>
      <c r="G45" s="235">
        <f t="shared" si="7"/>
        <v>-18113500000</v>
      </c>
      <c r="H45" s="235">
        <f t="shared" si="7"/>
        <v>-16733500000</v>
      </c>
    </row>
    <row r="46" spans="1:9" ht="26.25" thickBot="1" x14ac:dyDescent="0.25">
      <c r="A46" s="743"/>
      <c r="B46" s="242" t="s">
        <v>201</v>
      </c>
      <c r="C46" s="243">
        <v>507000000</v>
      </c>
      <c r="D46" s="243">
        <v>542501946.55999994</v>
      </c>
      <c r="E46" s="244">
        <v>539155165.44000006</v>
      </c>
      <c r="F46" s="244">
        <v>486395734</v>
      </c>
      <c r="G46" s="740">
        <v>670330871</v>
      </c>
      <c r="H46" s="244">
        <v>655250500</v>
      </c>
    </row>
    <row r="47" spans="1:9" ht="26.25" thickBot="1" x14ac:dyDescent="0.25">
      <c r="A47" s="743"/>
      <c r="B47" s="241" t="s">
        <v>194</v>
      </c>
      <c r="C47" s="236">
        <v>1172480058</v>
      </c>
      <c r="D47" s="236">
        <f>D45-D46</f>
        <v>1342422663.0500002</v>
      </c>
      <c r="E47" s="235">
        <f t="shared" ref="E47:H47" si="8">E45-E46</f>
        <v>21907560282.700001</v>
      </c>
      <c r="F47" s="235">
        <f t="shared" si="8"/>
        <v>18068231563</v>
      </c>
      <c r="G47" s="366">
        <f t="shared" si="8"/>
        <v>-18783830871</v>
      </c>
      <c r="H47" s="235">
        <f t="shared" si="8"/>
        <v>-17388750500</v>
      </c>
    </row>
    <row r="48" spans="1:9" x14ac:dyDescent="0.2">
      <c r="A48" s="210" t="s">
        <v>71</v>
      </c>
      <c r="B48" s="245" t="s">
        <v>83</v>
      </c>
    </row>
    <row r="49" spans="1:8" x14ac:dyDescent="0.2">
      <c r="A49" s="210" t="s">
        <v>70</v>
      </c>
      <c r="B49" s="210" t="s">
        <v>84</v>
      </c>
      <c r="C49" s="247"/>
      <c r="F49" s="247"/>
      <c r="G49" s="247"/>
      <c r="H49" s="247"/>
    </row>
    <row r="50" spans="1:8" x14ac:dyDescent="0.2">
      <c r="A50" s="739" t="s">
        <v>142</v>
      </c>
      <c r="B50" s="210" t="s">
        <v>558</v>
      </c>
      <c r="C50" s="247"/>
      <c r="F50" s="247"/>
      <c r="G50" s="247"/>
      <c r="H50" s="247"/>
    </row>
    <row r="51" spans="1:8" x14ac:dyDescent="0.2">
      <c r="A51" s="245" t="s">
        <v>41</v>
      </c>
      <c r="B51" s="739" t="s">
        <v>43</v>
      </c>
      <c r="C51" s="247"/>
      <c r="F51" s="247"/>
      <c r="G51" s="247"/>
      <c r="H51" s="247"/>
    </row>
    <row r="52" spans="1:8" x14ac:dyDescent="0.2">
      <c r="A52" s="245" t="s">
        <v>175</v>
      </c>
      <c r="B52" s="739" t="s">
        <v>202</v>
      </c>
    </row>
    <row r="53" spans="1:8" x14ac:dyDescent="0.2">
      <c r="A53" s="245"/>
      <c r="B53" s="739" t="s">
        <v>578</v>
      </c>
    </row>
    <row r="54" spans="1:8" x14ac:dyDescent="0.2">
      <c r="A54" s="245"/>
      <c r="B54" s="739"/>
    </row>
    <row r="55" spans="1:8" x14ac:dyDescent="0.2">
      <c r="B55" s="246" t="s">
        <v>152</v>
      </c>
    </row>
    <row r="56" spans="1:8" x14ac:dyDescent="0.2">
      <c r="B56" s="209" t="s">
        <v>80</v>
      </c>
    </row>
  </sheetData>
  <mergeCells count="3">
    <mergeCell ref="A2:B2"/>
    <mergeCell ref="A8:B8"/>
    <mergeCell ref="A6:H6"/>
  </mergeCells>
  <pageMargins left="0.70866141732283472" right="0.70866141732283472" top="0.78740157480314965" bottom="0.78740157480314965" header="0.31496062992125984" footer="0.31496062992125984"/>
  <pageSetup paperSize="9" scale="56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showGridLines="0" zoomScale="101" zoomScaleNormal="101" workbookViewId="0">
      <selection activeCell="R35" sqref="R35"/>
    </sheetView>
  </sheetViews>
  <sheetFormatPr defaultRowHeight="12.75" x14ac:dyDescent="0.2"/>
  <cols>
    <col min="1" max="1" width="62.85546875" style="375" customWidth="1"/>
    <col min="2" max="2" width="10.42578125" style="376" bestFit="1" customWidth="1"/>
    <col min="3" max="3" width="12.140625" style="377" customWidth="1"/>
    <col min="4" max="4" width="14.85546875" style="375" customWidth="1"/>
    <col min="5" max="5" width="11.85546875" style="375" customWidth="1"/>
    <col min="6" max="6" width="9" style="379" bestFit="1" customWidth="1"/>
    <col min="7" max="7" width="11.85546875" style="375" bestFit="1" customWidth="1"/>
    <col min="8" max="8" width="14.5703125" style="375" customWidth="1"/>
    <col min="9" max="9" width="14.7109375" style="375" bestFit="1" customWidth="1"/>
    <col min="10" max="10" width="13.42578125" style="375" bestFit="1" customWidth="1"/>
    <col min="11" max="256" width="9.140625" style="375"/>
    <col min="257" max="257" width="62.85546875" style="375" customWidth="1"/>
    <col min="258" max="258" width="7.5703125" style="375" customWidth="1"/>
    <col min="259" max="259" width="12.140625" style="375" customWidth="1"/>
    <col min="260" max="261" width="12.42578125" style="375" customWidth="1"/>
    <col min="262" max="262" width="9.7109375" style="375" customWidth="1"/>
    <col min="263" max="263" width="11.85546875" style="375" bestFit="1" customWidth="1"/>
    <col min="264" max="264" width="12.85546875" style="375" customWidth="1"/>
    <col min="265" max="265" width="9.7109375" style="375" bestFit="1" customWidth="1"/>
    <col min="266" max="266" width="10.7109375" style="375" bestFit="1" customWidth="1"/>
    <col min="267" max="512" width="9.140625" style="375"/>
    <col min="513" max="513" width="62.85546875" style="375" customWidth="1"/>
    <col min="514" max="514" width="7.5703125" style="375" customWidth="1"/>
    <col min="515" max="515" width="12.140625" style="375" customWidth="1"/>
    <col min="516" max="517" width="12.42578125" style="375" customWidth="1"/>
    <col min="518" max="518" width="9.7109375" style="375" customWidth="1"/>
    <col min="519" max="519" width="11.85546875" style="375" bestFit="1" customWidth="1"/>
    <col min="520" max="520" width="12.85546875" style="375" customWidth="1"/>
    <col min="521" max="521" width="9.7109375" style="375" bestFit="1" customWidth="1"/>
    <col min="522" max="522" width="10.7109375" style="375" bestFit="1" customWidth="1"/>
    <col min="523" max="768" width="9.140625" style="375"/>
    <col min="769" max="769" width="62.85546875" style="375" customWidth="1"/>
    <col min="770" max="770" width="7.5703125" style="375" customWidth="1"/>
    <col min="771" max="771" width="12.140625" style="375" customWidth="1"/>
    <col min="772" max="773" width="12.42578125" style="375" customWidth="1"/>
    <col min="774" max="774" width="9.7109375" style="375" customWidth="1"/>
    <col min="775" max="775" width="11.85546875" style="375" bestFit="1" customWidth="1"/>
    <col min="776" max="776" width="12.85546875" style="375" customWidth="1"/>
    <col min="777" max="777" width="9.7109375" style="375" bestFit="1" customWidth="1"/>
    <col min="778" max="778" width="10.7109375" style="375" bestFit="1" customWidth="1"/>
    <col min="779" max="1024" width="9.140625" style="375"/>
    <col min="1025" max="1025" width="62.85546875" style="375" customWidth="1"/>
    <col min="1026" max="1026" width="7.5703125" style="375" customWidth="1"/>
    <col min="1027" max="1027" width="12.140625" style="375" customWidth="1"/>
    <col min="1028" max="1029" width="12.42578125" style="375" customWidth="1"/>
    <col min="1030" max="1030" width="9.7109375" style="375" customWidth="1"/>
    <col min="1031" max="1031" width="11.85546875" style="375" bestFit="1" customWidth="1"/>
    <col min="1032" max="1032" width="12.85546875" style="375" customWidth="1"/>
    <col min="1033" max="1033" width="9.7109375" style="375" bestFit="1" customWidth="1"/>
    <col min="1034" max="1034" width="10.7109375" style="375" bestFit="1" customWidth="1"/>
    <col min="1035" max="1280" width="9.140625" style="375"/>
    <col min="1281" max="1281" width="62.85546875" style="375" customWidth="1"/>
    <col min="1282" max="1282" width="7.5703125" style="375" customWidth="1"/>
    <col min="1283" max="1283" width="12.140625" style="375" customWidth="1"/>
    <col min="1284" max="1285" width="12.42578125" style="375" customWidth="1"/>
    <col min="1286" max="1286" width="9.7109375" style="375" customWidth="1"/>
    <col min="1287" max="1287" width="11.85546875" style="375" bestFit="1" customWidth="1"/>
    <col min="1288" max="1288" width="12.85546875" style="375" customWidth="1"/>
    <col min="1289" max="1289" width="9.7109375" style="375" bestFit="1" customWidth="1"/>
    <col min="1290" max="1290" width="10.7109375" style="375" bestFit="1" customWidth="1"/>
    <col min="1291" max="1536" width="9.140625" style="375"/>
    <col min="1537" max="1537" width="62.85546875" style="375" customWidth="1"/>
    <col min="1538" max="1538" width="7.5703125" style="375" customWidth="1"/>
    <col min="1539" max="1539" width="12.140625" style="375" customWidth="1"/>
    <col min="1540" max="1541" width="12.42578125" style="375" customWidth="1"/>
    <col min="1542" max="1542" width="9.7109375" style="375" customWidth="1"/>
    <col min="1543" max="1543" width="11.85546875" style="375" bestFit="1" customWidth="1"/>
    <col min="1544" max="1544" width="12.85546875" style="375" customWidth="1"/>
    <col min="1545" max="1545" width="9.7109375" style="375" bestFit="1" customWidth="1"/>
    <col min="1546" max="1546" width="10.7109375" style="375" bestFit="1" customWidth="1"/>
    <col min="1547" max="1792" width="9.140625" style="375"/>
    <col min="1793" max="1793" width="62.85546875" style="375" customWidth="1"/>
    <col min="1794" max="1794" width="7.5703125" style="375" customWidth="1"/>
    <col min="1795" max="1795" width="12.140625" style="375" customWidth="1"/>
    <col min="1796" max="1797" width="12.42578125" style="375" customWidth="1"/>
    <col min="1798" max="1798" width="9.7109375" style="375" customWidth="1"/>
    <col min="1799" max="1799" width="11.85546875" style="375" bestFit="1" customWidth="1"/>
    <col min="1800" max="1800" width="12.85546875" style="375" customWidth="1"/>
    <col min="1801" max="1801" width="9.7109375" style="375" bestFit="1" customWidth="1"/>
    <col min="1802" max="1802" width="10.7109375" style="375" bestFit="1" customWidth="1"/>
    <col min="1803" max="2048" width="9.140625" style="375"/>
    <col min="2049" max="2049" width="62.85546875" style="375" customWidth="1"/>
    <col min="2050" max="2050" width="7.5703125" style="375" customWidth="1"/>
    <col min="2051" max="2051" width="12.140625" style="375" customWidth="1"/>
    <col min="2052" max="2053" width="12.42578125" style="375" customWidth="1"/>
    <col min="2054" max="2054" width="9.7109375" style="375" customWidth="1"/>
    <col min="2055" max="2055" width="11.85546875" style="375" bestFit="1" customWidth="1"/>
    <col min="2056" max="2056" width="12.85546875" style="375" customWidth="1"/>
    <col min="2057" max="2057" width="9.7109375" style="375" bestFit="1" customWidth="1"/>
    <col min="2058" max="2058" width="10.7109375" style="375" bestFit="1" customWidth="1"/>
    <col min="2059" max="2304" width="9.140625" style="375"/>
    <col min="2305" max="2305" width="62.85546875" style="375" customWidth="1"/>
    <col min="2306" max="2306" width="7.5703125" style="375" customWidth="1"/>
    <col min="2307" max="2307" width="12.140625" style="375" customWidth="1"/>
    <col min="2308" max="2309" width="12.42578125" style="375" customWidth="1"/>
    <col min="2310" max="2310" width="9.7109375" style="375" customWidth="1"/>
    <col min="2311" max="2311" width="11.85546875" style="375" bestFit="1" customWidth="1"/>
    <col min="2312" max="2312" width="12.85546875" style="375" customWidth="1"/>
    <col min="2313" max="2313" width="9.7109375" style="375" bestFit="1" customWidth="1"/>
    <col min="2314" max="2314" width="10.7109375" style="375" bestFit="1" customWidth="1"/>
    <col min="2315" max="2560" width="9.140625" style="375"/>
    <col min="2561" max="2561" width="62.85546875" style="375" customWidth="1"/>
    <col min="2562" max="2562" width="7.5703125" style="375" customWidth="1"/>
    <col min="2563" max="2563" width="12.140625" style="375" customWidth="1"/>
    <col min="2564" max="2565" width="12.42578125" style="375" customWidth="1"/>
    <col min="2566" max="2566" width="9.7109375" style="375" customWidth="1"/>
    <col min="2567" max="2567" width="11.85546875" style="375" bestFit="1" customWidth="1"/>
    <col min="2568" max="2568" width="12.85546875" style="375" customWidth="1"/>
    <col min="2569" max="2569" width="9.7109375" style="375" bestFit="1" customWidth="1"/>
    <col min="2570" max="2570" width="10.7109375" style="375" bestFit="1" customWidth="1"/>
    <col min="2571" max="2816" width="9.140625" style="375"/>
    <col min="2817" max="2817" width="62.85546875" style="375" customWidth="1"/>
    <col min="2818" max="2818" width="7.5703125" style="375" customWidth="1"/>
    <col min="2819" max="2819" width="12.140625" style="375" customWidth="1"/>
    <col min="2820" max="2821" width="12.42578125" style="375" customWidth="1"/>
    <col min="2822" max="2822" width="9.7109375" style="375" customWidth="1"/>
    <col min="2823" max="2823" width="11.85546875" style="375" bestFit="1" customWidth="1"/>
    <col min="2824" max="2824" width="12.85546875" style="375" customWidth="1"/>
    <col min="2825" max="2825" width="9.7109375" style="375" bestFit="1" customWidth="1"/>
    <col min="2826" max="2826" width="10.7109375" style="375" bestFit="1" customWidth="1"/>
    <col min="2827" max="3072" width="9.140625" style="375"/>
    <col min="3073" max="3073" width="62.85546875" style="375" customWidth="1"/>
    <col min="3074" max="3074" width="7.5703125" style="375" customWidth="1"/>
    <col min="3075" max="3075" width="12.140625" style="375" customWidth="1"/>
    <col min="3076" max="3077" width="12.42578125" style="375" customWidth="1"/>
    <col min="3078" max="3078" width="9.7109375" style="375" customWidth="1"/>
    <col min="3079" max="3079" width="11.85546875" style="375" bestFit="1" customWidth="1"/>
    <col min="3080" max="3080" width="12.85546875" style="375" customWidth="1"/>
    <col min="3081" max="3081" width="9.7109375" style="375" bestFit="1" customWidth="1"/>
    <col min="3082" max="3082" width="10.7109375" style="375" bestFit="1" customWidth="1"/>
    <col min="3083" max="3328" width="9.140625" style="375"/>
    <col min="3329" max="3329" width="62.85546875" style="375" customWidth="1"/>
    <col min="3330" max="3330" width="7.5703125" style="375" customWidth="1"/>
    <col min="3331" max="3331" width="12.140625" style="375" customWidth="1"/>
    <col min="3332" max="3333" width="12.42578125" style="375" customWidth="1"/>
    <col min="3334" max="3334" width="9.7109375" style="375" customWidth="1"/>
    <col min="3335" max="3335" width="11.85546875" style="375" bestFit="1" customWidth="1"/>
    <col min="3336" max="3336" width="12.85546875" style="375" customWidth="1"/>
    <col min="3337" max="3337" width="9.7109375" style="375" bestFit="1" customWidth="1"/>
    <col min="3338" max="3338" width="10.7109375" style="375" bestFit="1" customWidth="1"/>
    <col min="3339" max="3584" width="9.140625" style="375"/>
    <col min="3585" max="3585" width="62.85546875" style="375" customWidth="1"/>
    <col min="3586" max="3586" width="7.5703125" style="375" customWidth="1"/>
    <col min="3587" max="3587" width="12.140625" style="375" customWidth="1"/>
    <col min="3588" max="3589" width="12.42578125" style="375" customWidth="1"/>
    <col min="3590" max="3590" width="9.7109375" style="375" customWidth="1"/>
    <col min="3591" max="3591" width="11.85546875" style="375" bestFit="1" customWidth="1"/>
    <col min="3592" max="3592" width="12.85546875" style="375" customWidth="1"/>
    <col min="3593" max="3593" width="9.7109375" style="375" bestFit="1" customWidth="1"/>
    <col min="3594" max="3594" width="10.7109375" style="375" bestFit="1" customWidth="1"/>
    <col min="3595" max="3840" width="9.140625" style="375"/>
    <col min="3841" max="3841" width="62.85546875" style="375" customWidth="1"/>
    <col min="3842" max="3842" width="7.5703125" style="375" customWidth="1"/>
    <col min="3843" max="3843" width="12.140625" style="375" customWidth="1"/>
    <col min="3844" max="3845" width="12.42578125" style="375" customWidth="1"/>
    <col min="3846" max="3846" width="9.7109375" style="375" customWidth="1"/>
    <col min="3847" max="3847" width="11.85546875" style="375" bestFit="1" customWidth="1"/>
    <col min="3848" max="3848" width="12.85546875" style="375" customWidth="1"/>
    <col min="3849" max="3849" width="9.7109375" style="375" bestFit="1" customWidth="1"/>
    <col min="3850" max="3850" width="10.7109375" style="375" bestFit="1" customWidth="1"/>
    <col min="3851" max="4096" width="9.140625" style="375"/>
    <col min="4097" max="4097" width="62.85546875" style="375" customWidth="1"/>
    <col min="4098" max="4098" width="7.5703125" style="375" customWidth="1"/>
    <col min="4099" max="4099" width="12.140625" style="375" customWidth="1"/>
    <col min="4100" max="4101" width="12.42578125" style="375" customWidth="1"/>
    <col min="4102" max="4102" width="9.7109375" style="375" customWidth="1"/>
    <col min="4103" max="4103" width="11.85546875" style="375" bestFit="1" customWidth="1"/>
    <col min="4104" max="4104" width="12.85546875" style="375" customWidth="1"/>
    <col min="4105" max="4105" width="9.7109375" style="375" bestFit="1" customWidth="1"/>
    <col min="4106" max="4106" width="10.7109375" style="375" bestFit="1" customWidth="1"/>
    <col min="4107" max="4352" width="9.140625" style="375"/>
    <col min="4353" max="4353" width="62.85546875" style="375" customWidth="1"/>
    <col min="4354" max="4354" width="7.5703125" style="375" customWidth="1"/>
    <col min="4355" max="4355" width="12.140625" style="375" customWidth="1"/>
    <col min="4356" max="4357" width="12.42578125" style="375" customWidth="1"/>
    <col min="4358" max="4358" width="9.7109375" style="375" customWidth="1"/>
    <col min="4359" max="4359" width="11.85546875" style="375" bestFit="1" customWidth="1"/>
    <col min="4360" max="4360" width="12.85546875" style="375" customWidth="1"/>
    <col min="4361" max="4361" width="9.7109375" style="375" bestFit="1" customWidth="1"/>
    <col min="4362" max="4362" width="10.7109375" style="375" bestFit="1" customWidth="1"/>
    <col min="4363" max="4608" width="9.140625" style="375"/>
    <col min="4609" max="4609" width="62.85546875" style="375" customWidth="1"/>
    <col min="4610" max="4610" width="7.5703125" style="375" customWidth="1"/>
    <col min="4611" max="4611" width="12.140625" style="375" customWidth="1"/>
    <col min="4612" max="4613" width="12.42578125" style="375" customWidth="1"/>
    <col min="4614" max="4614" width="9.7109375" style="375" customWidth="1"/>
    <col min="4615" max="4615" width="11.85546875" style="375" bestFit="1" customWidth="1"/>
    <col min="4616" max="4616" width="12.85546875" style="375" customWidth="1"/>
    <col min="4617" max="4617" width="9.7109375" style="375" bestFit="1" customWidth="1"/>
    <col min="4618" max="4618" width="10.7109375" style="375" bestFit="1" customWidth="1"/>
    <col min="4619" max="4864" width="9.140625" style="375"/>
    <col min="4865" max="4865" width="62.85546875" style="375" customWidth="1"/>
    <col min="4866" max="4866" width="7.5703125" style="375" customWidth="1"/>
    <col min="4867" max="4867" width="12.140625" style="375" customWidth="1"/>
    <col min="4868" max="4869" width="12.42578125" style="375" customWidth="1"/>
    <col min="4870" max="4870" width="9.7109375" style="375" customWidth="1"/>
    <col min="4871" max="4871" width="11.85546875" style="375" bestFit="1" customWidth="1"/>
    <col min="4872" max="4872" width="12.85546875" style="375" customWidth="1"/>
    <col min="4873" max="4873" width="9.7109375" style="375" bestFit="1" customWidth="1"/>
    <col min="4874" max="4874" width="10.7109375" style="375" bestFit="1" customWidth="1"/>
    <col min="4875" max="5120" width="9.140625" style="375"/>
    <col min="5121" max="5121" width="62.85546875" style="375" customWidth="1"/>
    <col min="5122" max="5122" width="7.5703125" style="375" customWidth="1"/>
    <col min="5123" max="5123" width="12.140625" style="375" customWidth="1"/>
    <col min="5124" max="5125" width="12.42578125" style="375" customWidth="1"/>
    <col min="5126" max="5126" width="9.7109375" style="375" customWidth="1"/>
    <col min="5127" max="5127" width="11.85546875" style="375" bestFit="1" customWidth="1"/>
    <col min="5128" max="5128" width="12.85546875" style="375" customWidth="1"/>
    <col min="5129" max="5129" width="9.7109375" style="375" bestFit="1" customWidth="1"/>
    <col min="5130" max="5130" width="10.7109375" style="375" bestFit="1" customWidth="1"/>
    <col min="5131" max="5376" width="9.140625" style="375"/>
    <col min="5377" max="5377" width="62.85546875" style="375" customWidth="1"/>
    <col min="5378" max="5378" width="7.5703125" style="375" customWidth="1"/>
    <col min="5379" max="5379" width="12.140625" style="375" customWidth="1"/>
    <col min="5380" max="5381" width="12.42578125" style="375" customWidth="1"/>
    <col min="5382" max="5382" width="9.7109375" style="375" customWidth="1"/>
    <col min="5383" max="5383" width="11.85546875" style="375" bestFit="1" customWidth="1"/>
    <col min="5384" max="5384" width="12.85546875" style="375" customWidth="1"/>
    <col min="5385" max="5385" width="9.7109375" style="375" bestFit="1" customWidth="1"/>
    <col min="5386" max="5386" width="10.7109375" style="375" bestFit="1" customWidth="1"/>
    <col min="5387" max="5632" width="9.140625" style="375"/>
    <col min="5633" max="5633" width="62.85546875" style="375" customWidth="1"/>
    <col min="5634" max="5634" width="7.5703125" style="375" customWidth="1"/>
    <col min="5635" max="5635" width="12.140625" style="375" customWidth="1"/>
    <col min="5636" max="5637" width="12.42578125" style="375" customWidth="1"/>
    <col min="5638" max="5638" width="9.7109375" style="375" customWidth="1"/>
    <col min="5639" max="5639" width="11.85546875" style="375" bestFit="1" customWidth="1"/>
    <col min="5640" max="5640" width="12.85546875" style="375" customWidth="1"/>
    <col min="5641" max="5641" width="9.7109375" style="375" bestFit="1" customWidth="1"/>
    <col min="5642" max="5642" width="10.7109375" style="375" bestFit="1" customWidth="1"/>
    <col min="5643" max="5888" width="9.140625" style="375"/>
    <col min="5889" max="5889" width="62.85546875" style="375" customWidth="1"/>
    <col min="5890" max="5890" width="7.5703125" style="375" customWidth="1"/>
    <col min="5891" max="5891" width="12.140625" style="375" customWidth="1"/>
    <col min="5892" max="5893" width="12.42578125" style="375" customWidth="1"/>
    <col min="5894" max="5894" width="9.7109375" style="375" customWidth="1"/>
    <col min="5895" max="5895" width="11.85546875" style="375" bestFit="1" customWidth="1"/>
    <col min="5896" max="5896" width="12.85546875" style="375" customWidth="1"/>
    <col min="5897" max="5897" width="9.7109375" style="375" bestFit="1" customWidth="1"/>
    <col min="5898" max="5898" width="10.7109375" style="375" bestFit="1" customWidth="1"/>
    <col min="5899" max="6144" width="9.140625" style="375"/>
    <col min="6145" max="6145" width="62.85546875" style="375" customWidth="1"/>
    <col min="6146" max="6146" width="7.5703125" style="375" customWidth="1"/>
    <col min="6147" max="6147" width="12.140625" style="375" customWidth="1"/>
    <col min="6148" max="6149" width="12.42578125" style="375" customWidth="1"/>
    <col min="6150" max="6150" width="9.7109375" style="375" customWidth="1"/>
    <col min="6151" max="6151" width="11.85546875" style="375" bestFit="1" customWidth="1"/>
    <col min="6152" max="6152" width="12.85546875" style="375" customWidth="1"/>
    <col min="6153" max="6153" width="9.7109375" style="375" bestFit="1" customWidth="1"/>
    <col min="6154" max="6154" width="10.7109375" style="375" bestFit="1" customWidth="1"/>
    <col min="6155" max="6400" width="9.140625" style="375"/>
    <col min="6401" max="6401" width="62.85546875" style="375" customWidth="1"/>
    <col min="6402" max="6402" width="7.5703125" style="375" customWidth="1"/>
    <col min="6403" max="6403" width="12.140625" style="375" customWidth="1"/>
    <col min="6404" max="6405" width="12.42578125" style="375" customWidth="1"/>
    <col min="6406" max="6406" width="9.7109375" style="375" customWidth="1"/>
    <col min="6407" max="6407" width="11.85546875" style="375" bestFit="1" customWidth="1"/>
    <col min="6408" max="6408" width="12.85546875" style="375" customWidth="1"/>
    <col min="6409" max="6409" width="9.7109375" style="375" bestFit="1" customWidth="1"/>
    <col min="6410" max="6410" width="10.7109375" style="375" bestFit="1" customWidth="1"/>
    <col min="6411" max="6656" width="9.140625" style="375"/>
    <col min="6657" max="6657" width="62.85546875" style="375" customWidth="1"/>
    <col min="6658" max="6658" width="7.5703125" style="375" customWidth="1"/>
    <col min="6659" max="6659" width="12.140625" style="375" customWidth="1"/>
    <col min="6660" max="6661" width="12.42578125" style="375" customWidth="1"/>
    <col min="6662" max="6662" width="9.7109375" style="375" customWidth="1"/>
    <col min="6663" max="6663" width="11.85546875" style="375" bestFit="1" customWidth="1"/>
    <col min="6664" max="6664" width="12.85546875" style="375" customWidth="1"/>
    <col min="6665" max="6665" width="9.7109375" style="375" bestFit="1" customWidth="1"/>
    <col min="6666" max="6666" width="10.7109375" style="375" bestFit="1" customWidth="1"/>
    <col min="6667" max="6912" width="9.140625" style="375"/>
    <col min="6913" max="6913" width="62.85546875" style="375" customWidth="1"/>
    <col min="6914" max="6914" width="7.5703125" style="375" customWidth="1"/>
    <col min="6915" max="6915" width="12.140625" style="375" customWidth="1"/>
    <col min="6916" max="6917" width="12.42578125" style="375" customWidth="1"/>
    <col min="6918" max="6918" width="9.7109375" style="375" customWidth="1"/>
    <col min="6919" max="6919" width="11.85546875" style="375" bestFit="1" customWidth="1"/>
    <col min="6920" max="6920" width="12.85546875" style="375" customWidth="1"/>
    <col min="6921" max="6921" width="9.7109375" style="375" bestFit="1" customWidth="1"/>
    <col min="6922" max="6922" width="10.7109375" style="375" bestFit="1" customWidth="1"/>
    <col min="6923" max="7168" width="9.140625" style="375"/>
    <col min="7169" max="7169" width="62.85546875" style="375" customWidth="1"/>
    <col min="7170" max="7170" width="7.5703125" style="375" customWidth="1"/>
    <col min="7171" max="7171" width="12.140625" style="375" customWidth="1"/>
    <col min="7172" max="7173" width="12.42578125" style="375" customWidth="1"/>
    <col min="7174" max="7174" width="9.7109375" style="375" customWidth="1"/>
    <col min="7175" max="7175" width="11.85546875" style="375" bestFit="1" customWidth="1"/>
    <col min="7176" max="7176" width="12.85546875" style="375" customWidth="1"/>
    <col min="7177" max="7177" width="9.7109375" style="375" bestFit="1" customWidth="1"/>
    <col min="7178" max="7178" width="10.7109375" style="375" bestFit="1" customWidth="1"/>
    <col min="7179" max="7424" width="9.140625" style="375"/>
    <col min="7425" max="7425" width="62.85546875" style="375" customWidth="1"/>
    <col min="7426" max="7426" width="7.5703125" style="375" customWidth="1"/>
    <col min="7427" max="7427" width="12.140625" style="375" customWidth="1"/>
    <col min="7428" max="7429" width="12.42578125" style="375" customWidth="1"/>
    <col min="7430" max="7430" width="9.7109375" style="375" customWidth="1"/>
    <col min="7431" max="7431" width="11.85546875" style="375" bestFit="1" customWidth="1"/>
    <col min="7432" max="7432" width="12.85546875" style="375" customWidth="1"/>
    <col min="7433" max="7433" width="9.7109375" style="375" bestFit="1" customWidth="1"/>
    <col min="7434" max="7434" width="10.7109375" style="375" bestFit="1" customWidth="1"/>
    <col min="7435" max="7680" width="9.140625" style="375"/>
    <col min="7681" max="7681" width="62.85546875" style="375" customWidth="1"/>
    <col min="7682" max="7682" width="7.5703125" style="375" customWidth="1"/>
    <col min="7683" max="7683" width="12.140625" style="375" customWidth="1"/>
    <col min="7684" max="7685" width="12.42578125" style="375" customWidth="1"/>
    <col min="7686" max="7686" width="9.7109375" style="375" customWidth="1"/>
    <col min="7687" max="7687" width="11.85546875" style="375" bestFit="1" customWidth="1"/>
    <col min="7688" max="7688" width="12.85546875" style="375" customWidth="1"/>
    <col min="7689" max="7689" width="9.7109375" style="375" bestFit="1" customWidth="1"/>
    <col min="7690" max="7690" width="10.7109375" style="375" bestFit="1" customWidth="1"/>
    <col min="7691" max="7936" width="9.140625" style="375"/>
    <col min="7937" max="7937" width="62.85546875" style="375" customWidth="1"/>
    <col min="7938" max="7938" width="7.5703125" style="375" customWidth="1"/>
    <col min="7939" max="7939" width="12.140625" style="375" customWidth="1"/>
    <col min="7940" max="7941" width="12.42578125" style="375" customWidth="1"/>
    <col min="7942" max="7942" width="9.7109375" style="375" customWidth="1"/>
    <col min="7943" max="7943" width="11.85546875" style="375" bestFit="1" customWidth="1"/>
    <col min="7944" max="7944" width="12.85546875" style="375" customWidth="1"/>
    <col min="7945" max="7945" width="9.7109375" style="375" bestFit="1" customWidth="1"/>
    <col min="7946" max="7946" width="10.7109375" style="375" bestFit="1" customWidth="1"/>
    <col min="7947" max="8192" width="9.140625" style="375"/>
    <col min="8193" max="8193" width="62.85546875" style="375" customWidth="1"/>
    <col min="8194" max="8194" width="7.5703125" style="375" customWidth="1"/>
    <col min="8195" max="8195" width="12.140625" style="375" customWidth="1"/>
    <col min="8196" max="8197" width="12.42578125" style="375" customWidth="1"/>
    <col min="8198" max="8198" width="9.7109375" style="375" customWidth="1"/>
    <col min="8199" max="8199" width="11.85546875" style="375" bestFit="1" customWidth="1"/>
    <col min="8200" max="8200" width="12.85546875" style="375" customWidth="1"/>
    <col min="8201" max="8201" width="9.7109375" style="375" bestFit="1" customWidth="1"/>
    <col min="8202" max="8202" width="10.7109375" style="375" bestFit="1" customWidth="1"/>
    <col min="8203" max="8448" width="9.140625" style="375"/>
    <col min="8449" max="8449" width="62.85546875" style="375" customWidth="1"/>
    <col min="8450" max="8450" width="7.5703125" style="375" customWidth="1"/>
    <col min="8451" max="8451" width="12.140625" style="375" customWidth="1"/>
    <col min="8452" max="8453" width="12.42578125" style="375" customWidth="1"/>
    <col min="8454" max="8454" width="9.7109375" style="375" customWidth="1"/>
    <col min="8455" max="8455" width="11.85546875" style="375" bestFit="1" customWidth="1"/>
    <col min="8456" max="8456" width="12.85546875" style="375" customWidth="1"/>
    <col min="8457" max="8457" width="9.7109375" style="375" bestFit="1" customWidth="1"/>
    <col min="8458" max="8458" width="10.7109375" style="375" bestFit="1" customWidth="1"/>
    <col min="8459" max="8704" width="9.140625" style="375"/>
    <col min="8705" max="8705" width="62.85546875" style="375" customWidth="1"/>
    <col min="8706" max="8706" width="7.5703125" style="375" customWidth="1"/>
    <col min="8707" max="8707" width="12.140625" style="375" customWidth="1"/>
    <col min="8708" max="8709" width="12.42578125" style="375" customWidth="1"/>
    <col min="8710" max="8710" width="9.7109375" style="375" customWidth="1"/>
    <col min="8711" max="8711" width="11.85546875" style="375" bestFit="1" customWidth="1"/>
    <col min="8712" max="8712" width="12.85546875" style="375" customWidth="1"/>
    <col min="8713" max="8713" width="9.7109375" style="375" bestFit="1" customWidth="1"/>
    <col min="8714" max="8714" width="10.7109375" style="375" bestFit="1" customWidth="1"/>
    <col min="8715" max="8960" width="9.140625" style="375"/>
    <col min="8961" max="8961" width="62.85546875" style="375" customWidth="1"/>
    <col min="8962" max="8962" width="7.5703125" style="375" customWidth="1"/>
    <col min="8963" max="8963" width="12.140625" style="375" customWidth="1"/>
    <col min="8964" max="8965" width="12.42578125" style="375" customWidth="1"/>
    <col min="8966" max="8966" width="9.7109375" style="375" customWidth="1"/>
    <col min="8967" max="8967" width="11.85546875" style="375" bestFit="1" customWidth="1"/>
    <col min="8968" max="8968" width="12.85546875" style="375" customWidth="1"/>
    <col min="8969" max="8969" width="9.7109375" style="375" bestFit="1" customWidth="1"/>
    <col min="8970" max="8970" width="10.7109375" style="375" bestFit="1" customWidth="1"/>
    <col min="8971" max="9216" width="9.140625" style="375"/>
    <col min="9217" max="9217" width="62.85546875" style="375" customWidth="1"/>
    <col min="9218" max="9218" width="7.5703125" style="375" customWidth="1"/>
    <col min="9219" max="9219" width="12.140625" style="375" customWidth="1"/>
    <col min="9220" max="9221" width="12.42578125" style="375" customWidth="1"/>
    <col min="9222" max="9222" width="9.7109375" style="375" customWidth="1"/>
    <col min="9223" max="9223" width="11.85546875" style="375" bestFit="1" customWidth="1"/>
    <col min="9224" max="9224" width="12.85546875" style="375" customWidth="1"/>
    <col min="9225" max="9225" width="9.7109375" style="375" bestFit="1" customWidth="1"/>
    <col min="9226" max="9226" width="10.7109375" style="375" bestFit="1" customWidth="1"/>
    <col min="9227" max="9472" width="9.140625" style="375"/>
    <col min="9473" max="9473" width="62.85546875" style="375" customWidth="1"/>
    <col min="9474" max="9474" width="7.5703125" style="375" customWidth="1"/>
    <col min="9475" max="9475" width="12.140625" style="375" customWidth="1"/>
    <col min="9476" max="9477" width="12.42578125" style="375" customWidth="1"/>
    <col min="9478" max="9478" width="9.7109375" style="375" customWidth="1"/>
    <col min="9479" max="9479" width="11.85546875" style="375" bestFit="1" customWidth="1"/>
    <col min="9480" max="9480" width="12.85546875" style="375" customWidth="1"/>
    <col min="9481" max="9481" width="9.7109375" style="375" bestFit="1" customWidth="1"/>
    <col min="9482" max="9482" width="10.7109375" style="375" bestFit="1" customWidth="1"/>
    <col min="9483" max="9728" width="9.140625" style="375"/>
    <col min="9729" max="9729" width="62.85546875" style="375" customWidth="1"/>
    <col min="9730" max="9730" width="7.5703125" style="375" customWidth="1"/>
    <col min="9731" max="9731" width="12.140625" style="375" customWidth="1"/>
    <col min="9732" max="9733" width="12.42578125" style="375" customWidth="1"/>
    <col min="9734" max="9734" width="9.7109375" style="375" customWidth="1"/>
    <col min="9735" max="9735" width="11.85546875" style="375" bestFit="1" customWidth="1"/>
    <col min="9736" max="9736" width="12.85546875" style="375" customWidth="1"/>
    <col min="9737" max="9737" width="9.7109375" style="375" bestFit="1" customWidth="1"/>
    <col min="9738" max="9738" width="10.7109375" style="375" bestFit="1" customWidth="1"/>
    <col min="9739" max="9984" width="9.140625" style="375"/>
    <col min="9985" max="9985" width="62.85546875" style="375" customWidth="1"/>
    <col min="9986" max="9986" width="7.5703125" style="375" customWidth="1"/>
    <col min="9987" max="9987" width="12.140625" style="375" customWidth="1"/>
    <col min="9988" max="9989" width="12.42578125" style="375" customWidth="1"/>
    <col min="9990" max="9990" width="9.7109375" style="375" customWidth="1"/>
    <col min="9991" max="9991" width="11.85546875" style="375" bestFit="1" customWidth="1"/>
    <col min="9992" max="9992" width="12.85546875" style="375" customWidth="1"/>
    <col min="9993" max="9993" width="9.7109375" style="375" bestFit="1" customWidth="1"/>
    <col min="9994" max="9994" width="10.7109375" style="375" bestFit="1" customWidth="1"/>
    <col min="9995" max="10240" width="9.140625" style="375"/>
    <col min="10241" max="10241" width="62.85546875" style="375" customWidth="1"/>
    <col min="10242" max="10242" width="7.5703125" style="375" customWidth="1"/>
    <col min="10243" max="10243" width="12.140625" style="375" customWidth="1"/>
    <col min="10244" max="10245" width="12.42578125" style="375" customWidth="1"/>
    <col min="10246" max="10246" width="9.7109375" style="375" customWidth="1"/>
    <col min="10247" max="10247" width="11.85546875" style="375" bestFit="1" customWidth="1"/>
    <col min="10248" max="10248" width="12.85546875" style="375" customWidth="1"/>
    <col min="10249" max="10249" width="9.7109375" style="375" bestFit="1" customWidth="1"/>
    <col min="10250" max="10250" width="10.7109375" style="375" bestFit="1" customWidth="1"/>
    <col min="10251" max="10496" width="9.140625" style="375"/>
    <col min="10497" max="10497" width="62.85546875" style="375" customWidth="1"/>
    <col min="10498" max="10498" width="7.5703125" style="375" customWidth="1"/>
    <col min="10499" max="10499" width="12.140625" style="375" customWidth="1"/>
    <col min="10500" max="10501" width="12.42578125" style="375" customWidth="1"/>
    <col min="10502" max="10502" width="9.7109375" style="375" customWidth="1"/>
    <col min="10503" max="10503" width="11.85546875" style="375" bestFit="1" customWidth="1"/>
    <col min="10504" max="10504" width="12.85546875" style="375" customWidth="1"/>
    <col min="10505" max="10505" width="9.7109375" style="375" bestFit="1" customWidth="1"/>
    <col min="10506" max="10506" width="10.7109375" style="375" bestFit="1" customWidth="1"/>
    <col min="10507" max="10752" width="9.140625" style="375"/>
    <col min="10753" max="10753" width="62.85546875" style="375" customWidth="1"/>
    <col min="10754" max="10754" width="7.5703125" style="375" customWidth="1"/>
    <col min="10755" max="10755" width="12.140625" style="375" customWidth="1"/>
    <col min="10756" max="10757" width="12.42578125" style="375" customWidth="1"/>
    <col min="10758" max="10758" width="9.7109375" style="375" customWidth="1"/>
    <col min="10759" max="10759" width="11.85546875" style="375" bestFit="1" customWidth="1"/>
    <col min="10760" max="10760" width="12.85546875" style="375" customWidth="1"/>
    <col min="10761" max="10761" width="9.7109375" style="375" bestFit="1" customWidth="1"/>
    <col min="10762" max="10762" width="10.7109375" style="375" bestFit="1" customWidth="1"/>
    <col min="10763" max="11008" width="9.140625" style="375"/>
    <col min="11009" max="11009" width="62.85546875" style="375" customWidth="1"/>
    <col min="11010" max="11010" width="7.5703125" style="375" customWidth="1"/>
    <col min="11011" max="11011" width="12.140625" style="375" customWidth="1"/>
    <col min="11012" max="11013" width="12.42578125" style="375" customWidth="1"/>
    <col min="11014" max="11014" width="9.7109375" style="375" customWidth="1"/>
    <col min="11015" max="11015" width="11.85546875" style="375" bestFit="1" customWidth="1"/>
    <col min="11016" max="11016" width="12.85546875" style="375" customWidth="1"/>
    <col min="11017" max="11017" width="9.7109375" style="375" bestFit="1" customWidth="1"/>
    <col min="11018" max="11018" width="10.7109375" style="375" bestFit="1" customWidth="1"/>
    <col min="11019" max="11264" width="9.140625" style="375"/>
    <col min="11265" max="11265" width="62.85546875" style="375" customWidth="1"/>
    <col min="11266" max="11266" width="7.5703125" style="375" customWidth="1"/>
    <col min="11267" max="11267" width="12.140625" style="375" customWidth="1"/>
    <col min="11268" max="11269" width="12.42578125" style="375" customWidth="1"/>
    <col min="11270" max="11270" width="9.7109375" style="375" customWidth="1"/>
    <col min="11271" max="11271" width="11.85546875" style="375" bestFit="1" customWidth="1"/>
    <col min="11272" max="11272" width="12.85546875" style="375" customWidth="1"/>
    <col min="11273" max="11273" width="9.7109375" style="375" bestFit="1" customWidth="1"/>
    <col min="11274" max="11274" width="10.7109375" style="375" bestFit="1" customWidth="1"/>
    <col min="11275" max="11520" width="9.140625" style="375"/>
    <col min="11521" max="11521" width="62.85546875" style="375" customWidth="1"/>
    <col min="11522" max="11522" width="7.5703125" style="375" customWidth="1"/>
    <col min="11523" max="11523" width="12.140625" style="375" customWidth="1"/>
    <col min="11524" max="11525" width="12.42578125" style="375" customWidth="1"/>
    <col min="11526" max="11526" width="9.7109375" style="375" customWidth="1"/>
    <col min="11527" max="11527" width="11.85546875" style="375" bestFit="1" customWidth="1"/>
    <col min="11528" max="11528" width="12.85546875" style="375" customWidth="1"/>
    <col min="11529" max="11529" width="9.7109375" style="375" bestFit="1" customWidth="1"/>
    <col min="11530" max="11530" width="10.7109375" style="375" bestFit="1" customWidth="1"/>
    <col min="11531" max="11776" width="9.140625" style="375"/>
    <col min="11777" max="11777" width="62.85546875" style="375" customWidth="1"/>
    <col min="11778" max="11778" width="7.5703125" style="375" customWidth="1"/>
    <col min="11779" max="11779" width="12.140625" style="375" customWidth="1"/>
    <col min="11780" max="11781" width="12.42578125" style="375" customWidth="1"/>
    <col min="11782" max="11782" width="9.7109375" style="375" customWidth="1"/>
    <col min="11783" max="11783" width="11.85546875" style="375" bestFit="1" customWidth="1"/>
    <col min="11784" max="11784" width="12.85546875" style="375" customWidth="1"/>
    <col min="11785" max="11785" width="9.7109375" style="375" bestFit="1" customWidth="1"/>
    <col min="11786" max="11786" width="10.7109375" style="375" bestFit="1" customWidth="1"/>
    <col min="11787" max="12032" width="9.140625" style="375"/>
    <col min="12033" max="12033" width="62.85546875" style="375" customWidth="1"/>
    <col min="12034" max="12034" width="7.5703125" style="375" customWidth="1"/>
    <col min="12035" max="12035" width="12.140625" style="375" customWidth="1"/>
    <col min="12036" max="12037" width="12.42578125" style="375" customWidth="1"/>
    <col min="12038" max="12038" width="9.7109375" style="375" customWidth="1"/>
    <col min="12039" max="12039" width="11.85546875" style="375" bestFit="1" customWidth="1"/>
    <col min="12040" max="12040" width="12.85546875" style="375" customWidth="1"/>
    <col min="12041" max="12041" width="9.7109375" style="375" bestFit="1" customWidth="1"/>
    <col min="12042" max="12042" width="10.7109375" style="375" bestFit="1" customWidth="1"/>
    <col min="12043" max="12288" width="9.140625" style="375"/>
    <col min="12289" max="12289" width="62.85546875" style="375" customWidth="1"/>
    <col min="12290" max="12290" width="7.5703125" style="375" customWidth="1"/>
    <col min="12291" max="12291" width="12.140625" style="375" customWidth="1"/>
    <col min="12292" max="12293" width="12.42578125" style="375" customWidth="1"/>
    <col min="12294" max="12294" width="9.7109375" style="375" customWidth="1"/>
    <col min="12295" max="12295" width="11.85546875" style="375" bestFit="1" customWidth="1"/>
    <col min="12296" max="12296" width="12.85546875" style="375" customWidth="1"/>
    <col min="12297" max="12297" width="9.7109375" style="375" bestFit="1" customWidth="1"/>
    <col min="12298" max="12298" width="10.7109375" style="375" bestFit="1" customWidth="1"/>
    <col min="12299" max="12544" width="9.140625" style="375"/>
    <col min="12545" max="12545" width="62.85546875" style="375" customWidth="1"/>
    <col min="12546" max="12546" width="7.5703125" style="375" customWidth="1"/>
    <col min="12547" max="12547" width="12.140625" style="375" customWidth="1"/>
    <col min="12548" max="12549" width="12.42578125" style="375" customWidth="1"/>
    <col min="12550" max="12550" width="9.7109375" style="375" customWidth="1"/>
    <col min="12551" max="12551" width="11.85546875" style="375" bestFit="1" customWidth="1"/>
    <col min="12552" max="12552" width="12.85546875" style="375" customWidth="1"/>
    <col min="12553" max="12553" width="9.7109375" style="375" bestFit="1" customWidth="1"/>
    <col min="12554" max="12554" width="10.7109375" style="375" bestFit="1" customWidth="1"/>
    <col min="12555" max="12800" width="9.140625" style="375"/>
    <col min="12801" max="12801" width="62.85546875" style="375" customWidth="1"/>
    <col min="12802" max="12802" width="7.5703125" style="375" customWidth="1"/>
    <col min="12803" max="12803" width="12.140625" style="375" customWidth="1"/>
    <col min="12804" max="12805" width="12.42578125" style="375" customWidth="1"/>
    <col min="12806" max="12806" width="9.7109375" style="375" customWidth="1"/>
    <col min="12807" max="12807" width="11.85546875" style="375" bestFit="1" customWidth="1"/>
    <col min="12808" max="12808" width="12.85546875" style="375" customWidth="1"/>
    <col min="12809" max="12809" width="9.7109375" style="375" bestFit="1" customWidth="1"/>
    <col min="12810" max="12810" width="10.7109375" style="375" bestFit="1" customWidth="1"/>
    <col min="12811" max="13056" width="9.140625" style="375"/>
    <col min="13057" max="13057" width="62.85546875" style="375" customWidth="1"/>
    <col min="13058" max="13058" width="7.5703125" style="375" customWidth="1"/>
    <col min="13059" max="13059" width="12.140625" style="375" customWidth="1"/>
    <col min="13060" max="13061" width="12.42578125" style="375" customWidth="1"/>
    <col min="13062" max="13062" width="9.7109375" style="375" customWidth="1"/>
    <col min="13063" max="13063" width="11.85546875" style="375" bestFit="1" customWidth="1"/>
    <col min="13064" max="13064" width="12.85546875" style="375" customWidth="1"/>
    <col min="13065" max="13065" width="9.7109375" style="375" bestFit="1" customWidth="1"/>
    <col min="13066" max="13066" width="10.7109375" style="375" bestFit="1" customWidth="1"/>
    <col min="13067" max="13312" width="9.140625" style="375"/>
    <col min="13313" max="13313" width="62.85546875" style="375" customWidth="1"/>
    <col min="13314" max="13314" width="7.5703125" style="375" customWidth="1"/>
    <col min="13315" max="13315" width="12.140625" style="375" customWidth="1"/>
    <col min="13316" max="13317" width="12.42578125" style="375" customWidth="1"/>
    <col min="13318" max="13318" width="9.7109375" style="375" customWidth="1"/>
    <col min="13319" max="13319" width="11.85546875" style="375" bestFit="1" customWidth="1"/>
    <col min="13320" max="13320" width="12.85546875" style="375" customWidth="1"/>
    <col min="13321" max="13321" width="9.7109375" style="375" bestFit="1" customWidth="1"/>
    <col min="13322" max="13322" width="10.7109375" style="375" bestFit="1" customWidth="1"/>
    <col min="13323" max="13568" width="9.140625" style="375"/>
    <col min="13569" max="13569" width="62.85546875" style="375" customWidth="1"/>
    <col min="13570" max="13570" width="7.5703125" style="375" customWidth="1"/>
    <col min="13571" max="13571" width="12.140625" style="375" customWidth="1"/>
    <col min="13572" max="13573" width="12.42578125" style="375" customWidth="1"/>
    <col min="13574" max="13574" width="9.7109375" style="375" customWidth="1"/>
    <col min="13575" max="13575" width="11.85546875" style="375" bestFit="1" customWidth="1"/>
    <col min="13576" max="13576" width="12.85546875" style="375" customWidth="1"/>
    <col min="13577" max="13577" width="9.7109375" style="375" bestFit="1" customWidth="1"/>
    <col min="13578" max="13578" width="10.7109375" style="375" bestFit="1" customWidth="1"/>
    <col min="13579" max="13824" width="9.140625" style="375"/>
    <col min="13825" max="13825" width="62.85546875" style="375" customWidth="1"/>
    <col min="13826" max="13826" width="7.5703125" style="375" customWidth="1"/>
    <col min="13827" max="13827" width="12.140625" style="375" customWidth="1"/>
    <col min="13828" max="13829" width="12.42578125" style="375" customWidth="1"/>
    <col min="13830" max="13830" width="9.7109375" style="375" customWidth="1"/>
    <col min="13831" max="13831" width="11.85546875" style="375" bestFit="1" customWidth="1"/>
    <col min="13832" max="13832" width="12.85546875" style="375" customWidth="1"/>
    <col min="13833" max="13833" width="9.7109375" style="375" bestFit="1" customWidth="1"/>
    <col min="13834" max="13834" width="10.7109375" style="375" bestFit="1" customWidth="1"/>
    <col min="13835" max="14080" width="9.140625" style="375"/>
    <col min="14081" max="14081" width="62.85546875" style="375" customWidth="1"/>
    <col min="14082" max="14082" width="7.5703125" style="375" customWidth="1"/>
    <col min="14083" max="14083" width="12.140625" style="375" customWidth="1"/>
    <col min="14084" max="14085" width="12.42578125" style="375" customWidth="1"/>
    <col min="14086" max="14086" width="9.7109375" style="375" customWidth="1"/>
    <col min="14087" max="14087" width="11.85546875" style="375" bestFit="1" customWidth="1"/>
    <col min="14088" max="14088" width="12.85546875" style="375" customWidth="1"/>
    <col min="14089" max="14089" width="9.7109375" style="375" bestFit="1" customWidth="1"/>
    <col min="14090" max="14090" width="10.7109375" style="375" bestFit="1" customWidth="1"/>
    <col min="14091" max="14336" width="9.140625" style="375"/>
    <col min="14337" max="14337" width="62.85546875" style="375" customWidth="1"/>
    <col min="14338" max="14338" width="7.5703125" style="375" customWidth="1"/>
    <col min="14339" max="14339" width="12.140625" style="375" customWidth="1"/>
    <col min="14340" max="14341" width="12.42578125" style="375" customWidth="1"/>
    <col min="14342" max="14342" width="9.7109375" style="375" customWidth="1"/>
    <col min="14343" max="14343" width="11.85546875" style="375" bestFit="1" customWidth="1"/>
    <col min="14344" max="14344" width="12.85546875" style="375" customWidth="1"/>
    <col min="14345" max="14345" width="9.7109375" style="375" bestFit="1" customWidth="1"/>
    <col min="14346" max="14346" width="10.7109375" style="375" bestFit="1" customWidth="1"/>
    <col min="14347" max="14592" width="9.140625" style="375"/>
    <col min="14593" max="14593" width="62.85546875" style="375" customWidth="1"/>
    <col min="14594" max="14594" width="7.5703125" style="375" customWidth="1"/>
    <col min="14595" max="14595" width="12.140625" style="375" customWidth="1"/>
    <col min="14596" max="14597" width="12.42578125" style="375" customWidth="1"/>
    <col min="14598" max="14598" width="9.7109375" style="375" customWidth="1"/>
    <col min="14599" max="14599" width="11.85546875" style="375" bestFit="1" customWidth="1"/>
    <col min="14600" max="14600" width="12.85546875" style="375" customWidth="1"/>
    <col min="14601" max="14601" width="9.7109375" style="375" bestFit="1" customWidth="1"/>
    <col min="14602" max="14602" width="10.7109375" style="375" bestFit="1" customWidth="1"/>
    <col min="14603" max="14848" width="9.140625" style="375"/>
    <col min="14849" max="14849" width="62.85546875" style="375" customWidth="1"/>
    <col min="14850" max="14850" width="7.5703125" style="375" customWidth="1"/>
    <col min="14851" max="14851" width="12.140625" style="375" customWidth="1"/>
    <col min="14852" max="14853" width="12.42578125" style="375" customWidth="1"/>
    <col min="14854" max="14854" width="9.7109375" style="375" customWidth="1"/>
    <col min="14855" max="14855" width="11.85546875" style="375" bestFit="1" customWidth="1"/>
    <col min="14856" max="14856" width="12.85546875" style="375" customWidth="1"/>
    <col min="14857" max="14857" width="9.7109375" style="375" bestFit="1" customWidth="1"/>
    <col min="14858" max="14858" width="10.7109375" style="375" bestFit="1" customWidth="1"/>
    <col min="14859" max="15104" width="9.140625" style="375"/>
    <col min="15105" max="15105" width="62.85546875" style="375" customWidth="1"/>
    <col min="15106" max="15106" width="7.5703125" style="375" customWidth="1"/>
    <col min="15107" max="15107" width="12.140625" style="375" customWidth="1"/>
    <col min="15108" max="15109" width="12.42578125" style="375" customWidth="1"/>
    <col min="15110" max="15110" width="9.7109375" style="375" customWidth="1"/>
    <col min="15111" max="15111" width="11.85546875" style="375" bestFit="1" customWidth="1"/>
    <col min="15112" max="15112" width="12.85546875" style="375" customWidth="1"/>
    <col min="15113" max="15113" width="9.7109375" style="375" bestFit="1" customWidth="1"/>
    <col min="15114" max="15114" width="10.7109375" style="375" bestFit="1" customWidth="1"/>
    <col min="15115" max="15360" width="9.140625" style="375"/>
    <col min="15361" max="15361" width="62.85546875" style="375" customWidth="1"/>
    <col min="15362" max="15362" width="7.5703125" style="375" customWidth="1"/>
    <col min="15363" max="15363" width="12.140625" style="375" customWidth="1"/>
    <col min="15364" max="15365" width="12.42578125" style="375" customWidth="1"/>
    <col min="15366" max="15366" width="9.7109375" style="375" customWidth="1"/>
    <col min="15367" max="15367" width="11.85546875" style="375" bestFit="1" customWidth="1"/>
    <col min="15368" max="15368" width="12.85546875" style="375" customWidth="1"/>
    <col min="15369" max="15369" width="9.7109375" style="375" bestFit="1" customWidth="1"/>
    <col min="15370" max="15370" width="10.7109375" style="375" bestFit="1" customWidth="1"/>
    <col min="15371" max="15616" width="9.140625" style="375"/>
    <col min="15617" max="15617" width="62.85546875" style="375" customWidth="1"/>
    <col min="15618" max="15618" width="7.5703125" style="375" customWidth="1"/>
    <col min="15619" max="15619" width="12.140625" style="375" customWidth="1"/>
    <col min="15620" max="15621" width="12.42578125" style="375" customWidth="1"/>
    <col min="15622" max="15622" width="9.7109375" style="375" customWidth="1"/>
    <col min="15623" max="15623" width="11.85546875" style="375" bestFit="1" customWidth="1"/>
    <col min="15624" max="15624" width="12.85546875" style="375" customWidth="1"/>
    <col min="15625" max="15625" width="9.7109375" style="375" bestFit="1" customWidth="1"/>
    <col min="15626" max="15626" width="10.7109375" style="375" bestFit="1" customWidth="1"/>
    <col min="15627" max="15872" width="9.140625" style="375"/>
    <col min="15873" max="15873" width="62.85546875" style="375" customWidth="1"/>
    <col min="15874" max="15874" width="7.5703125" style="375" customWidth="1"/>
    <col min="15875" max="15875" width="12.140625" style="375" customWidth="1"/>
    <col min="15876" max="15877" width="12.42578125" style="375" customWidth="1"/>
    <col min="15878" max="15878" width="9.7109375" style="375" customWidth="1"/>
    <col min="15879" max="15879" width="11.85546875" style="375" bestFit="1" customWidth="1"/>
    <col min="15880" max="15880" width="12.85546875" style="375" customWidth="1"/>
    <col min="15881" max="15881" width="9.7109375" style="375" bestFit="1" customWidth="1"/>
    <col min="15882" max="15882" width="10.7109375" style="375" bestFit="1" customWidth="1"/>
    <col min="15883" max="16128" width="9.140625" style="375"/>
    <col min="16129" max="16129" width="62.85546875" style="375" customWidth="1"/>
    <col min="16130" max="16130" width="7.5703125" style="375" customWidth="1"/>
    <col min="16131" max="16131" width="12.140625" style="375" customWidth="1"/>
    <col min="16132" max="16133" width="12.42578125" style="375" customWidth="1"/>
    <col min="16134" max="16134" width="9.7109375" style="375" customWidth="1"/>
    <col min="16135" max="16135" width="11.85546875" style="375" bestFit="1" customWidth="1"/>
    <col min="16136" max="16136" width="12.85546875" style="375" customWidth="1"/>
    <col min="16137" max="16137" width="9.7109375" style="375" bestFit="1" customWidth="1"/>
    <col min="16138" max="16138" width="10.7109375" style="375" bestFit="1" customWidth="1"/>
    <col min="16139" max="16384" width="9.140625" style="375"/>
  </cols>
  <sheetData>
    <row r="1" spans="1:8" ht="15" x14ac:dyDescent="0.25">
      <c r="A1" s="253" t="s">
        <v>742</v>
      </c>
      <c r="E1" s="1135" t="s">
        <v>0</v>
      </c>
      <c r="F1" s="1135"/>
    </row>
    <row r="2" spans="1:8" ht="18.75" x14ac:dyDescent="0.3">
      <c r="E2" s="378"/>
    </row>
    <row r="3" spans="1:8" s="380" customFormat="1" ht="21.75" customHeight="1" x14ac:dyDescent="0.3">
      <c r="A3" s="1136" t="s">
        <v>678</v>
      </c>
      <c r="B3" s="1136"/>
      <c r="C3" s="1136"/>
      <c r="D3" s="1136"/>
      <c r="E3" s="1136"/>
      <c r="F3" s="1136"/>
    </row>
    <row r="4" spans="1:8" s="380" customFormat="1" ht="21.75" customHeight="1" x14ac:dyDescent="0.3">
      <c r="A4" s="381"/>
      <c r="B4" s="381"/>
      <c r="C4" s="381"/>
      <c r="D4" s="382"/>
      <c r="E4" s="382"/>
    </row>
    <row r="5" spans="1:8" s="380" customFormat="1" ht="15" customHeight="1" thickBot="1" x14ac:dyDescent="0.35">
      <c r="A5" s="383"/>
      <c r="B5" s="384"/>
      <c r="C5" s="385" t="s">
        <v>718</v>
      </c>
      <c r="D5" s="385" t="s">
        <v>719</v>
      </c>
      <c r="E5" s="385" t="s">
        <v>720</v>
      </c>
      <c r="F5" s="386"/>
    </row>
    <row r="6" spans="1:8" s="387" customFormat="1" ht="18.75" customHeight="1" thickTop="1" x14ac:dyDescent="0.2">
      <c r="A6" s="1137" t="s">
        <v>721</v>
      </c>
      <c r="B6" s="1139" t="s">
        <v>722</v>
      </c>
      <c r="C6" s="1141" t="s">
        <v>723</v>
      </c>
      <c r="D6" s="1143" t="s">
        <v>724</v>
      </c>
      <c r="E6" s="1143" t="s">
        <v>725</v>
      </c>
      <c r="F6" s="1145" t="s">
        <v>726</v>
      </c>
    </row>
    <row r="7" spans="1:8" s="394" customFormat="1" ht="23.25" customHeight="1" thickBot="1" x14ac:dyDescent="0.25">
      <c r="A7" s="1138"/>
      <c r="B7" s="1140"/>
      <c r="C7" s="1142"/>
      <c r="D7" s="1144"/>
      <c r="E7" s="1144"/>
      <c r="F7" s="1146"/>
      <c r="G7" s="388"/>
    </row>
    <row r="8" spans="1:8" s="394" customFormat="1" ht="15" customHeight="1" thickTop="1" thickBot="1" x14ac:dyDescent="0.3">
      <c r="A8" s="389" t="s">
        <v>727</v>
      </c>
      <c r="B8" s="390"/>
      <c r="C8" s="391"/>
      <c r="D8" s="392"/>
      <c r="E8" s="392"/>
      <c r="F8" s="393"/>
    </row>
    <row r="9" spans="1:8" s="387" customFormat="1" ht="15" customHeight="1" thickTop="1" x14ac:dyDescent="0.2">
      <c r="A9" s="395" t="s">
        <v>728</v>
      </c>
      <c r="B9" s="396">
        <v>1997</v>
      </c>
      <c r="C9" s="397" t="s">
        <v>729</v>
      </c>
      <c r="D9" s="398">
        <v>286</v>
      </c>
      <c r="E9" s="399">
        <v>297</v>
      </c>
      <c r="F9" s="400">
        <v>2022</v>
      </c>
    </row>
    <row r="10" spans="1:8" s="387" customFormat="1" ht="17.25" customHeight="1" thickBot="1" x14ac:dyDescent="0.25">
      <c r="A10" s="401" t="s">
        <v>730</v>
      </c>
      <c r="B10" s="402">
        <v>2018</v>
      </c>
      <c r="C10" s="403" t="s">
        <v>731</v>
      </c>
      <c r="D10" s="404">
        <v>0</v>
      </c>
      <c r="E10" s="405">
        <v>0</v>
      </c>
      <c r="F10" s="406"/>
    </row>
    <row r="11" spans="1:8" s="412" customFormat="1" ht="21.75" customHeight="1" thickBot="1" x14ac:dyDescent="0.25">
      <c r="A11" s="407" t="s">
        <v>732</v>
      </c>
      <c r="B11" s="408"/>
      <c r="C11" s="409"/>
      <c r="D11" s="410">
        <f>SUM(D9:D10)</f>
        <v>286</v>
      </c>
      <c r="E11" s="410">
        <f>SUM(E9:E10)</f>
        <v>297</v>
      </c>
      <c r="F11" s="411"/>
    </row>
    <row r="12" spans="1:8" s="418" customFormat="1" ht="16.5" customHeight="1" x14ac:dyDescent="0.25">
      <c r="A12" s="413"/>
      <c r="B12" s="414"/>
      <c r="C12" s="415"/>
      <c r="D12" s="415"/>
      <c r="E12" s="416"/>
      <c r="F12" s="417"/>
    </row>
    <row r="13" spans="1:8" s="387" customFormat="1" ht="16.5" customHeight="1" thickBot="1" x14ac:dyDescent="0.25">
      <c r="A13" s="422"/>
      <c r="B13" s="419"/>
      <c r="C13" s="420"/>
      <c r="D13" s="419"/>
      <c r="E13" s="419"/>
      <c r="F13" s="421"/>
    </row>
    <row r="14" spans="1:8" s="387" customFormat="1" ht="26.25" customHeight="1" thickTop="1" thickBot="1" x14ac:dyDescent="0.25">
      <c r="A14" s="423" t="s">
        <v>733</v>
      </c>
      <c r="B14" s="424"/>
      <c r="C14" s="425"/>
      <c r="D14" s="426" t="s">
        <v>734</v>
      </c>
      <c r="E14" s="427" t="s">
        <v>735</v>
      </c>
      <c r="F14" s="428"/>
      <c r="G14" s="429"/>
      <c r="H14" s="429"/>
    </row>
    <row r="15" spans="1:8" s="387" customFormat="1" ht="15" customHeight="1" thickTop="1" thickBot="1" x14ac:dyDescent="0.3">
      <c r="A15" s="430" t="s">
        <v>736</v>
      </c>
      <c r="B15" s="431"/>
      <c r="C15" s="431"/>
      <c r="D15" s="432">
        <f>SUM(D16:D17)</f>
        <v>367000</v>
      </c>
      <c r="E15" s="433">
        <f>SUM(E16:E17)</f>
        <v>271000</v>
      </c>
      <c r="F15" s="434"/>
    </row>
    <row r="16" spans="1:8" s="387" customFormat="1" ht="15" customHeight="1" thickTop="1" x14ac:dyDescent="0.2">
      <c r="A16" s="435" t="s">
        <v>737</v>
      </c>
      <c r="B16" s="436"/>
      <c r="C16" s="394"/>
      <c r="D16" s="437">
        <v>330000</v>
      </c>
      <c r="E16" s="437">
        <v>238000</v>
      </c>
      <c r="F16" s="434"/>
      <c r="G16" s="438"/>
      <c r="H16" s="438"/>
    </row>
    <row r="17" spans="1:8" s="387" customFormat="1" ht="15" customHeight="1" thickBot="1" x14ac:dyDescent="0.25">
      <c r="A17" s="439" t="s">
        <v>738</v>
      </c>
      <c r="B17" s="440"/>
      <c r="C17" s="441"/>
      <c r="D17" s="442">
        <v>37000</v>
      </c>
      <c r="E17" s="442">
        <v>33000</v>
      </c>
      <c r="F17" s="438"/>
      <c r="G17" s="438"/>
      <c r="H17" s="438"/>
    </row>
    <row r="18" spans="1:8" s="387" customFormat="1" ht="15" customHeight="1" thickTop="1" x14ac:dyDescent="0.2">
      <c r="A18" s="443"/>
      <c r="B18" s="436"/>
      <c r="C18" s="394"/>
      <c r="D18" s="444"/>
      <c r="E18" s="444"/>
      <c r="F18" s="445"/>
    </row>
    <row r="19" spans="1:8" s="450" customFormat="1" ht="14.25" customHeight="1" x14ac:dyDescent="0.2">
      <c r="A19" s="446" t="s">
        <v>739</v>
      </c>
      <c r="B19" s="447"/>
      <c r="C19" s="448"/>
      <c r="D19" s="449"/>
    </row>
    <row r="20" spans="1:8" s="451" customFormat="1" ht="12" x14ac:dyDescent="0.2">
      <c r="A20" s="451" t="s">
        <v>740</v>
      </c>
      <c r="B20" s="452"/>
      <c r="C20" s="452"/>
    </row>
    <row r="21" spans="1:8" s="451" customFormat="1" ht="12" x14ac:dyDescent="0.2">
      <c r="A21" s="451" t="s">
        <v>988</v>
      </c>
      <c r="B21" s="452"/>
      <c r="C21" s="452"/>
    </row>
    <row r="22" spans="1:8" x14ac:dyDescent="0.2">
      <c r="A22" s="453" t="s">
        <v>741</v>
      </c>
      <c r="F22" s="375"/>
    </row>
    <row r="23" spans="1:8" x14ac:dyDescent="0.2">
      <c r="F23" s="375"/>
    </row>
    <row r="24" spans="1:8" x14ac:dyDescent="0.2">
      <c r="F24" s="375"/>
    </row>
    <row r="25" spans="1:8" x14ac:dyDescent="0.2">
      <c r="C25" s="646"/>
      <c r="D25" s="453"/>
      <c r="E25" s="453"/>
      <c r="F25" s="375"/>
    </row>
    <row r="26" spans="1:8" x14ac:dyDescent="0.2">
      <c r="C26" s="646"/>
      <c r="D26" s="453"/>
      <c r="E26" s="453"/>
      <c r="F26" s="375"/>
    </row>
    <row r="27" spans="1:8" x14ac:dyDescent="0.2">
      <c r="C27" s="647"/>
      <c r="D27" s="648"/>
      <c r="E27" s="649"/>
      <c r="F27" s="375"/>
    </row>
    <row r="28" spans="1:8" x14ac:dyDescent="0.2">
      <c r="C28" s="647"/>
      <c r="D28" s="648"/>
      <c r="E28" s="649"/>
      <c r="F28" s="375"/>
    </row>
    <row r="29" spans="1:8" x14ac:dyDescent="0.2">
      <c r="C29" s="647"/>
      <c r="D29" s="648"/>
      <c r="E29" s="649"/>
      <c r="F29" s="375"/>
    </row>
    <row r="30" spans="1:8" x14ac:dyDescent="0.2">
      <c r="C30" s="647"/>
      <c r="D30" s="648"/>
      <c r="E30" s="649"/>
      <c r="F30" s="375"/>
    </row>
    <row r="31" spans="1:8" x14ac:dyDescent="0.2">
      <c r="C31" s="647"/>
      <c r="D31" s="648"/>
      <c r="E31" s="649"/>
      <c r="F31" s="375"/>
    </row>
    <row r="32" spans="1:8" x14ac:dyDescent="0.2">
      <c r="C32" s="647"/>
      <c r="D32" s="648"/>
      <c r="E32" s="649"/>
      <c r="F32" s="375"/>
    </row>
    <row r="33" spans="2:6" x14ac:dyDescent="0.2">
      <c r="C33" s="647"/>
      <c r="D33" s="648"/>
      <c r="E33" s="649"/>
      <c r="F33" s="375"/>
    </row>
    <row r="34" spans="2:6" x14ac:dyDescent="0.2">
      <c r="C34" s="647"/>
      <c r="D34" s="648"/>
      <c r="E34" s="649"/>
      <c r="F34" s="375"/>
    </row>
    <row r="35" spans="2:6" x14ac:dyDescent="0.2">
      <c r="C35" s="647"/>
      <c r="D35" s="648"/>
      <c r="E35" s="649"/>
      <c r="F35" s="375"/>
    </row>
    <row r="36" spans="2:6" x14ac:dyDescent="0.2">
      <c r="C36" s="647"/>
      <c r="D36" s="648"/>
      <c r="E36" s="649"/>
      <c r="F36" s="375"/>
    </row>
    <row r="37" spans="2:6" x14ac:dyDescent="0.2">
      <c r="C37" s="647"/>
      <c r="D37" s="648"/>
      <c r="E37" s="649"/>
      <c r="F37" s="375"/>
    </row>
    <row r="38" spans="2:6" x14ac:dyDescent="0.2">
      <c r="B38" s="375"/>
      <c r="C38" s="647"/>
      <c r="D38" s="648"/>
      <c r="E38" s="649"/>
      <c r="F38" s="375"/>
    </row>
    <row r="39" spans="2:6" x14ac:dyDescent="0.2">
      <c r="B39" s="375"/>
      <c r="C39" s="647"/>
      <c r="D39" s="648"/>
      <c r="E39" s="649"/>
      <c r="F39" s="375"/>
    </row>
    <row r="40" spans="2:6" x14ac:dyDescent="0.2">
      <c r="B40" s="375"/>
      <c r="C40" s="650"/>
      <c r="D40" s="648"/>
      <c r="E40" s="649"/>
      <c r="F40" s="375"/>
    </row>
    <row r="41" spans="2:6" x14ac:dyDescent="0.2">
      <c r="B41" s="375"/>
      <c r="C41" s="650"/>
      <c r="D41" s="648"/>
      <c r="E41" s="649"/>
      <c r="F41" s="375"/>
    </row>
    <row r="42" spans="2:6" x14ac:dyDescent="0.2">
      <c r="B42" s="375"/>
      <c r="C42" s="650"/>
      <c r="D42" s="648"/>
      <c r="E42" s="649"/>
      <c r="F42" s="375"/>
    </row>
    <row r="43" spans="2:6" x14ac:dyDescent="0.2">
      <c r="B43" s="375"/>
      <c r="C43" s="651"/>
      <c r="D43" s="652"/>
      <c r="E43" s="653"/>
      <c r="F43" s="375"/>
    </row>
    <row r="44" spans="2:6" x14ac:dyDescent="0.2">
      <c r="B44" s="375"/>
      <c r="C44" s="651"/>
      <c r="D44" s="652"/>
      <c r="E44" s="653"/>
      <c r="F44" s="375"/>
    </row>
    <row r="45" spans="2:6" x14ac:dyDescent="0.2">
      <c r="B45" s="375"/>
      <c r="C45" s="651"/>
      <c r="D45" s="652"/>
      <c r="E45" s="653"/>
      <c r="F45" s="375"/>
    </row>
    <row r="46" spans="2:6" x14ac:dyDescent="0.2">
      <c r="B46" s="375"/>
      <c r="C46" s="651"/>
      <c r="D46" s="652"/>
      <c r="F46" s="375"/>
    </row>
    <row r="47" spans="2:6" x14ac:dyDescent="0.2">
      <c r="B47" s="375"/>
      <c r="F47" s="375"/>
    </row>
    <row r="48" spans="2:6" x14ac:dyDescent="0.2">
      <c r="B48" s="375"/>
      <c r="F48" s="375"/>
    </row>
    <row r="49" spans="2:6" x14ac:dyDescent="0.2">
      <c r="B49" s="375"/>
      <c r="F49" s="375"/>
    </row>
    <row r="50" spans="2:6" x14ac:dyDescent="0.2">
      <c r="B50" s="375"/>
      <c r="F50" s="375"/>
    </row>
    <row r="51" spans="2:6" x14ac:dyDescent="0.2">
      <c r="B51" s="375"/>
      <c r="F51" s="375"/>
    </row>
    <row r="52" spans="2:6" x14ac:dyDescent="0.2">
      <c r="B52" s="375"/>
      <c r="F52" s="375"/>
    </row>
    <row r="53" spans="2:6" x14ac:dyDescent="0.2">
      <c r="B53" s="375"/>
      <c r="F53" s="375"/>
    </row>
    <row r="54" spans="2:6" x14ac:dyDescent="0.2">
      <c r="B54" s="375"/>
      <c r="C54" s="375"/>
      <c r="F54" s="375"/>
    </row>
    <row r="55" spans="2:6" x14ac:dyDescent="0.2">
      <c r="B55" s="375"/>
      <c r="C55" s="375"/>
      <c r="F55" s="375"/>
    </row>
    <row r="56" spans="2:6" x14ac:dyDescent="0.2">
      <c r="B56" s="375"/>
      <c r="C56" s="375"/>
      <c r="F56" s="375"/>
    </row>
    <row r="57" spans="2:6" x14ac:dyDescent="0.2">
      <c r="B57" s="375"/>
      <c r="C57" s="375"/>
      <c r="F57" s="375"/>
    </row>
    <row r="58" spans="2:6" x14ac:dyDescent="0.2">
      <c r="B58" s="375"/>
      <c r="C58" s="375"/>
      <c r="F58" s="375"/>
    </row>
    <row r="59" spans="2:6" x14ac:dyDescent="0.2">
      <c r="B59" s="375"/>
      <c r="C59" s="375"/>
      <c r="F59" s="375"/>
    </row>
    <row r="60" spans="2:6" x14ac:dyDescent="0.2">
      <c r="B60" s="375"/>
      <c r="C60" s="375"/>
      <c r="F60" s="375"/>
    </row>
    <row r="61" spans="2:6" x14ac:dyDescent="0.2">
      <c r="B61" s="375"/>
      <c r="C61" s="375"/>
      <c r="F61" s="375"/>
    </row>
    <row r="62" spans="2:6" x14ac:dyDescent="0.2">
      <c r="B62" s="375"/>
      <c r="C62" s="375"/>
      <c r="F62" s="375"/>
    </row>
    <row r="63" spans="2:6" x14ac:dyDescent="0.2">
      <c r="B63" s="375"/>
      <c r="C63" s="375"/>
      <c r="F63" s="375"/>
    </row>
    <row r="64" spans="2:6" x14ac:dyDescent="0.2">
      <c r="B64" s="375"/>
      <c r="C64" s="375"/>
      <c r="F64" s="375"/>
    </row>
    <row r="65" spans="2:6" x14ac:dyDescent="0.2">
      <c r="B65" s="375"/>
      <c r="C65" s="375"/>
      <c r="F65" s="375"/>
    </row>
  </sheetData>
  <mergeCells count="8">
    <mergeCell ref="E1:F1"/>
    <mergeCell ref="A3:F3"/>
    <mergeCell ref="A6:A7"/>
    <mergeCell ref="B6:B7"/>
    <mergeCell ref="C6:C7"/>
    <mergeCell ref="D6:D7"/>
    <mergeCell ref="E6:E7"/>
    <mergeCell ref="F6:F7"/>
  </mergeCells>
  <pageMargins left="1.299212598425197" right="0.70866141732283472" top="0.78740157480314965" bottom="0.78740157480314965" header="0.31496062992125984" footer="0.31496062992125984"/>
  <pageSetup paperSize="9" scale="90" orientation="landscape" useFirstPageNumber="1" r:id="rId1"/>
  <headerFooter>
    <oddHeader xml:space="preserve">&amp;L
&amp;R&amp;"Times New Roman,Obyčejné"
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zoomScale="85" zoomScaleNormal="85" workbookViewId="0">
      <selection activeCell="M16" sqref="M16"/>
    </sheetView>
  </sheetViews>
  <sheetFormatPr defaultColWidth="8" defaultRowHeight="12.75" x14ac:dyDescent="0.2"/>
  <cols>
    <col min="1" max="1" width="9.42578125" style="758" customWidth="1"/>
    <col min="2" max="2" width="44.5703125" style="758" customWidth="1"/>
    <col min="3" max="6" width="15.28515625" style="758" customWidth="1"/>
    <col min="7" max="7" width="14.42578125" style="758" customWidth="1"/>
    <col min="8" max="8" width="14.28515625" style="758" customWidth="1"/>
    <col min="9" max="9" width="10.28515625" style="758" customWidth="1"/>
    <col min="10" max="16384" width="8" style="758"/>
  </cols>
  <sheetData>
    <row r="1" spans="1:9" x14ac:dyDescent="0.2">
      <c r="A1" s="2" t="s">
        <v>681</v>
      </c>
      <c r="B1" s="756"/>
      <c r="C1" s="756"/>
      <c r="D1" s="756"/>
      <c r="E1" s="756"/>
      <c r="F1" s="756"/>
      <c r="G1" s="756"/>
      <c r="H1" s="1150" t="s">
        <v>979</v>
      </c>
      <c r="I1" s="1150"/>
    </row>
    <row r="2" spans="1:9" x14ac:dyDescent="0.2">
      <c r="A2" s="756"/>
      <c r="B2" s="756"/>
      <c r="C2" s="756"/>
      <c r="D2" s="756"/>
      <c r="E2" s="756"/>
      <c r="F2" s="756"/>
      <c r="G2" s="756"/>
      <c r="H2" s="757" t="s">
        <v>973</v>
      </c>
      <c r="I2" s="756"/>
    </row>
    <row r="3" spans="1:9" ht="38.25" customHeight="1" x14ac:dyDescent="0.2">
      <c r="A3" s="756"/>
      <c r="B3" s="1147" t="s">
        <v>983</v>
      </c>
      <c r="C3" s="1147"/>
      <c r="D3" s="1147"/>
      <c r="E3" s="1147"/>
      <c r="F3" s="1147"/>
      <c r="G3" s="1147"/>
      <c r="H3" s="1147"/>
      <c r="I3" s="756"/>
    </row>
    <row r="4" spans="1:9" x14ac:dyDescent="0.2">
      <c r="B4" s="756"/>
      <c r="C4" s="756"/>
      <c r="D4" s="759"/>
      <c r="E4" s="756"/>
      <c r="F4" s="756"/>
      <c r="G4" s="756"/>
      <c r="H4" s="756"/>
      <c r="I4" s="756"/>
    </row>
    <row r="5" spans="1:9" ht="15" customHeight="1" thickBot="1" x14ac:dyDescent="0.25">
      <c r="B5" s="756"/>
      <c r="C5" s="756"/>
      <c r="D5" s="756"/>
      <c r="E5" s="756"/>
      <c r="F5" s="756"/>
      <c r="G5" s="756"/>
      <c r="H5" s="781" t="s">
        <v>46</v>
      </c>
      <c r="I5" s="756"/>
    </row>
    <row r="6" spans="1:9" ht="39" customHeight="1" thickBot="1" x14ac:dyDescent="0.25">
      <c r="A6" s="782" t="s">
        <v>989</v>
      </c>
      <c r="B6" s="775" t="s">
        <v>85</v>
      </c>
      <c r="C6" s="776" t="s">
        <v>984</v>
      </c>
      <c r="D6" s="776" t="s">
        <v>985</v>
      </c>
      <c r="E6" s="777" t="s">
        <v>986</v>
      </c>
      <c r="F6" s="778" t="s">
        <v>987</v>
      </c>
      <c r="G6" s="778" t="s">
        <v>582</v>
      </c>
      <c r="H6" s="778" t="s">
        <v>679</v>
      </c>
      <c r="I6" s="779" t="s">
        <v>974</v>
      </c>
    </row>
    <row r="7" spans="1:9" ht="15" customHeight="1" x14ac:dyDescent="0.2">
      <c r="A7" s="760">
        <v>306</v>
      </c>
      <c r="B7" s="761" t="s">
        <v>18</v>
      </c>
      <c r="C7" s="762">
        <v>786998284.83000004</v>
      </c>
      <c r="D7" s="762">
        <v>786557391</v>
      </c>
      <c r="E7" s="762">
        <v>928633943.66999996</v>
      </c>
      <c r="F7" s="762">
        <v>973688735</v>
      </c>
      <c r="G7" s="762">
        <v>772166000</v>
      </c>
      <c r="H7" s="762">
        <v>872166000</v>
      </c>
      <c r="I7" s="780">
        <v>113</v>
      </c>
    </row>
    <row r="8" spans="1:9" ht="15" customHeight="1" x14ac:dyDescent="0.2">
      <c r="A8" s="763"/>
      <c r="B8" s="746" t="s">
        <v>928</v>
      </c>
      <c r="C8" s="746"/>
      <c r="D8" s="746"/>
      <c r="E8" s="746"/>
      <c r="F8" s="746"/>
      <c r="G8" s="747"/>
      <c r="H8" s="747"/>
      <c r="I8" s="771"/>
    </row>
    <row r="9" spans="1:9" ht="15" customHeight="1" x14ac:dyDescent="0.2">
      <c r="A9" s="763"/>
      <c r="B9" s="748" t="s">
        <v>975</v>
      </c>
      <c r="C9" s="747">
        <v>594492558.76999998</v>
      </c>
      <c r="D9" s="747">
        <v>542174462</v>
      </c>
      <c r="E9" s="747">
        <v>634967821</v>
      </c>
      <c r="F9" s="747">
        <v>675177305</v>
      </c>
      <c r="G9" s="747">
        <v>582166000</v>
      </c>
      <c r="H9" s="747">
        <v>607166000</v>
      </c>
      <c r="I9" s="772">
        <v>104.3</v>
      </c>
    </row>
    <row r="10" spans="1:9" ht="15" customHeight="1" x14ac:dyDescent="0.2">
      <c r="A10" s="763"/>
      <c r="B10" s="748" t="s">
        <v>976</v>
      </c>
      <c r="C10" s="747">
        <v>60688346.439999998</v>
      </c>
      <c r="D10" s="747">
        <v>63087817</v>
      </c>
      <c r="E10" s="747">
        <v>78023920.629999995</v>
      </c>
      <c r="F10" s="747">
        <v>86664968</v>
      </c>
      <c r="G10" s="747">
        <v>70000000</v>
      </c>
      <c r="H10" s="747">
        <v>65000000</v>
      </c>
      <c r="I10" s="772">
        <v>92.9</v>
      </c>
    </row>
    <row r="11" spans="1:9" ht="15" customHeight="1" x14ac:dyDescent="0.2">
      <c r="A11" s="763"/>
      <c r="B11" s="748" t="s">
        <v>977</v>
      </c>
      <c r="C11" s="747">
        <v>131817379.62</v>
      </c>
      <c r="D11" s="747">
        <v>181295112</v>
      </c>
      <c r="E11" s="747">
        <v>215642202.03999999</v>
      </c>
      <c r="F11" s="747">
        <v>211846462</v>
      </c>
      <c r="G11" s="747">
        <v>120000000</v>
      </c>
      <c r="H11" s="747">
        <v>200000000</v>
      </c>
      <c r="I11" s="772">
        <v>166.7</v>
      </c>
    </row>
    <row r="12" spans="1:9" ht="15" customHeight="1" x14ac:dyDescent="0.2">
      <c r="A12" s="763"/>
      <c r="B12" s="748"/>
      <c r="C12" s="746"/>
      <c r="D12" s="746"/>
      <c r="E12" s="746"/>
      <c r="F12" s="746"/>
      <c r="G12" s="747"/>
      <c r="H12" s="747"/>
      <c r="I12" s="772" t="s">
        <v>76</v>
      </c>
    </row>
    <row r="13" spans="1:9" ht="15" customHeight="1" x14ac:dyDescent="0.2">
      <c r="A13" s="760">
        <v>312</v>
      </c>
      <c r="B13" s="750" t="s">
        <v>21</v>
      </c>
      <c r="C13" s="749">
        <v>1652735.2</v>
      </c>
      <c r="D13" s="749">
        <v>3042645</v>
      </c>
      <c r="E13" s="749">
        <v>3638844</v>
      </c>
      <c r="F13" s="749">
        <v>0</v>
      </c>
      <c r="G13" s="749">
        <v>0</v>
      </c>
      <c r="H13" s="749">
        <v>0</v>
      </c>
      <c r="I13" s="772" t="s">
        <v>76</v>
      </c>
    </row>
    <row r="14" spans="1:9" ht="15" customHeight="1" x14ac:dyDescent="0.2">
      <c r="A14" s="760">
        <v>313</v>
      </c>
      <c r="B14" s="750" t="s">
        <v>22</v>
      </c>
      <c r="C14" s="749">
        <v>1443055.07</v>
      </c>
      <c r="D14" s="749">
        <v>3280749</v>
      </c>
      <c r="E14" s="749">
        <v>24976</v>
      </c>
      <c r="F14" s="749">
        <v>0</v>
      </c>
      <c r="G14" s="749">
        <v>0</v>
      </c>
      <c r="H14" s="749">
        <v>0</v>
      </c>
      <c r="I14" s="772" t="s">
        <v>76</v>
      </c>
    </row>
    <row r="15" spans="1:9" ht="15" customHeight="1" x14ac:dyDescent="0.2">
      <c r="A15" s="760">
        <v>314</v>
      </c>
      <c r="B15" s="750" t="s">
        <v>23</v>
      </c>
      <c r="C15" s="749">
        <v>7680535.7800000003</v>
      </c>
      <c r="D15" s="749">
        <v>6753049</v>
      </c>
      <c r="E15" s="749">
        <v>6848340</v>
      </c>
      <c r="F15" s="749">
        <v>4446443</v>
      </c>
      <c r="G15" s="749">
        <v>0</v>
      </c>
      <c r="H15" s="749">
        <v>0</v>
      </c>
      <c r="I15" s="772" t="s">
        <v>76</v>
      </c>
    </row>
    <row r="16" spans="1:9" ht="15" customHeight="1" x14ac:dyDescent="0.2">
      <c r="A16" s="760">
        <v>315</v>
      </c>
      <c r="B16" s="750" t="s">
        <v>150</v>
      </c>
      <c r="C16" s="749">
        <v>6861057.5499999998</v>
      </c>
      <c r="D16" s="749">
        <v>3067204</v>
      </c>
      <c r="E16" s="749">
        <v>4641122</v>
      </c>
      <c r="F16" s="749">
        <v>8780546</v>
      </c>
      <c r="G16" s="749">
        <v>0</v>
      </c>
      <c r="H16" s="749">
        <v>0</v>
      </c>
      <c r="I16" s="772" t="s">
        <v>76</v>
      </c>
    </row>
    <row r="17" spans="1:9" ht="15" customHeight="1" x14ac:dyDescent="0.2">
      <c r="A17" s="760">
        <v>322</v>
      </c>
      <c r="B17" s="750" t="s">
        <v>109</v>
      </c>
      <c r="C17" s="749">
        <v>11373736.92</v>
      </c>
      <c r="D17" s="749">
        <v>12870404</v>
      </c>
      <c r="E17" s="749">
        <v>20311212</v>
      </c>
      <c r="F17" s="749">
        <v>5631014</v>
      </c>
      <c r="G17" s="749">
        <v>0</v>
      </c>
      <c r="H17" s="749">
        <v>0</v>
      </c>
      <c r="I17" s="772" t="s">
        <v>76</v>
      </c>
    </row>
    <row r="18" spans="1:9" ht="15" customHeight="1" x14ac:dyDescent="0.2">
      <c r="A18" s="760">
        <v>329</v>
      </c>
      <c r="B18" s="750" t="s">
        <v>151</v>
      </c>
      <c r="C18" s="749">
        <v>19064912.16</v>
      </c>
      <c r="D18" s="749">
        <v>23324991</v>
      </c>
      <c r="E18" s="749">
        <v>16588199</v>
      </c>
      <c r="F18" s="749">
        <v>4634104</v>
      </c>
      <c r="G18" s="749">
        <v>0</v>
      </c>
      <c r="H18" s="749">
        <v>0</v>
      </c>
      <c r="I18" s="772" t="s">
        <v>76</v>
      </c>
    </row>
    <row r="19" spans="1:9" ht="15" customHeight="1" x14ac:dyDescent="0.2">
      <c r="A19" s="763">
        <v>333</v>
      </c>
      <c r="B19" s="764" t="s">
        <v>113</v>
      </c>
      <c r="C19" s="749">
        <v>115277516.40000001</v>
      </c>
      <c r="D19" s="749">
        <v>107902002</v>
      </c>
      <c r="E19" s="749">
        <v>122051561</v>
      </c>
      <c r="F19" s="749">
        <v>103637934</v>
      </c>
      <c r="G19" s="749">
        <v>112000000</v>
      </c>
      <c r="H19" s="749">
        <v>112000000</v>
      </c>
      <c r="I19" s="772">
        <v>100</v>
      </c>
    </row>
    <row r="20" spans="1:9" ht="15" customHeight="1" x14ac:dyDescent="0.2">
      <c r="A20" s="765">
        <v>335</v>
      </c>
      <c r="B20" s="766" t="s">
        <v>115</v>
      </c>
      <c r="C20" s="749">
        <v>1425676.26</v>
      </c>
      <c r="D20" s="749">
        <v>1547591</v>
      </c>
      <c r="E20" s="749">
        <v>3378773</v>
      </c>
      <c r="F20" s="749">
        <v>1453534</v>
      </c>
      <c r="G20" s="749">
        <v>3000000</v>
      </c>
      <c r="H20" s="749">
        <v>3000000</v>
      </c>
      <c r="I20" s="772">
        <v>100</v>
      </c>
    </row>
    <row r="21" spans="1:9" ht="15" customHeight="1" thickBot="1" x14ac:dyDescent="0.25">
      <c r="A21" s="767">
        <v>376</v>
      </c>
      <c r="B21" s="768" t="s">
        <v>45</v>
      </c>
      <c r="C21" s="751"/>
      <c r="D21" s="751">
        <v>133445</v>
      </c>
      <c r="E21" s="751">
        <v>159844</v>
      </c>
      <c r="F21" s="751">
        <v>0</v>
      </c>
      <c r="G21" s="751">
        <v>0</v>
      </c>
      <c r="H21" s="751">
        <v>0</v>
      </c>
      <c r="I21" s="773" t="s">
        <v>76</v>
      </c>
    </row>
    <row r="22" spans="1:9" ht="19.5" customHeight="1" thickTop="1" thickBot="1" x14ac:dyDescent="0.25">
      <c r="A22" s="769"/>
      <c r="B22" s="752" t="s">
        <v>672</v>
      </c>
      <c r="C22" s="753">
        <v>951777510.16999996</v>
      </c>
      <c r="D22" s="753">
        <v>948479471</v>
      </c>
      <c r="E22" s="753">
        <v>1106276814.6700001</v>
      </c>
      <c r="F22" s="753">
        <v>1102272310</v>
      </c>
      <c r="G22" s="753">
        <v>887166000</v>
      </c>
      <c r="H22" s="753">
        <v>987166000</v>
      </c>
      <c r="I22" s="774">
        <v>111.3</v>
      </c>
    </row>
    <row r="23" spans="1:9" x14ac:dyDescent="0.2">
      <c r="B23" s="754"/>
      <c r="C23" s="754"/>
      <c r="D23" s="754"/>
      <c r="E23" s="754"/>
      <c r="F23" s="754"/>
      <c r="G23" s="755"/>
      <c r="H23" s="755"/>
      <c r="I23" s="756"/>
    </row>
    <row r="24" spans="1:9" s="756" customFormat="1" ht="19.5" customHeight="1" x14ac:dyDescent="0.2">
      <c r="A24" s="1148" t="s">
        <v>978</v>
      </c>
      <c r="B24" s="1149"/>
      <c r="C24" s="1149"/>
      <c r="D24" s="1149"/>
      <c r="E24" s="1149"/>
      <c r="F24" s="1149"/>
      <c r="G24" s="1149"/>
      <c r="H24" s="1149"/>
    </row>
    <row r="25" spans="1:9" x14ac:dyDescent="0.2">
      <c r="H25" s="770"/>
    </row>
  </sheetData>
  <mergeCells count="3">
    <mergeCell ref="B3:H3"/>
    <mergeCell ref="A24:H24"/>
    <mergeCell ref="H1:I1"/>
  </mergeCells>
  <printOptions horizontalCentered="1"/>
  <pageMargins left="0.66" right="0.78740157480314965" top="0.78" bottom="0.98425196850393704" header="0.51181102362204722" footer="0.51181102362204722"/>
  <pageSetup paperSize="9" scale="86" orientation="landscape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2.7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3"/>
  <sheetViews>
    <sheetView view="pageLayout" zoomScaleNormal="85" zoomScaleSheetLayoutView="55" workbookViewId="0">
      <selection activeCell="A3" sqref="A3:H3"/>
    </sheetView>
  </sheetViews>
  <sheetFormatPr defaultColWidth="9.140625" defaultRowHeight="12.75" x14ac:dyDescent="0.2"/>
  <cols>
    <col min="1" max="1" width="62.7109375" style="3" customWidth="1"/>
    <col min="2" max="7" width="17.7109375" style="3" customWidth="1"/>
    <col min="8" max="8" width="10" style="3" customWidth="1"/>
    <col min="9" max="9" width="4.42578125" style="3" customWidth="1"/>
    <col min="10" max="16384" width="9.140625" style="3"/>
  </cols>
  <sheetData>
    <row r="1" spans="1:9" x14ac:dyDescent="0.2">
      <c r="A1" s="21"/>
      <c r="D1" s="469"/>
      <c r="E1" s="469"/>
      <c r="F1" s="83"/>
      <c r="G1" s="992"/>
      <c r="H1" s="992"/>
      <c r="I1" s="843"/>
    </row>
    <row r="2" spans="1:9" x14ac:dyDescent="0.2">
      <c r="E2" s="3" t="s">
        <v>76</v>
      </c>
      <c r="G2" s="84"/>
    </row>
    <row r="3" spans="1:9" ht="21.75" customHeight="1" x14ac:dyDescent="0.2">
      <c r="A3" s="990" t="s">
        <v>50</v>
      </c>
      <c r="B3" s="990"/>
      <c r="C3" s="990"/>
      <c r="D3" s="990"/>
      <c r="E3" s="990"/>
      <c r="F3" s="990"/>
      <c r="G3" s="990"/>
      <c r="H3" s="990"/>
      <c r="I3" s="841"/>
    </row>
    <row r="4" spans="1:9" x14ac:dyDescent="0.2">
      <c r="A4" s="991" t="s">
        <v>1</v>
      </c>
      <c r="B4" s="991"/>
      <c r="C4" s="991"/>
      <c r="D4" s="991"/>
      <c r="E4" s="991"/>
      <c r="F4" s="991"/>
      <c r="G4" s="991"/>
      <c r="H4" s="991"/>
      <c r="I4" s="842"/>
    </row>
    <row r="5" spans="1:9" ht="13.5" thickBot="1" x14ac:dyDescent="0.25">
      <c r="A5" s="454"/>
      <c r="D5" s="4"/>
      <c r="E5" s="4"/>
      <c r="H5" s="84" t="s">
        <v>46</v>
      </c>
      <c r="I5" s="844"/>
    </row>
    <row r="6" spans="1:9" ht="20.25" customHeight="1" x14ac:dyDescent="0.2">
      <c r="A6" s="470"/>
      <c r="B6" s="471"/>
      <c r="C6" s="471"/>
      <c r="D6" s="471"/>
      <c r="E6" s="471"/>
      <c r="F6" s="472" t="s">
        <v>563</v>
      </c>
      <c r="G6" s="472" t="s">
        <v>563</v>
      </c>
      <c r="H6" s="473" t="s">
        <v>170</v>
      </c>
      <c r="I6" s="552"/>
    </row>
    <row r="7" spans="1:9" x14ac:dyDescent="0.2">
      <c r="A7" s="695" t="s">
        <v>273</v>
      </c>
      <c r="B7" s="474" t="s">
        <v>117</v>
      </c>
      <c r="C7" s="474" t="s">
        <v>562</v>
      </c>
      <c r="D7" s="474" t="s">
        <v>562</v>
      </c>
      <c r="E7" s="474" t="s">
        <v>562</v>
      </c>
      <c r="F7" s="475" t="s">
        <v>171</v>
      </c>
      <c r="G7" s="475" t="s">
        <v>171</v>
      </c>
      <c r="H7" s="476" t="s">
        <v>677</v>
      </c>
      <c r="I7" s="553"/>
    </row>
    <row r="8" spans="1:9" ht="13.5" thickBot="1" x14ac:dyDescent="0.25">
      <c r="A8" s="477"/>
      <c r="B8" s="478">
        <v>2017</v>
      </c>
      <c r="C8" s="478">
        <v>2018</v>
      </c>
      <c r="D8" s="478">
        <v>2019</v>
      </c>
      <c r="E8" s="478">
        <v>2020</v>
      </c>
      <c r="F8" s="479">
        <v>2021</v>
      </c>
      <c r="G8" s="479">
        <v>2022</v>
      </c>
      <c r="H8" s="480">
        <v>2021</v>
      </c>
      <c r="I8" s="553"/>
    </row>
    <row r="9" spans="1:9" ht="15.75" x14ac:dyDescent="0.2">
      <c r="A9" s="481" t="s">
        <v>172</v>
      </c>
      <c r="B9" s="482"/>
      <c r="C9" s="482"/>
      <c r="D9" s="482"/>
      <c r="E9" s="482"/>
      <c r="F9" s="482"/>
      <c r="G9" s="475"/>
      <c r="H9" s="483"/>
      <c r="I9" s="849"/>
    </row>
    <row r="10" spans="1:9" x14ac:dyDescent="0.2">
      <c r="A10" s="455" t="s">
        <v>211</v>
      </c>
      <c r="B10" s="786">
        <v>128608926226.77</v>
      </c>
      <c r="C10" s="786">
        <v>146542919911.81</v>
      </c>
      <c r="D10" s="786">
        <v>164523931643.92001</v>
      </c>
      <c r="E10" s="786">
        <v>154082876103.26999</v>
      </c>
      <c r="F10" s="786">
        <v>87800000000</v>
      </c>
      <c r="G10" s="484">
        <v>102200000000</v>
      </c>
      <c r="H10" s="485">
        <v>116.4009111617312</v>
      </c>
      <c r="I10" s="850"/>
    </row>
    <row r="11" spans="1:9" x14ac:dyDescent="0.2">
      <c r="A11" s="455" t="s">
        <v>212</v>
      </c>
      <c r="B11" s="490">
        <v>111698924535.02</v>
      </c>
      <c r="C11" s="490">
        <v>127825879922.36</v>
      </c>
      <c r="D11" s="491">
        <v>142751468258.53</v>
      </c>
      <c r="E11" s="491">
        <v>135253468216.86</v>
      </c>
      <c r="F11" s="491">
        <v>72200000000</v>
      </c>
      <c r="G11" s="490">
        <v>83700000000</v>
      </c>
      <c r="H11" s="485">
        <v>115.92797783933518</v>
      </c>
      <c r="I11" s="850"/>
    </row>
    <row r="12" spans="1:9" x14ac:dyDescent="0.2">
      <c r="A12" s="455" t="s">
        <v>213</v>
      </c>
      <c r="B12" s="490">
        <v>6131540880.1599998</v>
      </c>
      <c r="C12" s="490">
        <v>6312086716.6499996</v>
      </c>
      <c r="D12" s="491">
        <v>7963833764.4099998</v>
      </c>
      <c r="E12" s="491">
        <v>4616925445.7600002</v>
      </c>
      <c r="F12" s="491">
        <v>2600000000</v>
      </c>
      <c r="G12" s="490">
        <v>3600000000</v>
      </c>
      <c r="H12" s="485">
        <v>138.46153846153845</v>
      </c>
      <c r="I12" s="850"/>
    </row>
    <row r="13" spans="1:9" x14ac:dyDescent="0.2">
      <c r="A13" s="455" t="s">
        <v>214</v>
      </c>
      <c r="B13" s="490">
        <v>10778460811.59</v>
      </c>
      <c r="C13" s="490">
        <v>12404953272.799999</v>
      </c>
      <c r="D13" s="491">
        <v>13808629620.98</v>
      </c>
      <c r="E13" s="491">
        <v>14212482440.65</v>
      </c>
      <c r="F13" s="491">
        <v>13000000000</v>
      </c>
      <c r="G13" s="490">
        <v>14900000000</v>
      </c>
      <c r="H13" s="485">
        <v>114.61538461538461</v>
      </c>
      <c r="I13" s="850"/>
    </row>
    <row r="14" spans="1:9" x14ac:dyDescent="0.2">
      <c r="A14" s="787" t="s">
        <v>215</v>
      </c>
      <c r="B14" s="490">
        <v>115187891033.64</v>
      </c>
      <c r="C14" s="490">
        <v>117455423319.09</v>
      </c>
      <c r="D14" s="491">
        <v>123455870534.67999</v>
      </c>
      <c r="E14" s="491">
        <v>108371841772.99001</v>
      </c>
      <c r="F14" s="491">
        <v>83800000000</v>
      </c>
      <c r="G14" s="490">
        <v>109800000000</v>
      </c>
      <c r="H14" s="485">
        <v>131.02625298329355</v>
      </c>
      <c r="I14" s="850"/>
    </row>
    <row r="15" spans="1:9" ht="13.5" x14ac:dyDescent="0.2">
      <c r="A15" s="486" t="s">
        <v>216</v>
      </c>
      <c r="B15" s="788">
        <v>243796817260.41</v>
      </c>
      <c r="C15" s="788">
        <v>263998343230.89999</v>
      </c>
      <c r="D15" s="788">
        <v>287979802178.59998</v>
      </c>
      <c r="E15" s="788">
        <v>262454717876.26001</v>
      </c>
      <c r="F15" s="788">
        <v>171600000000</v>
      </c>
      <c r="G15" s="788">
        <v>212000000000</v>
      </c>
      <c r="H15" s="485">
        <v>123.54312354312354</v>
      </c>
      <c r="I15" s="850"/>
    </row>
    <row r="16" spans="1:9" x14ac:dyDescent="0.2">
      <c r="A16" s="455" t="s">
        <v>217</v>
      </c>
      <c r="B16" s="789">
        <v>265957896163.79001</v>
      </c>
      <c r="C16" s="789">
        <v>278977635164.15002</v>
      </c>
      <c r="D16" s="491">
        <v>291318732922.5</v>
      </c>
      <c r="E16" s="790">
        <v>287855047056.12</v>
      </c>
      <c r="F16" s="487">
        <v>287900000000</v>
      </c>
      <c r="G16" s="488">
        <v>307900000000</v>
      </c>
      <c r="H16" s="485">
        <v>106.9468565474123</v>
      </c>
      <c r="I16" s="850"/>
    </row>
    <row r="17" spans="1:9" x14ac:dyDescent="0.2">
      <c r="A17" s="455" t="s">
        <v>218</v>
      </c>
      <c r="B17" s="490">
        <v>265957896163.79001</v>
      </c>
      <c r="C17" s="490">
        <v>278977635164.15002</v>
      </c>
      <c r="D17" s="490">
        <v>291318732922.5</v>
      </c>
      <c r="E17" s="490">
        <v>287855047056.12</v>
      </c>
      <c r="F17" s="490">
        <v>287900000000</v>
      </c>
      <c r="G17" s="490">
        <v>307900000000</v>
      </c>
      <c r="H17" s="485">
        <v>106.9468565474123</v>
      </c>
      <c r="I17" s="850"/>
    </row>
    <row r="18" spans="1:9" x14ac:dyDescent="0.2">
      <c r="A18" s="455" t="s">
        <v>219</v>
      </c>
      <c r="B18" s="490">
        <v>154742572662.55002</v>
      </c>
      <c r="C18" s="490">
        <v>159280401949.70001</v>
      </c>
      <c r="D18" s="491">
        <v>158728062441.59</v>
      </c>
      <c r="E18" s="790">
        <v>154770295943.57999</v>
      </c>
      <c r="F18" s="487">
        <v>164400000000</v>
      </c>
      <c r="G18" s="488">
        <v>170800000000</v>
      </c>
      <c r="H18" s="485">
        <v>103.89294403892944</v>
      </c>
      <c r="I18" s="850"/>
    </row>
    <row r="19" spans="1:9" ht="13.5" x14ac:dyDescent="0.2">
      <c r="A19" s="791" t="s">
        <v>220</v>
      </c>
      <c r="B19" s="788">
        <v>420700468826.34003</v>
      </c>
      <c r="C19" s="788">
        <v>438258037113.85004</v>
      </c>
      <c r="D19" s="788">
        <v>450046795364.08997</v>
      </c>
      <c r="E19" s="788">
        <v>442625342999.69995</v>
      </c>
      <c r="F19" s="788">
        <v>452300000000</v>
      </c>
      <c r="G19" s="788">
        <v>478700000000</v>
      </c>
      <c r="H19" s="485">
        <v>105.83683395976122</v>
      </c>
      <c r="I19" s="850"/>
    </row>
    <row r="20" spans="1:9" x14ac:dyDescent="0.2">
      <c r="A20" s="455" t="s">
        <v>221</v>
      </c>
      <c r="B20" s="789"/>
      <c r="C20" s="789"/>
      <c r="D20" s="490"/>
      <c r="E20" s="490"/>
      <c r="F20" s="792"/>
      <c r="G20" s="487"/>
      <c r="H20" s="485"/>
      <c r="I20" s="850"/>
    </row>
    <row r="21" spans="1:9" x14ac:dyDescent="0.2">
      <c r="A21" s="455" t="s">
        <v>222</v>
      </c>
      <c r="B21" s="490">
        <v>1832851564</v>
      </c>
      <c r="C21" s="490">
        <v>2087182080.22</v>
      </c>
      <c r="D21" s="491">
        <v>2158990345.9200001</v>
      </c>
      <c r="E21" s="488">
        <v>2019742553.22</v>
      </c>
      <c r="F21" s="487">
        <v>2139000000</v>
      </c>
      <c r="G21" s="487">
        <v>2109000000</v>
      </c>
      <c r="H21" s="485">
        <v>98.597475455820472</v>
      </c>
      <c r="I21" s="850"/>
    </row>
    <row r="22" spans="1:9" x14ac:dyDescent="0.2">
      <c r="A22" s="455" t="s">
        <v>223</v>
      </c>
      <c r="B22" s="490"/>
      <c r="C22" s="490"/>
      <c r="D22" s="792"/>
      <c r="E22" s="488"/>
      <c r="F22" s="489"/>
      <c r="G22" s="487"/>
      <c r="H22" s="485"/>
      <c r="I22" s="850"/>
    </row>
    <row r="23" spans="1:9" x14ac:dyDescent="0.2">
      <c r="A23" s="455" t="s">
        <v>224</v>
      </c>
      <c r="B23" s="490">
        <v>118064663.37</v>
      </c>
      <c r="C23" s="490">
        <v>715899196.88</v>
      </c>
      <c r="D23" s="491">
        <v>613854734.39999998</v>
      </c>
      <c r="E23" s="488">
        <v>501276363.51999998</v>
      </c>
      <c r="F23" s="487">
        <v>501245944</v>
      </c>
      <c r="G23" s="487">
        <v>467332333</v>
      </c>
      <c r="H23" s="485">
        <v>93.234137571395493</v>
      </c>
      <c r="I23" s="850"/>
    </row>
    <row r="24" spans="1:9" x14ac:dyDescent="0.2">
      <c r="A24" s="455" t="s">
        <v>682</v>
      </c>
      <c r="B24" s="490">
        <v>1926417113.5899999</v>
      </c>
      <c r="C24" s="490">
        <v>1975238426.27</v>
      </c>
      <c r="D24" s="491">
        <v>2080891538.74</v>
      </c>
      <c r="E24" s="488">
        <v>2159583224.27</v>
      </c>
      <c r="F24" s="487">
        <v>3141092901</v>
      </c>
      <c r="G24" s="487">
        <v>3374619382</v>
      </c>
      <c r="H24" s="485">
        <v>107.43456142050604</v>
      </c>
      <c r="I24" s="850"/>
    </row>
    <row r="25" spans="1:9" x14ac:dyDescent="0.2">
      <c r="A25" s="455" t="s">
        <v>225</v>
      </c>
      <c r="B25" s="789">
        <v>450231074.24000001</v>
      </c>
      <c r="C25" s="789">
        <v>462045770.86000001</v>
      </c>
      <c r="D25" s="491">
        <v>465638647.75</v>
      </c>
      <c r="E25" s="492">
        <v>500632407.48000002</v>
      </c>
      <c r="F25" s="493">
        <v>531502200</v>
      </c>
      <c r="G25" s="492">
        <v>534867100</v>
      </c>
      <c r="H25" s="485">
        <v>100.63309239359687</v>
      </c>
      <c r="I25" s="850"/>
    </row>
    <row r="26" spans="1:9" ht="25.5" x14ac:dyDescent="0.2">
      <c r="A26" s="455" t="s">
        <v>543</v>
      </c>
      <c r="B26" s="789">
        <v>5468082599.6599998</v>
      </c>
      <c r="C26" s="789">
        <v>4693147744.96</v>
      </c>
      <c r="D26" s="491">
        <v>4955569724.6899996</v>
      </c>
      <c r="E26" s="488">
        <v>5145947841.29</v>
      </c>
      <c r="F26" s="487">
        <v>3900000000</v>
      </c>
      <c r="G26" s="488">
        <v>5100000000</v>
      </c>
      <c r="H26" s="485">
        <v>130.76923076923077</v>
      </c>
      <c r="I26" s="850"/>
    </row>
    <row r="27" spans="1:9" ht="13.5" x14ac:dyDescent="0.2">
      <c r="A27" s="791" t="s">
        <v>226</v>
      </c>
      <c r="B27" s="788">
        <v>9795647014.8600006</v>
      </c>
      <c r="C27" s="788">
        <v>9933513219.1899986</v>
      </c>
      <c r="D27" s="788">
        <v>10274944991.5</v>
      </c>
      <c r="E27" s="788">
        <v>10327182389.779999</v>
      </c>
      <c r="F27" s="788">
        <v>10212841045</v>
      </c>
      <c r="G27" s="788">
        <v>11585818815</v>
      </c>
      <c r="H27" s="485">
        <v>113.44364182258748</v>
      </c>
      <c r="I27" s="850"/>
    </row>
    <row r="28" spans="1:9" x14ac:dyDescent="0.2">
      <c r="A28" s="455" t="s">
        <v>227</v>
      </c>
      <c r="B28" s="789">
        <v>407130.09</v>
      </c>
      <c r="C28" s="789">
        <v>570072.38</v>
      </c>
      <c r="D28" s="491">
        <v>330015.18</v>
      </c>
      <c r="E28" s="790">
        <v>750432.11</v>
      </c>
      <c r="F28" s="488">
        <v>300000</v>
      </c>
      <c r="G28" s="488">
        <v>180000</v>
      </c>
      <c r="H28" s="485">
        <v>60</v>
      </c>
      <c r="I28" s="850"/>
    </row>
    <row r="29" spans="1:9" ht="13.5" x14ac:dyDescent="0.2">
      <c r="A29" s="791" t="s">
        <v>228</v>
      </c>
      <c r="B29" s="788">
        <v>407130.09</v>
      </c>
      <c r="C29" s="788">
        <v>570072.38</v>
      </c>
      <c r="D29" s="788">
        <v>330015.18</v>
      </c>
      <c r="E29" s="788">
        <v>750432.11</v>
      </c>
      <c r="F29" s="788">
        <v>300000</v>
      </c>
      <c r="G29" s="788">
        <v>180000</v>
      </c>
      <c r="H29" s="485">
        <v>60</v>
      </c>
      <c r="I29" s="850"/>
    </row>
    <row r="30" spans="1:9" x14ac:dyDescent="0.2">
      <c r="A30" s="455" t="s">
        <v>229</v>
      </c>
      <c r="B30" s="490">
        <v>0</v>
      </c>
      <c r="C30" s="490"/>
      <c r="D30" s="490"/>
      <c r="E30" s="490"/>
      <c r="F30" s="490"/>
      <c r="G30" s="488"/>
      <c r="H30" s="485"/>
      <c r="I30" s="850"/>
    </row>
    <row r="31" spans="1:9" x14ac:dyDescent="0.2">
      <c r="A31" s="787" t="s">
        <v>230</v>
      </c>
      <c r="B31" s="789">
        <v>12580215155.99</v>
      </c>
      <c r="C31" s="789">
        <v>13635533123.17</v>
      </c>
      <c r="D31" s="491">
        <v>13875029700.629999</v>
      </c>
      <c r="E31" s="790">
        <v>2802517415.25</v>
      </c>
      <c r="F31" s="487">
        <v>0</v>
      </c>
      <c r="G31" s="488">
        <v>0</v>
      </c>
      <c r="H31" s="485" t="s">
        <v>1036</v>
      </c>
      <c r="I31" s="850"/>
    </row>
    <row r="32" spans="1:9" ht="13.5" x14ac:dyDescent="0.2">
      <c r="A32" s="461" t="s">
        <v>231</v>
      </c>
      <c r="B32" s="788">
        <v>12580215155.99</v>
      </c>
      <c r="C32" s="788">
        <v>13635533123.17</v>
      </c>
      <c r="D32" s="788">
        <v>13875029700.629999</v>
      </c>
      <c r="E32" s="788">
        <v>2802517415.25</v>
      </c>
      <c r="F32" s="788">
        <v>0</v>
      </c>
      <c r="G32" s="788">
        <v>0</v>
      </c>
      <c r="H32" s="485" t="s">
        <v>1036</v>
      </c>
      <c r="I32" s="850"/>
    </row>
    <row r="33" spans="1:9" ht="25.5" x14ac:dyDescent="0.2">
      <c r="A33" s="249" t="s">
        <v>1023</v>
      </c>
      <c r="B33" s="490">
        <v>466255969085.5199</v>
      </c>
      <c r="C33" s="490">
        <v>513306506483.62</v>
      </c>
      <c r="D33" s="491">
        <v>551710310526.05005</v>
      </c>
      <c r="E33" s="790">
        <v>540523111378.52002</v>
      </c>
      <c r="F33" s="487">
        <v>562119232978</v>
      </c>
      <c r="G33" s="488">
        <v>588389624136</v>
      </c>
      <c r="H33" s="485">
        <v>104.67345531282118</v>
      </c>
      <c r="I33" s="850"/>
    </row>
    <row r="34" spans="1:9" x14ac:dyDescent="0.2">
      <c r="A34" s="93" t="s">
        <v>527</v>
      </c>
      <c r="B34" s="789">
        <v>416405509614</v>
      </c>
      <c r="C34" s="789">
        <v>458360114230.71002</v>
      </c>
      <c r="D34" s="491">
        <v>494030963123.92999</v>
      </c>
      <c r="E34" s="790">
        <v>485152591770.53998</v>
      </c>
      <c r="F34" s="487">
        <v>505034550215</v>
      </c>
      <c r="G34" s="488">
        <v>526346316178</v>
      </c>
      <c r="H34" s="485">
        <v>104.21986296856865</v>
      </c>
      <c r="I34" s="850"/>
    </row>
    <row r="35" spans="1:9" x14ac:dyDescent="0.2">
      <c r="A35" s="886" t="s">
        <v>1043</v>
      </c>
      <c r="B35" s="789"/>
      <c r="C35" s="789"/>
      <c r="D35" s="884"/>
      <c r="E35" s="790"/>
      <c r="F35" s="487"/>
      <c r="G35" s="488"/>
      <c r="H35" s="885"/>
      <c r="I35" s="850"/>
    </row>
    <row r="36" spans="1:9" x14ac:dyDescent="0.2">
      <c r="A36" s="249" t="s">
        <v>232</v>
      </c>
      <c r="B36" s="490">
        <v>0</v>
      </c>
      <c r="C36" s="490"/>
      <c r="D36" s="490"/>
      <c r="E36" s="789"/>
      <c r="F36" s="488"/>
      <c r="G36" s="488"/>
      <c r="H36" s="485"/>
      <c r="I36" s="850"/>
    </row>
    <row r="37" spans="1:9" ht="13.5" x14ac:dyDescent="0.2">
      <c r="A37" s="456" t="s">
        <v>233</v>
      </c>
      <c r="B37" s="788">
        <v>466255969085.5199</v>
      </c>
      <c r="C37" s="788">
        <v>513306506483.62</v>
      </c>
      <c r="D37" s="788">
        <v>551710310526.05005</v>
      </c>
      <c r="E37" s="788">
        <v>540523111378.52002</v>
      </c>
      <c r="F37" s="788">
        <v>562119232978</v>
      </c>
      <c r="G37" s="788">
        <v>588389624136</v>
      </c>
      <c r="H37" s="485">
        <v>104.67345531282118</v>
      </c>
      <c r="I37" s="850"/>
    </row>
    <row r="38" spans="1:9" ht="22.5" customHeight="1" x14ac:dyDescent="0.2">
      <c r="A38" s="460" t="s">
        <v>234</v>
      </c>
      <c r="B38" s="490">
        <v>2484675365.21</v>
      </c>
      <c r="C38" s="490">
        <v>1238296562.97</v>
      </c>
      <c r="D38" s="491">
        <v>1818478580.45</v>
      </c>
      <c r="E38" s="790">
        <v>5507632.2599999998</v>
      </c>
      <c r="F38" s="487">
        <v>1813000000</v>
      </c>
      <c r="G38" s="488">
        <v>1800000000</v>
      </c>
      <c r="H38" s="485">
        <v>99.282956425813566</v>
      </c>
      <c r="I38" s="850"/>
    </row>
    <row r="39" spans="1:9" ht="16.5" customHeight="1" thickBot="1" x14ac:dyDescent="0.25">
      <c r="A39" s="462" t="s">
        <v>235</v>
      </c>
      <c r="B39" s="494">
        <v>2484675365.21</v>
      </c>
      <c r="C39" s="788">
        <v>1238296562.97</v>
      </c>
      <c r="D39" s="788">
        <v>1818478580.45</v>
      </c>
      <c r="E39" s="788">
        <v>5507632.2599999998</v>
      </c>
      <c r="F39" s="788">
        <v>1813000000</v>
      </c>
      <c r="G39" s="788">
        <v>1800000000</v>
      </c>
      <c r="H39" s="485">
        <v>99.282956425813566</v>
      </c>
      <c r="I39" s="850"/>
    </row>
    <row r="40" spans="1:9" ht="31.5" customHeight="1" thickBot="1" x14ac:dyDescent="0.25">
      <c r="A40" s="495" t="s">
        <v>274</v>
      </c>
      <c r="B40" s="496">
        <v>1155614199838.4199</v>
      </c>
      <c r="C40" s="496">
        <v>1240370799806.0801</v>
      </c>
      <c r="D40" s="496">
        <v>1315705691356.5</v>
      </c>
      <c r="E40" s="496">
        <v>1258739130123.8801</v>
      </c>
      <c r="F40" s="496">
        <v>1198045374023</v>
      </c>
      <c r="G40" s="496">
        <v>1292475622951</v>
      </c>
      <c r="H40" s="794">
        <v>107.88202608811936</v>
      </c>
      <c r="I40" s="851"/>
    </row>
    <row r="41" spans="1:9" ht="22.5" customHeight="1" thickBot="1" x14ac:dyDescent="0.25">
      <c r="A41" s="497" t="s">
        <v>236</v>
      </c>
      <c r="B41" s="496">
        <v>689358230752.90002</v>
      </c>
      <c r="C41" s="496">
        <v>727064293322.46008</v>
      </c>
      <c r="D41" s="496">
        <v>763995380830.44995</v>
      </c>
      <c r="E41" s="496">
        <v>718216018745.36011</v>
      </c>
      <c r="F41" s="496">
        <v>635926141045</v>
      </c>
      <c r="G41" s="496">
        <v>704085998815</v>
      </c>
      <c r="H41" s="794">
        <v>110.71820347847232</v>
      </c>
      <c r="I41" s="851"/>
    </row>
    <row r="42" spans="1:9" x14ac:dyDescent="0.2">
      <c r="A42" s="457" t="s">
        <v>237</v>
      </c>
      <c r="B42" s="490">
        <v>3256275035.6999998</v>
      </c>
      <c r="C42" s="490">
        <v>2094474954.0699999</v>
      </c>
      <c r="D42" s="491">
        <v>1964370200.53</v>
      </c>
      <c r="E42" s="790">
        <v>1889646796.5799999</v>
      </c>
      <c r="F42" s="498">
        <v>12618285157</v>
      </c>
      <c r="G42" s="499">
        <v>12411846407</v>
      </c>
      <c r="H42" s="485">
        <v>98.363971431684774</v>
      </c>
      <c r="I42" s="850"/>
    </row>
    <row r="43" spans="1:9" x14ac:dyDescent="0.2">
      <c r="A43" s="91" t="s">
        <v>238</v>
      </c>
      <c r="B43" s="490">
        <v>6148289762.8299999</v>
      </c>
      <c r="C43" s="490">
        <v>6114027920.7600002</v>
      </c>
      <c r="D43" s="491">
        <v>3495796080.8899999</v>
      </c>
      <c r="E43" s="790">
        <v>4078539174.3099999</v>
      </c>
      <c r="F43" s="500">
        <v>2501514111</v>
      </c>
      <c r="G43" s="492">
        <v>3201514111</v>
      </c>
      <c r="H43" s="485">
        <v>127.98305222112737</v>
      </c>
      <c r="I43" s="850"/>
    </row>
    <row r="44" spans="1:9" x14ac:dyDescent="0.2">
      <c r="A44" s="793" t="s">
        <v>239</v>
      </c>
      <c r="B44" s="490">
        <v>823514420.39999998</v>
      </c>
      <c r="C44" s="490">
        <v>861612014.32000005</v>
      </c>
      <c r="D44" s="491">
        <v>942393656.02999997</v>
      </c>
      <c r="E44" s="790">
        <v>890207141.19000006</v>
      </c>
      <c r="F44" s="500">
        <v>637630005</v>
      </c>
      <c r="G44" s="488">
        <v>672078724</v>
      </c>
      <c r="H44" s="485">
        <v>105.4026188745619</v>
      </c>
      <c r="I44" s="850"/>
    </row>
    <row r="45" spans="1:9" x14ac:dyDescent="0.2">
      <c r="A45" s="249" t="s">
        <v>240</v>
      </c>
      <c r="B45" s="789">
        <v>1552058386.4100001</v>
      </c>
      <c r="C45" s="789">
        <v>1427884816.3199999</v>
      </c>
      <c r="D45" s="491">
        <v>3224716073.5999999</v>
      </c>
      <c r="E45" s="790">
        <v>2494426315.3099999</v>
      </c>
      <c r="F45" s="500">
        <v>2736422250</v>
      </c>
      <c r="G45" s="488">
        <v>3775427150</v>
      </c>
      <c r="H45" s="485">
        <v>137.96946542150064</v>
      </c>
      <c r="I45" s="850"/>
    </row>
    <row r="46" spans="1:9" x14ac:dyDescent="0.2">
      <c r="A46" s="91" t="s">
        <v>241</v>
      </c>
      <c r="B46" s="490">
        <v>1138364983.9100001</v>
      </c>
      <c r="C46" s="490">
        <v>1152761700.7</v>
      </c>
      <c r="D46" s="491">
        <v>1183834568.4400001</v>
      </c>
      <c r="E46" s="790">
        <v>1083638898.3900001</v>
      </c>
      <c r="F46" s="500">
        <v>0</v>
      </c>
      <c r="G46" s="488">
        <v>0</v>
      </c>
      <c r="H46" s="485" t="s">
        <v>1036</v>
      </c>
      <c r="I46" s="850"/>
    </row>
    <row r="47" spans="1:9" ht="27" x14ac:dyDescent="0.2">
      <c r="A47" s="458" t="s">
        <v>544</v>
      </c>
      <c r="B47" s="788">
        <v>12918502589.249998</v>
      </c>
      <c r="C47" s="788">
        <v>11650761406.17</v>
      </c>
      <c r="D47" s="788">
        <v>10811110579.49</v>
      </c>
      <c r="E47" s="788">
        <v>10436458325.779999</v>
      </c>
      <c r="F47" s="788">
        <v>18493851523</v>
      </c>
      <c r="G47" s="788">
        <v>20060866392</v>
      </c>
      <c r="H47" s="485">
        <v>108.47316670111238</v>
      </c>
      <c r="I47" s="850"/>
    </row>
    <row r="48" spans="1:9" x14ac:dyDescent="0.2">
      <c r="A48" s="455" t="s">
        <v>242</v>
      </c>
      <c r="B48" s="490">
        <v>681182738.04999995</v>
      </c>
      <c r="C48" s="490">
        <v>1854671061.72</v>
      </c>
      <c r="D48" s="491">
        <v>2535342552.8600001</v>
      </c>
      <c r="E48" s="790">
        <v>1644857799.0999999</v>
      </c>
      <c r="F48" s="487">
        <v>1570267938</v>
      </c>
      <c r="G48" s="488">
        <v>1486001160</v>
      </c>
      <c r="H48" s="485">
        <v>94.633605134463366</v>
      </c>
      <c r="I48" s="850"/>
    </row>
    <row r="49" spans="1:9" x14ac:dyDescent="0.2">
      <c r="A49" s="455" t="s">
        <v>683</v>
      </c>
      <c r="B49" s="490">
        <v>4898520336.3000002</v>
      </c>
      <c r="C49" s="490">
        <v>1308008586.0599999</v>
      </c>
      <c r="D49" s="491">
        <v>1369591280.28</v>
      </c>
      <c r="E49" s="790">
        <v>1904261290.9300001</v>
      </c>
      <c r="F49" s="487">
        <v>843351000</v>
      </c>
      <c r="G49" s="488">
        <v>1237147000</v>
      </c>
      <c r="H49" s="485">
        <v>146.69419968672594</v>
      </c>
      <c r="I49" s="850"/>
    </row>
    <row r="50" spans="1:9" ht="13.5" x14ac:dyDescent="0.2">
      <c r="A50" s="795" t="s">
        <v>243</v>
      </c>
      <c r="B50" s="788">
        <v>5579703074.3500004</v>
      </c>
      <c r="C50" s="788">
        <v>3162679647.7799997</v>
      </c>
      <c r="D50" s="788">
        <v>3904933833.1400003</v>
      </c>
      <c r="E50" s="788">
        <v>3549119090.0299997</v>
      </c>
      <c r="F50" s="788">
        <v>2413618938</v>
      </c>
      <c r="G50" s="788">
        <v>2723148160</v>
      </c>
      <c r="H50" s="485">
        <v>112.82427880916801</v>
      </c>
      <c r="I50" s="850"/>
    </row>
    <row r="51" spans="1:9" ht="25.5" x14ac:dyDescent="0.2">
      <c r="A51" s="91" t="s">
        <v>519</v>
      </c>
      <c r="B51" s="789">
        <v>43540583.100000001</v>
      </c>
      <c r="C51" s="789">
        <v>43203962.18</v>
      </c>
      <c r="D51" s="491">
        <v>51708277.109999999</v>
      </c>
      <c r="E51" s="790">
        <v>46396755.380000003</v>
      </c>
      <c r="F51" s="487">
        <v>16727445</v>
      </c>
      <c r="G51" s="488">
        <v>19613400</v>
      </c>
      <c r="H51" s="485">
        <v>117.25281416259327</v>
      </c>
      <c r="I51" s="850"/>
    </row>
    <row r="52" spans="1:9" x14ac:dyDescent="0.2">
      <c r="A52" s="91" t="s">
        <v>244</v>
      </c>
      <c r="B52" s="490">
        <v>2699329584.5300002</v>
      </c>
      <c r="C52" s="490">
        <v>4812540834.3900003</v>
      </c>
      <c r="D52" s="491">
        <v>2776245781.79</v>
      </c>
      <c r="E52" s="790">
        <v>2783286659.46</v>
      </c>
      <c r="F52" s="487">
        <v>1946085322</v>
      </c>
      <c r="G52" s="488">
        <v>2223237526</v>
      </c>
      <c r="H52" s="485">
        <v>114.24152378453631</v>
      </c>
      <c r="I52" s="850"/>
    </row>
    <row r="53" spans="1:9" x14ac:dyDescent="0.2">
      <c r="A53" s="91" t="s">
        <v>245</v>
      </c>
      <c r="B53" s="490">
        <v>46180790.939999998</v>
      </c>
      <c r="C53" s="490">
        <v>17875038.84</v>
      </c>
      <c r="D53" s="491">
        <v>17251439.84</v>
      </c>
      <c r="E53" s="790">
        <v>27306403.68</v>
      </c>
      <c r="F53" s="487">
        <v>0</v>
      </c>
      <c r="G53" s="488">
        <v>0</v>
      </c>
      <c r="H53" s="485" t="s">
        <v>1036</v>
      </c>
      <c r="I53" s="850"/>
    </row>
    <row r="54" spans="1:9" x14ac:dyDescent="0.2">
      <c r="A54" s="796" t="s">
        <v>246</v>
      </c>
      <c r="B54" s="490">
        <v>159548051</v>
      </c>
      <c r="C54" s="490">
        <v>168667092</v>
      </c>
      <c r="D54" s="491">
        <v>175235116.66999999</v>
      </c>
      <c r="E54" s="790">
        <v>178971950</v>
      </c>
      <c r="F54" s="487">
        <v>135287000</v>
      </c>
      <c r="G54" s="488">
        <v>134787000</v>
      </c>
      <c r="H54" s="485">
        <v>99.630415339241765</v>
      </c>
      <c r="I54" s="850"/>
    </row>
    <row r="55" spans="1:9" x14ac:dyDescent="0.2">
      <c r="A55" s="455" t="s">
        <v>247</v>
      </c>
      <c r="B55" s="490">
        <v>452323165.64999998</v>
      </c>
      <c r="C55" s="490">
        <v>488214589.76999998</v>
      </c>
      <c r="D55" s="491">
        <v>574927050.74000001</v>
      </c>
      <c r="E55" s="790">
        <v>527756085.20999998</v>
      </c>
      <c r="F55" s="487">
        <v>310000000</v>
      </c>
      <c r="G55" s="488">
        <v>390000000</v>
      </c>
      <c r="H55" s="485">
        <v>125.80645161290323</v>
      </c>
      <c r="I55" s="850"/>
    </row>
    <row r="56" spans="1:9" x14ac:dyDescent="0.2">
      <c r="A56" s="455" t="s">
        <v>248</v>
      </c>
      <c r="B56" s="789">
        <v>0</v>
      </c>
      <c r="C56" s="789">
        <v>0</v>
      </c>
      <c r="D56" s="490">
        <v>0</v>
      </c>
      <c r="E56" s="789">
        <v>0</v>
      </c>
      <c r="F56" s="489"/>
      <c r="G56" s="488"/>
      <c r="H56" s="485"/>
      <c r="I56" s="850"/>
    </row>
    <row r="57" spans="1:9" ht="40.5" x14ac:dyDescent="0.2">
      <c r="A57" s="797" t="s">
        <v>545</v>
      </c>
      <c r="B57" s="788">
        <v>3400922175.2200003</v>
      </c>
      <c r="C57" s="788">
        <v>5530501517.1800003</v>
      </c>
      <c r="D57" s="788">
        <v>3595367666.1500006</v>
      </c>
      <c r="E57" s="788">
        <v>3563717853.73</v>
      </c>
      <c r="F57" s="788">
        <v>2408099767</v>
      </c>
      <c r="G57" s="788">
        <v>2767637926</v>
      </c>
      <c r="H57" s="485">
        <v>114.93036808221244</v>
      </c>
      <c r="I57" s="850"/>
    </row>
    <row r="58" spans="1:9" x14ac:dyDescent="0.2">
      <c r="A58" s="793" t="s">
        <v>249</v>
      </c>
      <c r="B58" s="490">
        <v>301522167.56</v>
      </c>
      <c r="C58" s="490">
        <v>553405962.74000001</v>
      </c>
      <c r="D58" s="491">
        <v>331494587.32999998</v>
      </c>
      <c r="E58" s="491">
        <v>478560294.80000001</v>
      </c>
      <c r="F58" s="493">
        <v>163535000</v>
      </c>
      <c r="G58" s="492">
        <v>140206000</v>
      </c>
      <c r="H58" s="485">
        <v>85.734552236524294</v>
      </c>
      <c r="I58" s="850"/>
    </row>
    <row r="59" spans="1:9" ht="25.5" x14ac:dyDescent="0.2">
      <c r="A59" s="91" t="s">
        <v>520</v>
      </c>
      <c r="B59" s="490">
        <v>80000000</v>
      </c>
      <c r="C59" s="490">
        <v>84000000</v>
      </c>
      <c r="D59" s="491">
        <v>86000000</v>
      </c>
      <c r="E59" s="790">
        <v>92000000</v>
      </c>
      <c r="F59" s="487">
        <v>92000000</v>
      </c>
      <c r="G59" s="488">
        <v>92770800</v>
      </c>
      <c r="H59" s="485">
        <v>100.83782608695653</v>
      </c>
      <c r="I59" s="850"/>
    </row>
    <row r="60" spans="1:9" ht="25.5" x14ac:dyDescent="0.2">
      <c r="A60" s="91" t="s">
        <v>994</v>
      </c>
      <c r="B60" s="490">
        <v>0</v>
      </c>
      <c r="C60" s="490">
        <v>450000000</v>
      </c>
      <c r="D60" s="792">
        <v>0</v>
      </c>
      <c r="E60" s="798"/>
      <c r="F60" s="489"/>
      <c r="G60" s="488"/>
      <c r="H60" s="485"/>
      <c r="I60" s="850"/>
    </row>
    <row r="61" spans="1:9" ht="25.5" x14ac:dyDescent="0.2">
      <c r="A61" s="91" t="s">
        <v>995</v>
      </c>
      <c r="B61" s="490">
        <v>133461800</v>
      </c>
      <c r="C61" s="490">
        <v>124411800</v>
      </c>
      <c r="D61" s="491">
        <v>146002164.66</v>
      </c>
      <c r="E61" s="790">
        <v>165765066.44999999</v>
      </c>
      <c r="F61" s="487">
        <v>3570800</v>
      </c>
      <c r="G61" s="488">
        <v>6550000</v>
      </c>
      <c r="H61" s="485">
        <v>183.43228408199843</v>
      </c>
      <c r="I61" s="850"/>
    </row>
    <row r="62" spans="1:9" ht="25.5" x14ac:dyDescent="0.2">
      <c r="A62" s="91" t="s">
        <v>521</v>
      </c>
      <c r="B62" s="490">
        <v>88000000</v>
      </c>
      <c r="C62" s="490">
        <v>88000000</v>
      </c>
      <c r="D62" s="491">
        <v>388000000</v>
      </c>
      <c r="E62" s="790">
        <v>88000000</v>
      </c>
      <c r="F62" s="487">
        <v>88000000</v>
      </c>
      <c r="G62" s="488">
        <v>88000000</v>
      </c>
      <c r="H62" s="485">
        <v>100</v>
      </c>
      <c r="I62" s="850"/>
    </row>
    <row r="63" spans="1:9" x14ac:dyDescent="0.2">
      <c r="A63" s="796" t="s">
        <v>250</v>
      </c>
      <c r="B63" s="490">
        <v>6060</v>
      </c>
      <c r="C63" s="490">
        <v>7422</v>
      </c>
      <c r="D63" s="491">
        <v>1000</v>
      </c>
      <c r="E63" s="790">
        <v>400</v>
      </c>
      <c r="F63" s="489"/>
      <c r="G63" s="488"/>
      <c r="H63" s="485"/>
      <c r="I63" s="850"/>
    </row>
    <row r="64" spans="1:9" x14ac:dyDescent="0.2">
      <c r="A64" s="793" t="s">
        <v>251</v>
      </c>
      <c r="B64" s="490">
        <v>162450033.33000001</v>
      </c>
      <c r="C64" s="490">
        <v>141989747.80000001</v>
      </c>
      <c r="D64" s="491">
        <v>387341212.19999999</v>
      </c>
      <c r="E64" s="790">
        <v>138895713.05000001</v>
      </c>
      <c r="F64" s="487">
        <v>135000000</v>
      </c>
      <c r="G64" s="488">
        <v>122000000</v>
      </c>
      <c r="H64" s="485">
        <v>90.370370370370367</v>
      </c>
      <c r="I64" s="850"/>
    </row>
    <row r="65" spans="1:9" x14ac:dyDescent="0.2">
      <c r="A65" s="91" t="s">
        <v>252</v>
      </c>
      <c r="B65" s="490">
        <v>4282826.08</v>
      </c>
      <c r="C65" s="490">
        <v>3069886.34</v>
      </c>
      <c r="D65" s="491">
        <v>3460252.81</v>
      </c>
      <c r="E65" s="790">
        <v>5676969.6900000004</v>
      </c>
      <c r="F65" s="487">
        <v>1000000</v>
      </c>
      <c r="G65" s="488">
        <v>1000000</v>
      </c>
      <c r="H65" s="485">
        <v>100</v>
      </c>
      <c r="I65" s="850"/>
    </row>
    <row r="66" spans="1:9" ht="13.5" x14ac:dyDescent="0.2">
      <c r="A66" s="797" t="s">
        <v>253</v>
      </c>
      <c r="B66" s="788">
        <v>769722886.97000003</v>
      </c>
      <c r="C66" s="788">
        <v>1444884818.8799999</v>
      </c>
      <c r="D66" s="788">
        <v>1342299217</v>
      </c>
      <c r="E66" s="788">
        <v>968898443.99000001</v>
      </c>
      <c r="F66" s="788">
        <v>483105800</v>
      </c>
      <c r="G66" s="788">
        <v>450526800</v>
      </c>
      <c r="H66" s="485">
        <v>93.25634260652636</v>
      </c>
      <c r="I66" s="850"/>
    </row>
    <row r="67" spans="1:9" x14ac:dyDescent="0.2">
      <c r="A67" s="796" t="s">
        <v>254</v>
      </c>
      <c r="B67" s="490">
        <v>1760029280.1900001</v>
      </c>
      <c r="C67" s="490">
        <v>1725482680.49</v>
      </c>
      <c r="D67" s="491">
        <v>1850887333.1300001</v>
      </c>
      <c r="E67" s="790">
        <v>1645909780.5999999</v>
      </c>
      <c r="F67" s="488">
        <v>1730000000</v>
      </c>
      <c r="G67" s="488">
        <v>2000000000</v>
      </c>
      <c r="H67" s="485">
        <v>115.60693641618496</v>
      </c>
      <c r="I67" s="850"/>
    </row>
    <row r="68" spans="1:9" ht="14.25" thickBot="1" x14ac:dyDescent="0.25">
      <c r="A68" s="459" t="s">
        <v>255</v>
      </c>
      <c r="B68" s="494">
        <v>1760029280.1900001</v>
      </c>
      <c r="C68" s="788">
        <v>1725482680.49</v>
      </c>
      <c r="D68" s="788">
        <v>1850887333.1300001</v>
      </c>
      <c r="E68" s="788">
        <v>1645909780.5999999</v>
      </c>
      <c r="F68" s="788">
        <v>1730000000</v>
      </c>
      <c r="G68" s="788">
        <v>2000000000</v>
      </c>
      <c r="H68" s="799">
        <v>115.60693641618496</v>
      </c>
      <c r="I68" s="850"/>
    </row>
    <row r="69" spans="1:9" ht="16.5" thickBot="1" x14ac:dyDescent="0.25">
      <c r="A69" s="501" t="s">
        <v>256</v>
      </c>
      <c r="B69" s="496">
        <v>24428880005.98</v>
      </c>
      <c r="C69" s="496">
        <v>23514310070.500004</v>
      </c>
      <c r="D69" s="496">
        <v>21504598628.910004</v>
      </c>
      <c r="E69" s="496">
        <v>20164103494.129993</v>
      </c>
      <c r="F69" s="496">
        <v>25528676028</v>
      </c>
      <c r="G69" s="496">
        <v>28002179278</v>
      </c>
      <c r="H69" s="537">
        <v>109.68911684760717</v>
      </c>
      <c r="I69" s="850"/>
    </row>
    <row r="70" spans="1:9" ht="19.5" customHeight="1" x14ac:dyDescent="0.2">
      <c r="A70" s="460" t="s">
        <v>257</v>
      </c>
      <c r="B70" s="490">
        <v>8293785817.7799997</v>
      </c>
      <c r="C70" s="490">
        <v>17578645251.419998</v>
      </c>
      <c r="D70" s="491">
        <v>18663205841.23</v>
      </c>
      <c r="E70" s="790">
        <v>21352826361.919998</v>
      </c>
      <c r="F70" s="487">
        <v>17116142000</v>
      </c>
      <c r="G70" s="488">
        <v>22852875000</v>
      </c>
      <c r="H70" s="502">
        <v>133.51650739985681</v>
      </c>
      <c r="I70" s="850"/>
    </row>
    <row r="71" spans="1:9" x14ac:dyDescent="0.2">
      <c r="A71" s="460" t="s">
        <v>258</v>
      </c>
      <c r="B71" s="490">
        <v>24740344.640000001</v>
      </c>
      <c r="C71" s="490">
        <v>21663086.66</v>
      </c>
      <c r="D71" s="491">
        <v>22599382.07</v>
      </c>
      <c r="E71" s="491">
        <v>32866945.579999998</v>
      </c>
      <c r="F71" s="490"/>
      <c r="G71" s="488"/>
      <c r="H71" s="485"/>
      <c r="I71" s="850"/>
    </row>
    <row r="72" spans="1:9" ht="40.5" x14ac:dyDescent="0.2">
      <c r="A72" s="461" t="s">
        <v>546</v>
      </c>
      <c r="B72" s="788">
        <v>8318526162.4200001</v>
      </c>
      <c r="C72" s="788">
        <v>17600308338.079998</v>
      </c>
      <c r="D72" s="788">
        <v>18685805223.299999</v>
      </c>
      <c r="E72" s="788">
        <v>21385693307.5</v>
      </c>
      <c r="F72" s="788">
        <v>17116142000</v>
      </c>
      <c r="G72" s="788">
        <v>22852875000</v>
      </c>
      <c r="H72" s="485">
        <v>133.51650739985681</v>
      </c>
      <c r="I72" s="850"/>
    </row>
    <row r="73" spans="1:9" x14ac:dyDescent="0.2">
      <c r="A73" s="460" t="s">
        <v>259</v>
      </c>
      <c r="B73" s="490">
        <v>47327223.359999999</v>
      </c>
      <c r="C73" s="490">
        <v>30747893.300000001</v>
      </c>
      <c r="D73" s="491">
        <v>44442673.270000003</v>
      </c>
      <c r="E73" s="790">
        <v>23863845.760000002</v>
      </c>
      <c r="F73" s="488">
        <v>12800000</v>
      </c>
      <c r="G73" s="488">
        <v>10333000</v>
      </c>
      <c r="H73" s="485">
        <v>80.7265625</v>
      </c>
      <c r="I73" s="850"/>
    </row>
    <row r="74" spans="1:9" ht="14.25" thickBot="1" x14ac:dyDescent="0.25">
      <c r="A74" s="462" t="s">
        <v>260</v>
      </c>
      <c r="B74" s="494">
        <v>47327223.359999999</v>
      </c>
      <c r="C74" s="788">
        <v>30747893.300000001</v>
      </c>
      <c r="D74" s="788">
        <v>44442673.270000003</v>
      </c>
      <c r="E74" s="788">
        <v>23863845.760000002</v>
      </c>
      <c r="F74" s="788">
        <v>12800000</v>
      </c>
      <c r="G74" s="788">
        <v>10333000</v>
      </c>
      <c r="H74" s="799">
        <v>80.7265625</v>
      </c>
      <c r="I74" s="850"/>
    </row>
    <row r="75" spans="1:9" ht="16.5" thickBot="1" x14ac:dyDescent="0.25">
      <c r="A75" s="501" t="s">
        <v>261</v>
      </c>
      <c r="B75" s="496">
        <v>8365853385.7799997</v>
      </c>
      <c r="C75" s="496">
        <v>17631056231.379997</v>
      </c>
      <c r="D75" s="496">
        <v>18730247896.57</v>
      </c>
      <c r="E75" s="496">
        <v>21409557153.259998</v>
      </c>
      <c r="F75" s="496">
        <v>17128942000</v>
      </c>
      <c r="G75" s="496">
        <v>22863208000</v>
      </c>
      <c r="H75" s="537">
        <v>133.47705888664927</v>
      </c>
      <c r="I75" s="850"/>
    </row>
    <row r="76" spans="1:9" ht="25.5" x14ac:dyDescent="0.2">
      <c r="A76" s="455" t="s">
        <v>547</v>
      </c>
      <c r="B76" s="490">
        <v>20849659454.209999</v>
      </c>
      <c r="C76" s="490">
        <v>24057697615.849998</v>
      </c>
      <c r="D76" s="491">
        <v>68583401111.349998</v>
      </c>
      <c r="E76" s="790">
        <v>65876454866.110001</v>
      </c>
      <c r="F76" s="487">
        <v>32603816409</v>
      </c>
      <c r="G76" s="488">
        <v>36515503629</v>
      </c>
      <c r="H76" s="502">
        <v>111.99763601576474</v>
      </c>
      <c r="I76" s="850"/>
    </row>
    <row r="77" spans="1:9" x14ac:dyDescent="0.2">
      <c r="A77" s="455" t="s">
        <v>262</v>
      </c>
      <c r="B77" s="490">
        <v>15032244109.209999</v>
      </c>
      <c r="C77" s="490">
        <v>24039795411.849998</v>
      </c>
      <c r="D77" s="491">
        <v>30691721531.959999</v>
      </c>
      <c r="E77" s="790">
        <v>31751430408.869999</v>
      </c>
      <c r="F77" s="487">
        <v>21256904409</v>
      </c>
      <c r="G77" s="488">
        <v>22215503629</v>
      </c>
      <c r="H77" s="485">
        <v>104.50958992690458</v>
      </c>
      <c r="I77" s="850"/>
    </row>
    <row r="78" spans="1:9" ht="25.5" x14ac:dyDescent="0.2">
      <c r="A78" s="455" t="s">
        <v>522</v>
      </c>
      <c r="B78" s="490">
        <v>64807896.520000003</v>
      </c>
      <c r="C78" s="490">
        <v>70319480.900000006</v>
      </c>
      <c r="D78" s="491">
        <v>54748159.18</v>
      </c>
      <c r="E78" s="491">
        <v>45640810.369999997</v>
      </c>
      <c r="F78" s="503"/>
      <c r="G78" s="492"/>
      <c r="H78" s="485"/>
      <c r="I78" s="850"/>
    </row>
    <row r="79" spans="1:9" ht="25.5" x14ac:dyDescent="0.2">
      <c r="A79" s="455" t="s">
        <v>581</v>
      </c>
      <c r="B79" s="490">
        <v>2069095530.6400001</v>
      </c>
      <c r="C79" s="490">
        <v>2384322990.4200001</v>
      </c>
      <c r="D79" s="491">
        <v>2179426363.8200002</v>
      </c>
      <c r="E79" s="790">
        <v>2701371976.8600001</v>
      </c>
      <c r="F79" s="487">
        <v>2000000</v>
      </c>
      <c r="G79" s="488">
        <v>302000000</v>
      </c>
      <c r="H79" s="485">
        <v>15100</v>
      </c>
      <c r="I79" s="850"/>
    </row>
    <row r="80" spans="1:9" x14ac:dyDescent="0.2">
      <c r="A80" s="91" t="s">
        <v>263</v>
      </c>
      <c r="B80" s="490"/>
      <c r="C80" s="490"/>
      <c r="D80" s="491">
        <v>620693.69999999995</v>
      </c>
      <c r="E80" s="790">
        <v>0</v>
      </c>
      <c r="F80" s="489"/>
      <c r="G80" s="488"/>
      <c r="H80" s="485"/>
      <c r="I80" s="850"/>
    </row>
    <row r="81" spans="1:9" x14ac:dyDescent="0.2">
      <c r="A81" s="91" t="s">
        <v>264</v>
      </c>
      <c r="B81" s="490">
        <v>30189345393.360001</v>
      </c>
      <c r="C81" s="490">
        <v>27638760099.279999</v>
      </c>
      <c r="D81" s="491">
        <v>30185729897.02</v>
      </c>
      <c r="E81" s="491">
        <v>30786408637</v>
      </c>
      <c r="F81" s="493">
        <v>27241714825</v>
      </c>
      <c r="G81" s="492">
        <v>44714232386</v>
      </c>
      <c r="H81" s="485">
        <v>164.13883146946861</v>
      </c>
      <c r="I81" s="850"/>
    </row>
    <row r="82" spans="1:9" x14ac:dyDescent="0.2">
      <c r="A82" s="249" t="s">
        <v>265</v>
      </c>
      <c r="B82" s="789">
        <v>29884021125.87001</v>
      </c>
      <c r="C82" s="789">
        <v>27306919675.709999</v>
      </c>
      <c r="D82" s="790">
        <v>29810587282.009998</v>
      </c>
      <c r="E82" s="790">
        <v>30477610268.509998</v>
      </c>
      <c r="F82" s="487">
        <v>27133399949</v>
      </c>
      <c r="G82" s="488">
        <v>44628312616</v>
      </c>
      <c r="H82" s="502">
        <v>164.47740681183882</v>
      </c>
      <c r="I82" s="850"/>
    </row>
    <row r="83" spans="1:9" x14ac:dyDescent="0.2">
      <c r="A83" s="249" t="s">
        <v>266</v>
      </c>
      <c r="B83" s="789">
        <v>0</v>
      </c>
      <c r="C83" s="789"/>
      <c r="D83" s="789">
        <v>0</v>
      </c>
      <c r="E83" s="789"/>
      <c r="F83" s="488">
        <v>0</v>
      </c>
      <c r="G83" s="488"/>
      <c r="H83" s="485"/>
      <c r="I83" s="850"/>
    </row>
    <row r="84" spans="1:9" x14ac:dyDescent="0.2">
      <c r="A84" s="91" t="s">
        <v>526</v>
      </c>
      <c r="B84" s="490"/>
      <c r="C84" s="490"/>
      <c r="D84" s="490"/>
      <c r="E84" s="789"/>
      <c r="F84" s="488"/>
      <c r="G84" s="488"/>
      <c r="H84" s="485"/>
      <c r="I84" s="850"/>
    </row>
    <row r="85" spans="1:9" ht="13.5" x14ac:dyDescent="0.2">
      <c r="A85" s="456" t="s">
        <v>267</v>
      </c>
      <c r="B85" s="800">
        <v>53172908274.729996</v>
      </c>
      <c r="C85" s="788">
        <v>54151100186.449974</v>
      </c>
      <c r="D85" s="788">
        <v>101003926225.07002</v>
      </c>
      <c r="E85" s="788">
        <v>99409876290.340012</v>
      </c>
      <c r="F85" s="788">
        <v>59847531234</v>
      </c>
      <c r="G85" s="788">
        <v>81531736015</v>
      </c>
      <c r="H85" s="485">
        <v>136.23241315705431</v>
      </c>
      <c r="I85" s="850"/>
    </row>
    <row r="86" spans="1:9" ht="25.5" x14ac:dyDescent="0.2">
      <c r="A86" s="249" t="s">
        <v>524</v>
      </c>
      <c r="B86" s="789">
        <v>31003582060.939999</v>
      </c>
      <c r="C86" s="789">
        <v>64659901751.879997</v>
      </c>
      <c r="D86" s="491">
        <v>60830371924.660004</v>
      </c>
      <c r="E86" s="790">
        <v>67645355262.129997</v>
      </c>
      <c r="F86" s="487">
        <v>61250537476</v>
      </c>
      <c r="G86" s="488">
        <v>87617944027</v>
      </c>
      <c r="H86" s="485">
        <v>143.04844926680298</v>
      </c>
      <c r="I86" s="850"/>
    </row>
    <row r="87" spans="1:9" x14ac:dyDescent="0.2">
      <c r="A87" s="91" t="s">
        <v>268</v>
      </c>
      <c r="B87" s="789">
        <v>30548563039.779999</v>
      </c>
      <c r="C87" s="789">
        <v>63493587718.879997</v>
      </c>
      <c r="D87" s="491">
        <v>59691013268.660004</v>
      </c>
      <c r="E87" s="790">
        <v>66582149609.129997</v>
      </c>
      <c r="F87" s="487">
        <v>59905537476</v>
      </c>
      <c r="G87" s="488">
        <v>87617944027</v>
      </c>
      <c r="H87" s="485">
        <v>146.26017513339639</v>
      </c>
      <c r="I87" s="850"/>
    </row>
    <row r="88" spans="1:9" ht="25.5" x14ac:dyDescent="0.2">
      <c r="A88" s="91" t="s">
        <v>523</v>
      </c>
      <c r="B88" s="789">
        <v>120284767.78</v>
      </c>
      <c r="C88" s="789">
        <v>144762420.77000001</v>
      </c>
      <c r="D88" s="491">
        <v>101070211.15000001</v>
      </c>
      <c r="E88" s="790">
        <v>113956369.28</v>
      </c>
      <c r="F88" s="489"/>
      <c r="G88" s="488"/>
      <c r="H88" s="485"/>
      <c r="I88" s="850"/>
    </row>
    <row r="89" spans="1:9" x14ac:dyDescent="0.2">
      <c r="A89" s="463" t="s">
        <v>269</v>
      </c>
      <c r="B89" s="490">
        <v>938673786.38999999</v>
      </c>
      <c r="C89" s="490">
        <v>3446091604.6700001</v>
      </c>
      <c r="D89" s="491">
        <v>5346571303.8699999</v>
      </c>
      <c r="E89" s="790">
        <v>7997429091.6899996</v>
      </c>
      <c r="F89" s="487">
        <v>23811969029</v>
      </c>
      <c r="G89" s="488">
        <v>38585233999</v>
      </c>
      <c r="H89" s="485">
        <v>162.04134127676721</v>
      </c>
      <c r="I89" s="850"/>
    </row>
    <row r="90" spans="1:9" x14ac:dyDescent="0.2">
      <c r="A90" s="793" t="s">
        <v>270</v>
      </c>
      <c r="B90" s="490">
        <v>938673786.38999999</v>
      </c>
      <c r="C90" s="490">
        <v>3445017349.4299998</v>
      </c>
      <c r="D90" s="491">
        <v>5333969403.4200001</v>
      </c>
      <c r="E90" s="790">
        <v>7973934065.71</v>
      </c>
      <c r="F90" s="487">
        <v>23810549104</v>
      </c>
      <c r="G90" s="488">
        <v>38585233999</v>
      </c>
      <c r="H90" s="485">
        <v>162.05100449580962</v>
      </c>
      <c r="I90" s="850"/>
    </row>
    <row r="91" spans="1:9" x14ac:dyDescent="0.2">
      <c r="A91" s="249" t="s">
        <v>1024</v>
      </c>
      <c r="B91" s="490"/>
      <c r="C91" s="490"/>
      <c r="D91" s="490"/>
      <c r="E91" s="789"/>
      <c r="F91" s="488"/>
      <c r="G91" s="488"/>
      <c r="H91" s="485"/>
      <c r="I91" s="850"/>
    </row>
    <row r="92" spans="1:9" x14ac:dyDescent="0.2">
      <c r="A92" s="249" t="s">
        <v>271</v>
      </c>
      <c r="B92" s="490"/>
      <c r="C92" s="490"/>
      <c r="D92" s="490"/>
      <c r="E92" s="789"/>
      <c r="F92" s="488"/>
      <c r="G92" s="488"/>
      <c r="H92" s="485"/>
      <c r="I92" s="850"/>
    </row>
    <row r="93" spans="1:9" ht="38.25" x14ac:dyDescent="0.2">
      <c r="A93" s="91" t="s">
        <v>996</v>
      </c>
      <c r="B93" s="490"/>
      <c r="C93" s="490"/>
      <c r="D93" s="490"/>
      <c r="E93" s="789"/>
      <c r="F93" s="488"/>
      <c r="G93" s="488"/>
      <c r="H93" s="485"/>
      <c r="I93" s="850"/>
    </row>
    <row r="94" spans="1:9" ht="14.25" thickBot="1" x14ac:dyDescent="0.25">
      <c r="A94" s="464" t="s">
        <v>272</v>
      </c>
      <c r="B94" s="788">
        <v>32062540615.110001</v>
      </c>
      <c r="C94" s="788">
        <v>68250755777.32</v>
      </c>
      <c r="D94" s="788">
        <v>66278013439.679993</v>
      </c>
      <c r="E94" s="788">
        <v>75756740723.09996</v>
      </c>
      <c r="F94" s="788">
        <v>85062506505</v>
      </c>
      <c r="G94" s="788">
        <v>126203178026</v>
      </c>
      <c r="H94" s="799">
        <v>148.36522365888871</v>
      </c>
      <c r="I94" s="850"/>
    </row>
    <row r="95" spans="1:9" ht="16.5" thickBot="1" x14ac:dyDescent="0.25">
      <c r="A95" s="495" t="s">
        <v>1038</v>
      </c>
      <c r="B95" s="496">
        <v>85235448889.839996</v>
      </c>
      <c r="C95" s="496">
        <v>122401855963.76999</v>
      </c>
      <c r="D95" s="496">
        <v>167281939664.75003</v>
      </c>
      <c r="E95" s="496">
        <v>175166617013.44</v>
      </c>
      <c r="F95" s="496">
        <v>144910037739</v>
      </c>
      <c r="G95" s="496">
        <v>207734914041</v>
      </c>
      <c r="H95" s="504">
        <v>143.35439924124165</v>
      </c>
      <c r="I95" s="850"/>
    </row>
    <row r="96" spans="1:9" ht="48" thickBot="1" x14ac:dyDescent="0.25">
      <c r="A96" s="505" t="s">
        <v>525</v>
      </c>
      <c r="B96" s="506">
        <v>118030182281.59999</v>
      </c>
      <c r="C96" s="506">
        <v>163547222265.64999</v>
      </c>
      <c r="D96" s="506">
        <v>207516786190.23004</v>
      </c>
      <c r="E96" s="506">
        <v>216740277660.82999</v>
      </c>
      <c r="F96" s="506">
        <v>187567655767</v>
      </c>
      <c r="G96" s="506">
        <v>258600301319</v>
      </c>
      <c r="H96" s="504">
        <v>137.87041281799569</v>
      </c>
      <c r="I96" s="850"/>
    </row>
    <row r="97" spans="1:9" ht="32.25" thickBot="1" x14ac:dyDescent="0.25">
      <c r="A97" s="501" t="s">
        <v>1037</v>
      </c>
      <c r="B97" s="496">
        <v>1273644382120.02</v>
      </c>
      <c r="C97" s="496">
        <v>1403918022071.73</v>
      </c>
      <c r="D97" s="496">
        <v>1523222477546.73</v>
      </c>
      <c r="E97" s="496">
        <v>1475479407784.7102</v>
      </c>
      <c r="F97" s="496">
        <v>1385613029790</v>
      </c>
      <c r="G97" s="496">
        <v>1551075924270</v>
      </c>
      <c r="H97" s="504">
        <v>111.94149383143987</v>
      </c>
      <c r="I97" s="850"/>
    </row>
    <row r="98" spans="1:9" x14ac:dyDescent="0.2">
      <c r="B98" s="83"/>
      <c r="C98" s="83"/>
      <c r="D98" s="83"/>
      <c r="E98" s="83"/>
      <c r="F98" s="83"/>
      <c r="G98" s="83"/>
    </row>
    <row r="99" spans="1:9" x14ac:dyDescent="0.2">
      <c r="A99" s="466" t="s">
        <v>549</v>
      </c>
    </row>
    <row r="101" spans="1:9" x14ac:dyDescent="0.2">
      <c r="A101" s="467" t="s">
        <v>559</v>
      </c>
    </row>
    <row r="102" spans="1:9" x14ac:dyDescent="0.2">
      <c r="A102" s="468" t="s">
        <v>560</v>
      </c>
    </row>
    <row r="103" spans="1:9" x14ac:dyDescent="0.2">
      <c r="A103" s="467"/>
    </row>
  </sheetData>
  <mergeCells count="3">
    <mergeCell ref="A3:H3"/>
    <mergeCell ref="A4:H4"/>
    <mergeCell ref="G1:H1"/>
  </mergeCells>
  <pageMargins left="0.70866141732283472" right="0.51181102362204722" top="0.55118110236220474" bottom="0.47244094488188981" header="0.27559055118110237" footer="0.31496062992125984"/>
  <pageSetup paperSize="9" scale="76" fitToHeight="0" orientation="landscape" useFirstPageNumber="1" r:id="rId1"/>
  <headerFooter>
    <oddHeader xml:space="preserve">&amp;L&amp;"Times New Roman,Obyčejné"STÁTNÍ  ROZPOČET 2022&amp;R&amp;"Times New Roman,Obyčejné"Tabulka č. 1
strana &amp;P&amp;"Arial CE,Obyčejné"
</oddHeader>
  </headerFooter>
  <rowBreaks count="2" manualBreakCount="2">
    <brk id="41" max="7" man="1"/>
    <brk id="75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5"/>
  <sheetViews>
    <sheetView zoomScale="85" zoomScaleNormal="85" zoomScaleSheetLayoutView="85" workbookViewId="0">
      <selection activeCell="A3" sqref="A3:H3"/>
    </sheetView>
  </sheetViews>
  <sheetFormatPr defaultColWidth="9.140625" defaultRowHeight="12.75" x14ac:dyDescent="0.2"/>
  <cols>
    <col min="1" max="1" width="64.42578125" style="3" customWidth="1"/>
    <col min="2" max="4" width="18.42578125" style="3" bestFit="1" customWidth="1"/>
    <col min="5" max="5" width="18.42578125" style="3" customWidth="1"/>
    <col min="6" max="6" width="17.85546875" style="3" customWidth="1"/>
    <col min="7" max="7" width="19.85546875" style="3" customWidth="1"/>
    <col min="8" max="8" width="12.85546875" style="3" bestFit="1" customWidth="1"/>
    <col min="9" max="16384" width="9.140625" style="3"/>
  </cols>
  <sheetData>
    <row r="1" spans="1:8" x14ac:dyDescent="0.2">
      <c r="A1" s="21"/>
      <c r="D1" s="3" t="s">
        <v>76</v>
      </c>
      <c r="F1" s="507"/>
      <c r="G1" s="993"/>
      <c r="H1" s="993"/>
    </row>
    <row r="2" spans="1:8" x14ac:dyDescent="0.2">
      <c r="F2" s="507"/>
      <c r="G2" s="507"/>
    </row>
    <row r="3" spans="1:8" ht="15.75" x14ac:dyDescent="0.2">
      <c r="A3" s="990" t="s">
        <v>50</v>
      </c>
      <c r="B3" s="990"/>
      <c r="C3" s="990"/>
      <c r="D3" s="990"/>
      <c r="E3" s="990"/>
      <c r="F3" s="990"/>
      <c r="G3" s="990"/>
      <c r="H3" s="990"/>
    </row>
    <row r="4" spans="1:8" x14ac:dyDescent="0.2">
      <c r="A4" s="991" t="s">
        <v>1</v>
      </c>
      <c r="B4" s="991"/>
      <c r="C4" s="991"/>
      <c r="D4" s="991"/>
      <c r="E4" s="991"/>
      <c r="F4" s="991"/>
      <c r="G4" s="991"/>
      <c r="H4" s="991"/>
    </row>
    <row r="5" spans="1:8" ht="13.5" thickBot="1" x14ac:dyDescent="0.25">
      <c r="A5" s="454"/>
      <c r="H5" s="84" t="s">
        <v>46</v>
      </c>
    </row>
    <row r="6" spans="1:8" ht="18.75" customHeight="1" thickTop="1" x14ac:dyDescent="0.2">
      <c r="A6" s="525"/>
      <c r="B6" s="526"/>
      <c r="C6" s="526"/>
      <c r="D6" s="526"/>
      <c r="E6" s="526"/>
      <c r="F6" s="526" t="s">
        <v>563</v>
      </c>
      <c r="G6" s="526" t="s">
        <v>563</v>
      </c>
      <c r="H6" s="527" t="s">
        <v>170</v>
      </c>
    </row>
    <row r="7" spans="1:8" x14ac:dyDescent="0.2">
      <c r="A7" s="696" t="s">
        <v>273</v>
      </c>
      <c r="B7" s="697" t="s">
        <v>117</v>
      </c>
      <c r="C7" s="697" t="s">
        <v>562</v>
      </c>
      <c r="D7" s="697" t="s">
        <v>562</v>
      </c>
      <c r="E7" s="697" t="s">
        <v>562</v>
      </c>
      <c r="F7" s="698" t="s">
        <v>171</v>
      </c>
      <c r="G7" s="697" t="s">
        <v>12</v>
      </c>
      <c r="H7" s="699" t="s">
        <v>677</v>
      </c>
    </row>
    <row r="8" spans="1:8" ht="13.5" thickBot="1" x14ac:dyDescent="0.25">
      <c r="A8" s="700"/>
      <c r="B8" s="701" t="s">
        <v>210</v>
      </c>
      <c r="C8" s="701">
        <v>2018</v>
      </c>
      <c r="D8" s="701">
        <v>2019</v>
      </c>
      <c r="E8" s="701">
        <v>2020</v>
      </c>
      <c r="F8" s="701">
        <v>2021</v>
      </c>
      <c r="G8" s="701">
        <v>2022</v>
      </c>
      <c r="H8" s="702">
        <v>2021</v>
      </c>
    </row>
    <row r="9" spans="1:8" ht="15.75" x14ac:dyDescent="0.2">
      <c r="A9" s="528" t="s">
        <v>579</v>
      </c>
      <c r="B9" s="529"/>
      <c r="C9" s="529"/>
      <c r="D9" s="529"/>
      <c r="E9" s="529"/>
      <c r="F9" s="529"/>
      <c r="G9" s="7"/>
      <c r="H9" s="530"/>
    </row>
    <row r="10" spans="1:8" x14ac:dyDescent="0.2">
      <c r="A10" s="248" t="s">
        <v>275</v>
      </c>
      <c r="B10" s="490">
        <v>82446768388.290024</v>
      </c>
      <c r="C10" s="490">
        <v>91920804116.850006</v>
      </c>
      <c r="D10" s="491">
        <v>98245674113.070007</v>
      </c>
      <c r="E10" s="491">
        <v>102864079730.14</v>
      </c>
      <c r="F10" s="491">
        <v>103388102824</v>
      </c>
      <c r="G10" s="490">
        <v>107352580355</v>
      </c>
      <c r="H10" s="485">
        <v>103.83455873810628</v>
      </c>
    </row>
    <row r="11" spans="1:8" ht="25.5" customHeight="1" x14ac:dyDescent="0.2">
      <c r="A11" s="248" t="s">
        <v>528</v>
      </c>
      <c r="B11" s="490">
        <v>16406620667.57</v>
      </c>
      <c r="C11" s="490">
        <v>17963384600.5</v>
      </c>
      <c r="D11" s="491">
        <v>19637168047.720001</v>
      </c>
      <c r="E11" s="491">
        <v>20598379790.799999</v>
      </c>
      <c r="F11" s="491">
        <v>20756417262</v>
      </c>
      <c r="G11" s="490">
        <v>21595911015</v>
      </c>
      <c r="H11" s="485">
        <v>104.04450220095022</v>
      </c>
    </row>
    <row r="12" spans="1:8" s="40" customFormat="1" ht="25.5" customHeight="1" x14ac:dyDescent="0.2">
      <c r="A12" s="248" t="s">
        <v>997</v>
      </c>
      <c r="B12" s="801">
        <v>37904511186.660011</v>
      </c>
      <c r="C12" s="801">
        <v>43472293344.769997</v>
      </c>
      <c r="D12" s="802">
        <v>46606778320.730003</v>
      </c>
      <c r="E12" s="802">
        <v>49161401259.709999</v>
      </c>
      <c r="F12" s="491">
        <v>49769228549</v>
      </c>
      <c r="G12" s="490">
        <v>51701718114</v>
      </c>
      <c r="H12" s="485">
        <v>103.8829003811007</v>
      </c>
    </row>
    <row r="13" spans="1:8" ht="25.5" customHeight="1" x14ac:dyDescent="0.2">
      <c r="A13" s="248" t="s">
        <v>529</v>
      </c>
      <c r="B13" s="490">
        <v>26541544350.060001</v>
      </c>
      <c r="C13" s="490">
        <v>28818634863.580002</v>
      </c>
      <c r="D13" s="491">
        <v>30180964310.619999</v>
      </c>
      <c r="E13" s="491">
        <v>31111521302.549999</v>
      </c>
      <c r="F13" s="491">
        <v>30912761978</v>
      </c>
      <c r="G13" s="490">
        <v>32074615126</v>
      </c>
      <c r="H13" s="485">
        <v>103.75849025987024</v>
      </c>
    </row>
    <row r="14" spans="1:8" ht="25.5" customHeight="1" x14ac:dyDescent="0.2">
      <c r="A14" s="248" t="s">
        <v>530</v>
      </c>
      <c r="B14" s="490">
        <v>1594092184</v>
      </c>
      <c r="C14" s="490">
        <v>1666384602</v>
      </c>
      <c r="D14" s="491">
        <v>1820743416</v>
      </c>
      <c r="E14" s="491">
        <v>1991970302</v>
      </c>
      <c r="F14" s="491">
        <v>1949695035</v>
      </c>
      <c r="G14" s="490">
        <v>1980336100</v>
      </c>
      <c r="H14" s="485">
        <v>101.57158245007277</v>
      </c>
    </row>
    <row r="15" spans="1:8" x14ac:dyDescent="0.2">
      <c r="A15" s="248" t="s">
        <v>276</v>
      </c>
      <c r="B15" s="490">
        <v>0</v>
      </c>
      <c r="C15" s="490">
        <v>106706</v>
      </c>
      <c r="D15" s="491">
        <v>20018</v>
      </c>
      <c r="E15" s="491">
        <v>807075.08</v>
      </c>
      <c r="F15" s="792"/>
      <c r="G15" s="490"/>
      <c r="H15" s="485"/>
    </row>
    <row r="16" spans="1:8" x14ac:dyDescent="0.2">
      <c r="A16" s="248" t="s">
        <v>277</v>
      </c>
      <c r="B16" s="490">
        <v>6693446901.1700001</v>
      </c>
      <c r="C16" s="490">
        <v>7191749707.7799997</v>
      </c>
      <c r="D16" s="491">
        <v>8378926301.9099998</v>
      </c>
      <c r="E16" s="491">
        <v>8802861444.8799992</v>
      </c>
      <c r="F16" s="491">
        <v>7729598697</v>
      </c>
      <c r="G16" s="490">
        <v>8912736330</v>
      </c>
      <c r="H16" s="485">
        <v>115.30658549530129</v>
      </c>
    </row>
    <row r="17" spans="1:8" x14ac:dyDescent="0.2">
      <c r="A17" s="248" t="s">
        <v>278</v>
      </c>
      <c r="B17" s="490">
        <v>827177104.02999997</v>
      </c>
      <c r="C17" s="490">
        <v>872134641.10000002</v>
      </c>
      <c r="D17" s="491">
        <v>943519644.07000005</v>
      </c>
      <c r="E17" s="491">
        <v>937464795.96000004</v>
      </c>
      <c r="F17" s="491">
        <v>996313520</v>
      </c>
      <c r="G17" s="490">
        <v>947491725</v>
      </c>
      <c r="H17" s="485">
        <v>95.099755847938312</v>
      </c>
    </row>
    <row r="18" spans="1:8" x14ac:dyDescent="0.2">
      <c r="A18" s="248" t="s">
        <v>279</v>
      </c>
      <c r="B18" s="490">
        <v>4628374696</v>
      </c>
      <c r="C18" s="490">
        <v>4840772268.6499996</v>
      </c>
      <c r="D18" s="491">
        <v>5274118726.2700005</v>
      </c>
      <c r="E18" s="491">
        <v>5809664340.1800003</v>
      </c>
      <c r="F18" s="491">
        <v>5776942010</v>
      </c>
      <c r="G18" s="490">
        <v>6020270617</v>
      </c>
      <c r="H18" s="485">
        <v>104.2120659438643</v>
      </c>
    </row>
    <row r="19" spans="1:8" x14ac:dyDescent="0.2">
      <c r="A19" s="248" t="s">
        <v>280</v>
      </c>
      <c r="B19" s="490"/>
      <c r="C19" s="490"/>
      <c r="D19" s="792"/>
      <c r="E19" s="792"/>
      <c r="F19" s="792"/>
      <c r="G19" s="490"/>
      <c r="H19" s="485"/>
    </row>
    <row r="20" spans="1:8" x14ac:dyDescent="0.2">
      <c r="A20" s="248" t="s">
        <v>281</v>
      </c>
      <c r="B20" s="490">
        <v>29355557</v>
      </c>
      <c r="C20" s="490">
        <v>31694594</v>
      </c>
      <c r="D20" s="491">
        <v>48417238</v>
      </c>
      <c r="E20" s="491">
        <v>54185600</v>
      </c>
      <c r="F20" s="491">
        <v>33121392</v>
      </c>
      <c r="G20" s="490">
        <v>32286557</v>
      </c>
      <c r="H20" s="485">
        <v>97.479468858072153</v>
      </c>
    </row>
    <row r="21" spans="1:8" x14ac:dyDescent="0.2">
      <c r="A21" s="248" t="s">
        <v>282</v>
      </c>
      <c r="B21" s="490">
        <v>44262572</v>
      </c>
      <c r="C21" s="490">
        <v>24712748</v>
      </c>
      <c r="D21" s="491">
        <v>41824414</v>
      </c>
      <c r="E21" s="491">
        <v>173864267</v>
      </c>
      <c r="F21" s="491">
        <v>12486480</v>
      </c>
      <c r="G21" s="490">
        <v>8701740</v>
      </c>
      <c r="H21" s="485">
        <v>69.689295942491398</v>
      </c>
    </row>
    <row r="22" spans="1:8" x14ac:dyDescent="0.2">
      <c r="A22" s="248" t="s">
        <v>283</v>
      </c>
      <c r="B22" s="490">
        <v>9985140</v>
      </c>
      <c r="C22" s="490">
        <v>57890156</v>
      </c>
      <c r="D22" s="491">
        <v>12368370</v>
      </c>
      <c r="E22" s="491">
        <v>4570750</v>
      </c>
      <c r="F22" s="491">
        <v>2590000</v>
      </c>
      <c r="G22" s="490">
        <v>84077000</v>
      </c>
      <c r="H22" s="485">
        <v>3246.2162162162163</v>
      </c>
    </row>
    <row r="23" spans="1:8" x14ac:dyDescent="0.2">
      <c r="A23" s="248" t="s">
        <v>284</v>
      </c>
      <c r="B23" s="490">
        <v>35489223</v>
      </c>
      <c r="C23" s="490">
        <v>63209899</v>
      </c>
      <c r="D23" s="491">
        <v>73986186.5</v>
      </c>
      <c r="E23" s="491">
        <v>41178031</v>
      </c>
      <c r="F23" s="491">
        <v>94710000</v>
      </c>
      <c r="G23" s="490">
        <v>98167936</v>
      </c>
      <c r="H23" s="485">
        <v>103.65107802766339</v>
      </c>
    </row>
    <row r="24" spans="1:8" x14ac:dyDescent="0.2">
      <c r="A24" s="248" t="s">
        <v>285</v>
      </c>
      <c r="B24" s="490"/>
      <c r="C24" s="490">
        <v>304467771</v>
      </c>
      <c r="D24" s="491">
        <v>652173164.78999996</v>
      </c>
      <c r="E24" s="491">
        <v>944718043.21000004</v>
      </c>
      <c r="F24" s="491">
        <v>375805258</v>
      </c>
      <c r="G24" s="490">
        <v>386256013</v>
      </c>
      <c r="H24" s="485">
        <v>102.78089642907551</v>
      </c>
    </row>
    <row r="25" spans="1:8" x14ac:dyDescent="0.2">
      <c r="A25" s="248" t="s">
        <v>286</v>
      </c>
      <c r="B25" s="490">
        <v>1118802609.1400001</v>
      </c>
      <c r="C25" s="490">
        <v>996867630.02999997</v>
      </c>
      <c r="D25" s="491">
        <v>1332518558.28</v>
      </c>
      <c r="E25" s="491">
        <v>837215617.52999997</v>
      </c>
      <c r="F25" s="491">
        <v>437630037</v>
      </c>
      <c r="G25" s="490">
        <v>1335484742</v>
      </c>
      <c r="H25" s="485">
        <v>305.16295251461452</v>
      </c>
    </row>
    <row r="26" spans="1:8" x14ac:dyDescent="0.2">
      <c r="A26" s="248" t="s">
        <v>287</v>
      </c>
      <c r="B26" s="490">
        <v>30860399865.099998</v>
      </c>
      <c r="C26" s="490">
        <v>34467664373.919998</v>
      </c>
      <c r="D26" s="491">
        <v>36708578572.730011</v>
      </c>
      <c r="E26" s="491">
        <v>38267740666.480011</v>
      </c>
      <c r="F26" s="491">
        <v>34061861813</v>
      </c>
      <c r="G26" s="490">
        <v>40351110872</v>
      </c>
      <c r="H26" s="485">
        <v>118.46419638928737</v>
      </c>
    </row>
    <row r="27" spans="1:8" x14ac:dyDescent="0.2">
      <c r="A27" s="248" t="s">
        <v>288</v>
      </c>
      <c r="B27" s="803">
        <v>57481486.549999997</v>
      </c>
      <c r="C27" s="803">
        <v>47197080.82</v>
      </c>
      <c r="D27" s="804">
        <v>75933780.129999995</v>
      </c>
      <c r="E27" s="804">
        <v>213808104.03</v>
      </c>
      <c r="F27" s="491">
        <v>119552421</v>
      </c>
      <c r="G27" s="490">
        <v>200334103</v>
      </c>
      <c r="H27" s="485">
        <v>167.57009295529031</v>
      </c>
    </row>
    <row r="28" spans="1:8" x14ac:dyDescent="0.2">
      <c r="A28" s="248" t="s">
        <v>289</v>
      </c>
      <c r="B28" s="803">
        <v>17817231</v>
      </c>
      <c r="C28" s="803">
        <v>6555691.4400000004</v>
      </c>
      <c r="D28" s="804">
        <v>13313205</v>
      </c>
      <c r="E28" s="804">
        <v>5454770</v>
      </c>
      <c r="F28" s="491">
        <v>50000</v>
      </c>
      <c r="G28" s="490">
        <v>50000</v>
      </c>
      <c r="H28" s="485">
        <v>100</v>
      </c>
    </row>
    <row r="29" spans="1:8" x14ac:dyDescent="0.2">
      <c r="A29" s="248" t="s">
        <v>290</v>
      </c>
      <c r="B29" s="803"/>
      <c r="C29" s="803">
        <v>265308968.11000001</v>
      </c>
      <c r="D29" s="804">
        <v>305121328.63999999</v>
      </c>
      <c r="E29" s="804">
        <v>344017450</v>
      </c>
      <c r="F29" s="491">
        <v>326345000</v>
      </c>
      <c r="G29" s="490">
        <v>310790000</v>
      </c>
      <c r="H29" s="485">
        <v>95.233571833489094</v>
      </c>
    </row>
    <row r="30" spans="1:8" ht="18.75" customHeight="1" x14ac:dyDescent="0.2">
      <c r="A30" s="508" t="s">
        <v>291</v>
      </c>
      <c r="B30" s="805">
        <v>120075913872.11003</v>
      </c>
      <c r="C30" s="805">
        <v>133899279938.92001</v>
      </c>
      <c r="D30" s="805">
        <v>143727547301.48004</v>
      </c>
      <c r="E30" s="805">
        <v>150497962165.53</v>
      </c>
      <c r="F30" s="805">
        <v>145625510755</v>
      </c>
      <c r="G30" s="805">
        <v>157127601660</v>
      </c>
      <c r="H30" s="485">
        <v>107.89840382043438</v>
      </c>
    </row>
    <row r="31" spans="1:8" ht="25.5" x14ac:dyDescent="0.2">
      <c r="A31" s="510" t="s">
        <v>998</v>
      </c>
      <c r="B31" s="490">
        <v>176545.25</v>
      </c>
      <c r="C31" s="490">
        <v>46077907.109999999</v>
      </c>
      <c r="D31" s="491">
        <v>33443276.98</v>
      </c>
      <c r="E31" s="491">
        <v>39651551.200000003</v>
      </c>
      <c r="F31" s="491">
        <v>18465669</v>
      </c>
      <c r="G31" s="490">
        <v>14945201</v>
      </c>
      <c r="H31" s="485">
        <v>80.935063874479724</v>
      </c>
    </row>
    <row r="32" spans="1:8" x14ac:dyDescent="0.2">
      <c r="A32" s="510" t="s">
        <v>292</v>
      </c>
      <c r="B32" s="490">
        <v>8782046462.1000004</v>
      </c>
      <c r="C32" s="490">
        <v>10433397119.790001</v>
      </c>
      <c r="D32" s="491">
        <v>10405402059.24</v>
      </c>
      <c r="E32" s="491">
        <v>20034909769.790001</v>
      </c>
      <c r="F32" s="491">
        <v>17486772555</v>
      </c>
      <c r="G32" s="490">
        <v>20515640728</v>
      </c>
      <c r="H32" s="485">
        <v>117.32091021069496</v>
      </c>
    </row>
    <row r="33" spans="1:8" x14ac:dyDescent="0.2">
      <c r="A33" s="510" t="s">
        <v>293</v>
      </c>
      <c r="B33" s="490">
        <v>39991417047.190002</v>
      </c>
      <c r="C33" s="490">
        <v>40847661620.260002</v>
      </c>
      <c r="D33" s="491">
        <v>39603628249.980011</v>
      </c>
      <c r="E33" s="491">
        <v>40816418365.12001</v>
      </c>
      <c r="F33" s="491">
        <v>52643201476</v>
      </c>
      <c r="G33" s="490">
        <v>44755203084</v>
      </c>
      <c r="H33" s="485">
        <v>85.01611191789668</v>
      </c>
    </row>
    <row r="34" spans="1:8" x14ac:dyDescent="0.2">
      <c r="A34" s="510" t="s">
        <v>294</v>
      </c>
      <c r="B34" s="490">
        <v>4622513183.96</v>
      </c>
      <c r="C34" s="490">
        <v>4773561695.5799999</v>
      </c>
      <c r="D34" s="491">
        <v>4673039274.5200005</v>
      </c>
      <c r="E34" s="491">
        <v>4646271645.8500004</v>
      </c>
      <c r="F34" s="491">
        <v>5052847101</v>
      </c>
      <c r="G34" s="490">
        <v>5029793363</v>
      </c>
      <c r="H34" s="485">
        <v>99.543747563716352</v>
      </c>
    </row>
    <row r="35" spans="1:8" x14ac:dyDescent="0.2">
      <c r="A35" s="510" t="s">
        <v>295</v>
      </c>
      <c r="B35" s="490">
        <v>28928873811.349998</v>
      </c>
      <c r="C35" s="490">
        <v>29255668710.77</v>
      </c>
      <c r="D35" s="491">
        <v>30804456742.82</v>
      </c>
      <c r="E35" s="491">
        <v>33091012555.290001</v>
      </c>
      <c r="F35" s="491">
        <v>37009668755</v>
      </c>
      <c r="G35" s="490">
        <v>36235590002</v>
      </c>
      <c r="H35" s="485">
        <v>97.908441823339956</v>
      </c>
    </row>
    <row r="36" spans="1:8" x14ac:dyDescent="0.2">
      <c r="A36" s="510" t="s">
        <v>296</v>
      </c>
      <c r="B36" s="490">
        <v>8799938139.8099995</v>
      </c>
      <c r="C36" s="490">
        <v>8332295446.9099998</v>
      </c>
      <c r="D36" s="491">
        <v>8396480871.4499998</v>
      </c>
      <c r="E36" s="491">
        <v>7274404469.9499998</v>
      </c>
      <c r="F36" s="491">
        <v>8130932660</v>
      </c>
      <c r="G36" s="490">
        <v>8017905256</v>
      </c>
      <c r="H36" s="485">
        <v>98.609908497262111</v>
      </c>
    </row>
    <row r="37" spans="1:8" ht="25.5" x14ac:dyDescent="0.2">
      <c r="A37" s="806" t="s">
        <v>999</v>
      </c>
      <c r="B37" s="490">
        <v>927526757.48000002</v>
      </c>
      <c r="C37" s="490">
        <v>417867117.19999999</v>
      </c>
      <c r="D37" s="491">
        <v>326109949.12</v>
      </c>
      <c r="E37" s="491">
        <v>321180044.19999999</v>
      </c>
      <c r="F37" s="491">
        <v>64025000</v>
      </c>
      <c r="G37" s="490">
        <v>64434000</v>
      </c>
      <c r="H37" s="485">
        <v>100.63881296368606</v>
      </c>
    </row>
    <row r="38" spans="1:8" ht="25.5" x14ac:dyDescent="0.2">
      <c r="A38" s="510" t="s">
        <v>1000</v>
      </c>
      <c r="B38" s="490">
        <v>11774031811.17</v>
      </c>
      <c r="C38" s="490">
        <v>15442782288.5</v>
      </c>
      <c r="D38" s="491">
        <v>12091977751.360001</v>
      </c>
      <c r="E38" s="491">
        <v>12119278783.709999</v>
      </c>
      <c r="F38" s="491">
        <v>14903066385</v>
      </c>
      <c r="G38" s="490">
        <v>14857712514</v>
      </c>
      <c r="H38" s="485">
        <v>99.695674233554726</v>
      </c>
    </row>
    <row r="39" spans="1:8" ht="13.5" x14ac:dyDescent="0.2">
      <c r="A39" s="807" t="s">
        <v>297</v>
      </c>
      <c r="B39" s="808">
        <v>103826523758.31</v>
      </c>
      <c r="C39" s="808">
        <v>109549311906.12001</v>
      </c>
      <c r="D39" s="808">
        <v>106334538175.47</v>
      </c>
      <c r="E39" s="808">
        <v>118343127185.11002</v>
      </c>
      <c r="F39" s="808">
        <v>135308979601</v>
      </c>
      <c r="G39" s="808">
        <v>129491224148</v>
      </c>
      <c r="H39" s="485">
        <v>95.700392191149888</v>
      </c>
    </row>
    <row r="40" spans="1:8" x14ac:dyDescent="0.2">
      <c r="A40" s="248" t="s">
        <v>298</v>
      </c>
      <c r="B40" s="490">
        <v>48295624766.059998</v>
      </c>
      <c r="C40" s="490">
        <v>57318039844.390022</v>
      </c>
      <c r="D40" s="491">
        <v>57932912725.290001</v>
      </c>
      <c r="E40" s="491">
        <v>106753025143.85001</v>
      </c>
      <c r="F40" s="490">
        <v>94893499946</v>
      </c>
      <c r="G40" s="490">
        <v>67502749169</v>
      </c>
      <c r="H40" s="485">
        <v>71.135271865210001</v>
      </c>
    </row>
    <row r="41" spans="1:8" x14ac:dyDescent="0.2">
      <c r="A41" s="76" t="s">
        <v>299</v>
      </c>
      <c r="B41" s="789">
        <v>14918597100.059999</v>
      </c>
      <c r="C41" s="789">
        <v>17014842527.469999</v>
      </c>
      <c r="D41" s="790">
        <v>19389711913.43</v>
      </c>
      <c r="E41" s="790">
        <v>21903565679.939999</v>
      </c>
      <c r="F41" s="789">
        <v>16663416643</v>
      </c>
      <c r="G41" s="789">
        <v>16906124812</v>
      </c>
      <c r="H41" s="485">
        <v>101.45653304001108</v>
      </c>
    </row>
    <row r="42" spans="1:8" x14ac:dyDescent="0.2">
      <c r="A42" s="333" t="s">
        <v>300</v>
      </c>
      <c r="B42" s="789">
        <v>5348982829.1800003</v>
      </c>
      <c r="C42" s="789">
        <v>0</v>
      </c>
      <c r="D42" s="798">
        <v>0</v>
      </c>
      <c r="E42" s="798"/>
      <c r="F42" s="490"/>
      <c r="G42" s="490"/>
      <c r="H42" s="485"/>
    </row>
    <row r="43" spans="1:8" x14ac:dyDescent="0.2">
      <c r="A43" s="809" t="s">
        <v>301</v>
      </c>
      <c r="B43" s="490">
        <v>99109385</v>
      </c>
      <c r="C43" s="490">
        <v>0</v>
      </c>
      <c r="D43" s="792">
        <v>0</v>
      </c>
      <c r="E43" s="792"/>
      <c r="F43" s="490"/>
      <c r="G43" s="490"/>
      <c r="H43" s="485"/>
    </row>
    <row r="44" spans="1:8" x14ac:dyDescent="0.2">
      <c r="A44" s="333" t="s">
        <v>302</v>
      </c>
      <c r="B44" s="531">
        <v>0</v>
      </c>
      <c r="C44" s="531"/>
      <c r="D44" s="532"/>
      <c r="E44" s="532"/>
      <c r="F44" s="490"/>
      <c r="G44" s="490"/>
      <c r="H44" s="485"/>
    </row>
    <row r="45" spans="1:8" ht="13.5" x14ac:dyDescent="0.2">
      <c r="A45" s="807" t="s">
        <v>303</v>
      </c>
      <c r="B45" s="808">
        <v>68662314080.299995</v>
      </c>
      <c r="C45" s="808">
        <v>74332882371.860016</v>
      </c>
      <c r="D45" s="808">
        <v>77322624638.720001</v>
      </c>
      <c r="E45" s="808">
        <v>128656590823.79001</v>
      </c>
      <c r="F45" s="808">
        <v>111556916589</v>
      </c>
      <c r="G45" s="808">
        <v>84408873981</v>
      </c>
      <c r="H45" s="485">
        <v>75.664402138309981</v>
      </c>
    </row>
    <row r="46" spans="1:8" x14ac:dyDescent="0.2">
      <c r="A46" s="76" t="s">
        <v>304</v>
      </c>
      <c r="B46" s="789">
        <v>107384262485.78999</v>
      </c>
      <c r="C46" s="789">
        <v>108230966919.75999</v>
      </c>
      <c r="D46" s="790">
        <v>141892688343.70001</v>
      </c>
      <c r="E46" s="790">
        <v>180168636736.07001</v>
      </c>
      <c r="F46" s="490">
        <v>200897903270</v>
      </c>
      <c r="G46" s="490">
        <v>196511424776</v>
      </c>
      <c r="H46" s="485">
        <v>97.816563327639756</v>
      </c>
    </row>
    <row r="47" spans="1:8" x14ac:dyDescent="0.2">
      <c r="A47" s="248" t="s">
        <v>305</v>
      </c>
      <c r="B47" s="490">
        <v>139131006620.21002</v>
      </c>
      <c r="C47" s="490">
        <v>158063435971.20001</v>
      </c>
      <c r="D47" s="491">
        <v>184551320709.84</v>
      </c>
      <c r="E47" s="491">
        <v>224248183262.63</v>
      </c>
      <c r="F47" s="490">
        <v>218838378183</v>
      </c>
      <c r="G47" s="490">
        <v>235739236481</v>
      </c>
      <c r="H47" s="485">
        <v>107.72298645161176</v>
      </c>
    </row>
    <row r="48" spans="1:8" x14ac:dyDescent="0.2">
      <c r="A48" s="510" t="s">
        <v>306</v>
      </c>
      <c r="B48" s="490">
        <v>66576229404.510002</v>
      </c>
      <c r="C48" s="490">
        <v>73117617482.480026</v>
      </c>
      <c r="D48" s="491">
        <v>76763275233.720001</v>
      </c>
      <c r="E48" s="491">
        <v>91375051486.300003</v>
      </c>
      <c r="F48" s="490">
        <v>77540181798</v>
      </c>
      <c r="G48" s="490">
        <v>79570711985</v>
      </c>
      <c r="H48" s="485">
        <v>102.6186812307066</v>
      </c>
    </row>
    <row r="49" spans="1:8" ht="25.5" x14ac:dyDescent="0.2">
      <c r="A49" s="510" t="s">
        <v>1001</v>
      </c>
      <c r="B49" s="490">
        <v>1746691882.96</v>
      </c>
      <c r="C49" s="490">
        <v>2337460723.98</v>
      </c>
      <c r="D49" s="491">
        <v>2071539576.98</v>
      </c>
      <c r="E49" s="491">
        <v>2232232122.3899999</v>
      </c>
      <c r="F49" s="490">
        <v>2170347417</v>
      </c>
      <c r="G49" s="490">
        <v>2255021248</v>
      </c>
      <c r="H49" s="485">
        <v>103.90139524837188</v>
      </c>
    </row>
    <row r="50" spans="1:8" x14ac:dyDescent="0.2">
      <c r="A50" s="510" t="s">
        <v>307</v>
      </c>
      <c r="B50" s="490"/>
      <c r="C50" s="490"/>
      <c r="D50" s="792"/>
      <c r="E50" s="792"/>
      <c r="F50" s="490"/>
      <c r="G50" s="490"/>
      <c r="H50" s="485"/>
    </row>
    <row r="51" spans="1:8" ht="25.5" x14ac:dyDescent="0.2">
      <c r="A51" s="809" t="s">
        <v>684</v>
      </c>
      <c r="B51" s="490">
        <v>345676972.44999999</v>
      </c>
      <c r="C51" s="490">
        <v>396129137.19</v>
      </c>
      <c r="D51" s="491">
        <v>557112312.41999996</v>
      </c>
      <c r="E51" s="491">
        <v>376582045.94999999</v>
      </c>
      <c r="F51" s="490">
        <v>648219145</v>
      </c>
      <c r="G51" s="490">
        <v>273497921</v>
      </c>
      <c r="H51" s="485">
        <v>42.192200447890194</v>
      </c>
    </row>
    <row r="52" spans="1:8" ht="27" x14ac:dyDescent="0.2">
      <c r="A52" s="509" t="s">
        <v>531</v>
      </c>
      <c r="B52" s="810">
        <v>315183867365.92004</v>
      </c>
      <c r="C52" s="810">
        <v>342145610234.61005</v>
      </c>
      <c r="D52" s="810">
        <v>405835936176.65997</v>
      </c>
      <c r="E52" s="810">
        <v>498400685653.34003</v>
      </c>
      <c r="F52" s="810">
        <v>500095029813</v>
      </c>
      <c r="G52" s="810">
        <v>514349892411</v>
      </c>
      <c r="H52" s="485">
        <v>102.85043076779434</v>
      </c>
    </row>
    <row r="53" spans="1:8" x14ac:dyDescent="0.2">
      <c r="A53" s="510" t="s">
        <v>308</v>
      </c>
      <c r="B53" s="490">
        <v>529919067088.09998</v>
      </c>
      <c r="C53" s="490">
        <v>556510752497.48999</v>
      </c>
      <c r="D53" s="491">
        <v>602078462049.27002</v>
      </c>
      <c r="E53" s="491">
        <v>687285553636.96997</v>
      </c>
      <c r="F53" s="490">
        <v>696976680827</v>
      </c>
      <c r="G53" s="490">
        <v>722571095368</v>
      </c>
      <c r="H53" s="485">
        <v>103.6722052896563</v>
      </c>
    </row>
    <row r="54" spans="1:8" x14ac:dyDescent="0.2">
      <c r="A54" s="510" t="s">
        <v>309</v>
      </c>
      <c r="B54" s="490">
        <v>1250806875.8399999</v>
      </c>
      <c r="C54" s="490">
        <v>1347996642.7</v>
      </c>
      <c r="D54" s="491">
        <v>513230689.58999997</v>
      </c>
      <c r="E54" s="491">
        <v>667568435.60000002</v>
      </c>
      <c r="F54" s="490">
        <v>599781056</v>
      </c>
      <c r="G54" s="490">
        <v>510975072</v>
      </c>
      <c r="H54" s="485">
        <v>85.193599712492414</v>
      </c>
    </row>
    <row r="55" spans="1:8" x14ac:dyDescent="0.2">
      <c r="A55" s="510" t="s">
        <v>310</v>
      </c>
      <c r="B55" s="490">
        <v>13860786038.969999</v>
      </c>
      <c r="C55" s="490">
        <v>14231709200.67</v>
      </c>
      <c r="D55" s="491">
        <v>14714012942.559999</v>
      </c>
      <c r="E55" s="491">
        <v>15485415246.24</v>
      </c>
      <c r="F55" s="490">
        <v>13264210913</v>
      </c>
      <c r="G55" s="490">
        <v>16158960905</v>
      </c>
      <c r="H55" s="485">
        <v>121.82376329045636</v>
      </c>
    </row>
    <row r="56" spans="1:8" ht="13.5" x14ac:dyDescent="0.2">
      <c r="A56" s="807" t="s">
        <v>311</v>
      </c>
      <c r="B56" s="808">
        <v>545030660002.90997</v>
      </c>
      <c r="C56" s="808">
        <v>572090458340.85999</v>
      </c>
      <c r="D56" s="808">
        <v>617305705681.42004</v>
      </c>
      <c r="E56" s="808">
        <v>703438537318.80994</v>
      </c>
      <c r="F56" s="808">
        <v>710840672796</v>
      </c>
      <c r="G56" s="808">
        <v>739241031345</v>
      </c>
      <c r="H56" s="485">
        <v>103.99531985659893</v>
      </c>
    </row>
    <row r="57" spans="1:8" ht="25.5" x14ac:dyDescent="0.2">
      <c r="A57" s="248" t="s">
        <v>532</v>
      </c>
      <c r="B57" s="490">
        <v>39812391729.850014</v>
      </c>
      <c r="C57" s="490">
        <v>46755443463.970001</v>
      </c>
      <c r="D57" s="491">
        <v>47026863608.360001</v>
      </c>
      <c r="E57" s="491">
        <v>57330626687.099998</v>
      </c>
      <c r="F57" s="490">
        <v>59269500262</v>
      </c>
      <c r="G57" s="490">
        <v>61363024292</v>
      </c>
      <c r="H57" s="485">
        <v>103.53221137473001</v>
      </c>
    </row>
    <row r="58" spans="1:8" x14ac:dyDescent="0.2">
      <c r="A58" s="248" t="s">
        <v>312</v>
      </c>
      <c r="B58" s="490">
        <v>44812981.32</v>
      </c>
      <c r="C58" s="490">
        <v>477416.64</v>
      </c>
      <c r="D58" s="491">
        <v>399541.66</v>
      </c>
      <c r="E58" s="491">
        <v>212261.93</v>
      </c>
      <c r="F58" s="490">
        <v>21000000</v>
      </c>
      <c r="G58" s="732"/>
      <c r="H58" s="485"/>
    </row>
    <row r="59" spans="1:8" x14ac:dyDescent="0.2">
      <c r="A59" s="248" t="s">
        <v>313</v>
      </c>
      <c r="B59" s="490">
        <v>827245285.75</v>
      </c>
      <c r="C59" s="490">
        <v>897948151.42999995</v>
      </c>
      <c r="D59" s="491">
        <v>693191537.13999999</v>
      </c>
      <c r="E59" s="491">
        <v>734443584.35000002</v>
      </c>
      <c r="F59" s="490">
        <v>750586236</v>
      </c>
      <c r="G59" s="490">
        <v>575666814</v>
      </c>
      <c r="H59" s="485">
        <v>76.695626217158605</v>
      </c>
    </row>
    <row r="60" spans="1:8" x14ac:dyDescent="0.2">
      <c r="A60" s="248" t="s">
        <v>314</v>
      </c>
      <c r="B60" s="531">
        <v>873629150.39999998</v>
      </c>
      <c r="C60" s="531">
        <v>788038440.01999998</v>
      </c>
      <c r="D60" s="533">
        <v>2089055680.72</v>
      </c>
      <c r="E60" s="533">
        <v>2297696704.0900002</v>
      </c>
      <c r="F60" s="490">
        <v>804230729</v>
      </c>
      <c r="G60" s="490">
        <v>2124294536</v>
      </c>
      <c r="H60" s="485">
        <v>264.13993638882704</v>
      </c>
    </row>
    <row r="61" spans="1:8" ht="13.5" x14ac:dyDescent="0.2">
      <c r="A61" s="811" t="s">
        <v>315</v>
      </c>
      <c r="B61" s="810">
        <v>41558079147.320015</v>
      </c>
      <c r="C61" s="810">
        <v>48441907472.059998</v>
      </c>
      <c r="D61" s="810">
        <v>49809510367.880005</v>
      </c>
      <c r="E61" s="810">
        <v>60362979237.470001</v>
      </c>
      <c r="F61" s="810">
        <v>60845317227</v>
      </c>
      <c r="G61" s="810">
        <v>64062985642</v>
      </c>
      <c r="H61" s="485">
        <v>105.28827617579117</v>
      </c>
    </row>
    <row r="62" spans="1:8" x14ac:dyDescent="0.2">
      <c r="A62" s="809" t="s">
        <v>316</v>
      </c>
      <c r="B62" s="490">
        <v>0</v>
      </c>
      <c r="C62" s="490">
        <v>42350000</v>
      </c>
      <c r="D62" s="491">
        <v>10650000</v>
      </c>
      <c r="E62" s="491">
        <v>500000000</v>
      </c>
      <c r="F62" s="490"/>
      <c r="G62" s="490"/>
      <c r="H62" s="485"/>
    </row>
    <row r="63" spans="1:8" ht="25.5" x14ac:dyDescent="0.2">
      <c r="A63" s="809" t="s">
        <v>534</v>
      </c>
      <c r="B63" s="490">
        <v>0</v>
      </c>
      <c r="C63" s="490">
        <v>0</v>
      </c>
      <c r="D63" s="792"/>
      <c r="E63" s="792"/>
      <c r="F63" s="490"/>
      <c r="G63" s="490"/>
      <c r="H63" s="485"/>
    </row>
    <row r="64" spans="1:8" ht="25.5" x14ac:dyDescent="0.2">
      <c r="A64" s="510" t="s">
        <v>533</v>
      </c>
      <c r="B64" s="490"/>
      <c r="C64" s="490"/>
      <c r="D64" s="792"/>
      <c r="E64" s="792"/>
      <c r="F64" s="490"/>
      <c r="G64" s="490"/>
      <c r="H64" s="485"/>
    </row>
    <row r="65" spans="1:8" ht="25.5" x14ac:dyDescent="0.2">
      <c r="A65" s="510" t="s">
        <v>535</v>
      </c>
      <c r="B65" s="490">
        <v>0</v>
      </c>
      <c r="C65" s="490">
        <v>12900000</v>
      </c>
      <c r="D65" s="792">
        <v>0</v>
      </c>
      <c r="E65" s="792"/>
      <c r="F65" s="490"/>
      <c r="G65" s="490"/>
      <c r="H65" s="485"/>
    </row>
    <row r="66" spans="1:8" ht="25.5" x14ac:dyDescent="0.2">
      <c r="A66" s="510" t="s">
        <v>1002</v>
      </c>
      <c r="B66" s="490">
        <v>376950455.22000003</v>
      </c>
      <c r="C66" s="490">
        <v>187987346.74000001</v>
      </c>
      <c r="D66" s="491">
        <v>191721843.52000001</v>
      </c>
      <c r="E66" s="491"/>
      <c r="F66" s="490"/>
      <c r="G66" s="490"/>
      <c r="H66" s="485"/>
    </row>
    <row r="67" spans="1:8" x14ac:dyDescent="0.2">
      <c r="A67" s="510" t="s">
        <v>317</v>
      </c>
      <c r="B67" s="490"/>
      <c r="C67" s="490"/>
      <c r="D67" s="792"/>
      <c r="E67" s="792"/>
      <c r="F67" s="490">
        <v>200000</v>
      </c>
      <c r="G67" s="490">
        <v>0</v>
      </c>
      <c r="H67" s="485">
        <v>0</v>
      </c>
    </row>
    <row r="68" spans="1:8" x14ac:dyDescent="0.2">
      <c r="A68" s="510" t="s">
        <v>318</v>
      </c>
      <c r="B68" s="490"/>
      <c r="C68" s="490"/>
      <c r="D68" s="792"/>
      <c r="E68" s="792"/>
      <c r="F68" s="490"/>
      <c r="G68" s="490"/>
      <c r="H68" s="485"/>
    </row>
    <row r="69" spans="1:8" ht="13.5" x14ac:dyDescent="0.2">
      <c r="A69" s="812" t="s">
        <v>319</v>
      </c>
      <c r="B69" s="810">
        <v>376950455.22000003</v>
      </c>
      <c r="C69" s="810">
        <v>243237346.74000001</v>
      </c>
      <c r="D69" s="810">
        <v>202371843.52000001</v>
      </c>
      <c r="E69" s="810">
        <v>500000000</v>
      </c>
      <c r="F69" s="810">
        <v>200000</v>
      </c>
      <c r="G69" s="810">
        <v>0</v>
      </c>
      <c r="H69" s="485">
        <v>0</v>
      </c>
    </row>
    <row r="70" spans="1:8" x14ac:dyDescent="0.2">
      <c r="A70" s="510" t="s">
        <v>685</v>
      </c>
      <c r="B70" s="490"/>
      <c r="C70" s="490"/>
      <c r="D70" s="490"/>
      <c r="E70" s="490"/>
      <c r="F70" s="490"/>
      <c r="G70" s="490">
        <v>499700000</v>
      </c>
      <c r="H70" s="485"/>
    </row>
    <row r="71" spans="1:8" ht="29.25" customHeight="1" x14ac:dyDescent="0.2">
      <c r="A71" s="510" t="s">
        <v>686</v>
      </c>
      <c r="B71" s="490"/>
      <c r="C71" s="490"/>
      <c r="D71" s="490"/>
      <c r="E71" s="490"/>
      <c r="F71" s="490"/>
      <c r="G71" s="490"/>
      <c r="H71" s="485"/>
    </row>
    <row r="72" spans="1:8" ht="25.5" x14ac:dyDescent="0.2">
      <c r="A72" s="809" t="s">
        <v>687</v>
      </c>
      <c r="B72" s="490"/>
      <c r="C72" s="490"/>
      <c r="D72" s="490"/>
      <c r="E72" s="490"/>
      <c r="F72" s="490"/>
      <c r="G72" s="490"/>
      <c r="H72" s="485"/>
    </row>
    <row r="73" spans="1:8" ht="25.5" x14ac:dyDescent="0.2">
      <c r="A73" s="248" t="s">
        <v>688</v>
      </c>
      <c r="B73" s="490"/>
      <c r="C73" s="789"/>
      <c r="D73" s="789"/>
      <c r="E73" s="789"/>
      <c r="F73" s="490"/>
      <c r="G73" s="490"/>
      <c r="H73" s="485"/>
    </row>
    <row r="74" spans="1:8" ht="25.5" x14ac:dyDescent="0.2">
      <c r="A74" s="248" t="s">
        <v>537</v>
      </c>
      <c r="B74" s="492"/>
      <c r="C74" s="492"/>
      <c r="D74" s="492"/>
      <c r="E74" s="789"/>
      <c r="F74" s="492"/>
      <c r="G74" s="490"/>
      <c r="H74" s="534"/>
    </row>
    <row r="75" spans="1:8" ht="25.5" x14ac:dyDescent="0.2">
      <c r="A75" s="76" t="s">
        <v>536</v>
      </c>
      <c r="B75" s="789"/>
      <c r="C75" s="789"/>
      <c r="D75" s="789"/>
      <c r="E75" s="789"/>
      <c r="F75" s="789"/>
      <c r="G75" s="789"/>
      <c r="H75" s="502"/>
    </row>
    <row r="76" spans="1:8" ht="25.5" x14ac:dyDescent="0.2">
      <c r="A76" s="248" t="s">
        <v>689</v>
      </c>
      <c r="B76" s="789"/>
      <c r="C76" s="789"/>
      <c r="D76" s="789"/>
      <c r="E76" s="789"/>
      <c r="F76" s="789"/>
      <c r="G76" s="789"/>
      <c r="H76" s="502"/>
    </row>
    <row r="77" spans="1:8" x14ac:dyDescent="0.2">
      <c r="A77" s="510" t="s">
        <v>320</v>
      </c>
      <c r="B77" s="490"/>
      <c r="C77" s="490"/>
      <c r="D77" s="491">
        <v>317806181.60000002</v>
      </c>
      <c r="E77" s="491">
        <v>0</v>
      </c>
      <c r="F77" s="490">
        <v>500000000</v>
      </c>
      <c r="G77" s="490">
        <v>0</v>
      </c>
      <c r="H77" s="485">
        <v>0</v>
      </c>
    </row>
    <row r="78" spans="1:8" ht="13.5" x14ac:dyDescent="0.2">
      <c r="A78" s="812" t="s">
        <v>321</v>
      </c>
      <c r="B78" s="511">
        <v>0</v>
      </c>
      <c r="C78" s="810">
        <v>0</v>
      </c>
      <c r="D78" s="511">
        <v>317806181.60000002</v>
      </c>
      <c r="E78" s="511">
        <v>0</v>
      </c>
      <c r="F78" s="511">
        <v>500000000</v>
      </c>
      <c r="G78" s="511">
        <v>499700000</v>
      </c>
      <c r="H78" s="485">
        <v>99.94</v>
      </c>
    </row>
    <row r="79" spans="1:8" ht="13.5" x14ac:dyDescent="0.2">
      <c r="A79" s="813" t="s">
        <v>565</v>
      </c>
      <c r="B79" s="92"/>
      <c r="C79" s="814"/>
      <c r="D79" s="491">
        <v>7033338309.3299999</v>
      </c>
      <c r="E79" s="491">
        <v>5240812154.7200003</v>
      </c>
      <c r="F79" s="491">
        <v>7537749000</v>
      </c>
      <c r="G79" s="491">
        <v>4824094200</v>
      </c>
      <c r="H79" s="485">
        <v>63.999135550944985</v>
      </c>
    </row>
    <row r="80" spans="1:8" ht="13.5" x14ac:dyDescent="0.2">
      <c r="A80" s="812" t="s">
        <v>566</v>
      </c>
      <c r="B80" s="810">
        <v>0</v>
      </c>
      <c r="C80" s="810">
        <v>0</v>
      </c>
      <c r="D80" s="810">
        <v>7033338309.3299999</v>
      </c>
      <c r="E80" s="810">
        <v>5240812154.7200003</v>
      </c>
      <c r="F80" s="810">
        <v>7537749000</v>
      </c>
      <c r="G80" s="810">
        <v>4824094200</v>
      </c>
      <c r="H80" s="485">
        <v>63.999135550944985</v>
      </c>
    </row>
    <row r="81" spans="1:8" x14ac:dyDescent="0.2">
      <c r="A81" s="809" t="s">
        <v>322</v>
      </c>
      <c r="B81" s="490">
        <v>3335607050.3600001</v>
      </c>
      <c r="C81" s="490">
        <v>3815695824.0300002</v>
      </c>
      <c r="D81" s="491">
        <v>4709550757.9099998</v>
      </c>
      <c r="E81" s="491">
        <v>4867891927.6000004</v>
      </c>
      <c r="F81" s="491">
        <v>25782841506</v>
      </c>
      <c r="G81" s="490">
        <v>15007083956</v>
      </c>
      <c r="H81" s="485">
        <v>58.205702240025239</v>
      </c>
    </row>
    <row r="82" spans="1:8" x14ac:dyDescent="0.2">
      <c r="A82" s="248" t="s">
        <v>323</v>
      </c>
      <c r="B82" s="490">
        <v>0</v>
      </c>
      <c r="C82" s="490">
        <v>0</v>
      </c>
      <c r="D82" s="792">
        <v>0</v>
      </c>
      <c r="E82" s="792">
        <v>0</v>
      </c>
      <c r="F82" s="490">
        <v>0</v>
      </c>
      <c r="G82" s="490"/>
      <c r="H82" s="485"/>
    </row>
    <row r="83" spans="1:8" ht="14.25" thickBot="1" x14ac:dyDescent="0.25">
      <c r="A83" s="512" t="s">
        <v>324</v>
      </c>
      <c r="B83" s="513">
        <v>3335607050.3600001</v>
      </c>
      <c r="C83" s="513">
        <v>3815695824.0300002</v>
      </c>
      <c r="D83" s="513">
        <v>4709550757.9099998</v>
      </c>
      <c r="E83" s="513">
        <v>4867891927.6000004</v>
      </c>
      <c r="F83" s="513">
        <v>25782841506</v>
      </c>
      <c r="G83" s="513">
        <v>15007083956</v>
      </c>
      <c r="H83" s="799">
        <v>58.205702240025239</v>
      </c>
    </row>
    <row r="84" spans="1:8" ht="16.5" thickBot="1" x14ac:dyDescent="0.25">
      <c r="A84" s="535" t="s">
        <v>325</v>
      </c>
      <c r="B84" s="536">
        <v>1198049915732.45</v>
      </c>
      <c r="C84" s="536">
        <v>1284518383435.2</v>
      </c>
      <c r="D84" s="536">
        <v>1412598929433.99</v>
      </c>
      <c r="E84" s="536">
        <v>1670308586466.3699</v>
      </c>
      <c r="F84" s="536">
        <v>1698093217287</v>
      </c>
      <c r="G84" s="536">
        <v>1709012487343</v>
      </c>
      <c r="H84" s="537">
        <v>100.64303125086651</v>
      </c>
    </row>
    <row r="85" spans="1:8" x14ac:dyDescent="0.2">
      <c r="A85" s="510" t="s">
        <v>326</v>
      </c>
      <c r="B85" s="490">
        <v>2461384557.6599998</v>
      </c>
      <c r="C85" s="490">
        <v>2296073955.0500002</v>
      </c>
      <c r="D85" s="491">
        <v>2630382407.46</v>
      </c>
      <c r="E85" s="491">
        <v>3432130713.04</v>
      </c>
      <c r="F85" s="490">
        <v>3371895921</v>
      </c>
      <c r="G85" s="490">
        <v>5357057317</v>
      </c>
      <c r="H85" s="502">
        <v>158.87374469764958</v>
      </c>
    </row>
    <row r="86" spans="1:8" x14ac:dyDescent="0.2">
      <c r="A86" s="809" t="s">
        <v>327</v>
      </c>
      <c r="B86" s="490">
        <v>11668877731.049999</v>
      </c>
      <c r="C86" s="490">
        <v>14353228936.6</v>
      </c>
      <c r="D86" s="491">
        <v>21236621755.48</v>
      </c>
      <c r="E86" s="491">
        <v>24969807075.310001</v>
      </c>
      <c r="F86" s="490">
        <v>27725180008</v>
      </c>
      <c r="G86" s="490">
        <v>31756660020</v>
      </c>
      <c r="H86" s="485">
        <v>114.54086145098691</v>
      </c>
    </row>
    <row r="87" spans="1:8" x14ac:dyDescent="0.2">
      <c r="A87" s="840" t="s">
        <v>328</v>
      </c>
      <c r="B87" s="490">
        <v>46316321.840000004</v>
      </c>
      <c r="C87" s="490">
        <v>40368823.850000001</v>
      </c>
      <c r="D87" s="491">
        <v>79084728.959999993</v>
      </c>
      <c r="E87" s="491">
        <v>35921960.939999998</v>
      </c>
      <c r="F87" s="490">
        <v>3050000</v>
      </c>
      <c r="G87" s="490">
        <v>750000</v>
      </c>
      <c r="H87" s="485">
        <v>24.590163934426229</v>
      </c>
    </row>
    <row r="88" spans="1:8" x14ac:dyDescent="0.2">
      <c r="A88" s="510" t="s">
        <v>329</v>
      </c>
      <c r="B88" s="531"/>
      <c r="C88" s="531">
        <v>171510</v>
      </c>
      <c r="D88" s="533">
        <v>12100</v>
      </c>
      <c r="E88" s="533">
        <v>0</v>
      </c>
      <c r="F88" s="490"/>
      <c r="G88" s="490"/>
      <c r="H88" s="485"/>
    </row>
    <row r="89" spans="1:8" ht="13.5" x14ac:dyDescent="0.2">
      <c r="A89" s="811" t="s">
        <v>330</v>
      </c>
      <c r="B89" s="810">
        <v>14176578610.549999</v>
      </c>
      <c r="C89" s="810">
        <v>16689843225.500002</v>
      </c>
      <c r="D89" s="810">
        <v>23946100991.899998</v>
      </c>
      <c r="E89" s="810">
        <v>28437859749.290001</v>
      </c>
      <c r="F89" s="810">
        <v>31100125929</v>
      </c>
      <c r="G89" s="810">
        <v>37114467337</v>
      </c>
      <c r="H89" s="485">
        <v>119.33864004837291</v>
      </c>
    </row>
    <row r="90" spans="1:8" x14ac:dyDescent="0.2">
      <c r="A90" s="510" t="s">
        <v>331</v>
      </c>
      <c r="B90" s="490">
        <v>28000000</v>
      </c>
      <c r="C90" s="490">
        <v>180329800</v>
      </c>
      <c r="D90" s="491">
        <v>110606081.66</v>
      </c>
      <c r="E90" s="491">
        <v>2995196190.04</v>
      </c>
      <c r="F90" s="490">
        <v>295000000</v>
      </c>
      <c r="G90" s="490">
        <v>255000000</v>
      </c>
      <c r="H90" s="485">
        <v>86.440677966101688</v>
      </c>
    </row>
    <row r="91" spans="1:8" x14ac:dyDescent="0.2">
      <c r="A91" s="510" t="s">
        <v>332</v>
      </c>
      <c r="B91" s="531"/>
      <c r="C91" s="531"/>
      <c r="D91" s="531"/>
      <c r="E91" s="531"/>
      <c r="F91" s="490"/>
      <c r="G91" s="490"/>
      <c r="H91" s="485"/>
    </row>
    <row r="92" spans="1:8" ht="27" x14ac:dyDescent="0.2">
      <c r="A92" s="811" t="s">
        <v>538</v>
      </c>
      <c r="B92" s="810">
        <v>28000000</v>
      </c>
      <c r="C92" s="810">
        <v>180329800</v>
      </c>
      <c r="D92" s="810">
        <v>110606081.66</v>
      </c>
      <c r="E92" s="810">
        <v>2995196190.04</v>
      </c>
      <c r="F92" s="810">
        <v>295000000</v>
      </c>
      <c r="G92" s="810">
        <v>255000000</v>
      </c>
      <c r="H92" s="485">
        <v>86.440677966101688</v>
      </c>
    </row>
    <row r="93" spans="1:8" x14ac:dyDescent="0.2">
      <c r="A93" s="510" t="s">
        <v>333</v>
      </c>
      <c r="B93" s="490">
        <v>7171614965.5600004</v>
      </c>
      <c r="C93" s="490">
        <v>16924723237.6</v>
      </c>
      <c r="D93" s="491">
        <v>13844416522.370001</v>
      </c>
      <c r="E93" s="491">
        <v>16114227239.9</v>
      </c>
      <c r="F93" s="490">
        <v>9017250566</v>
      </c>
      <c r="G93" s="490">
        <v>16283642100</v>
      </c>
      <c r="H93" s="485">
        <v>180.58322745736152</v>
      </c>
    </row>
    <row r="94" spans="1:8" x14ac:dyDescent="0.2">
      <c r="A94" s="510" t="s">
        <v>334</v>
      </c>
      <c r="B94" s="490">
        <v>661403498.54999995</v>
      </c>
      <c r="C94" s="490">
        <v>2466293965.5500002</v>
      </c>
      <c r="D94" s="491">
        <v>3486569640.3200002</v>
      </c>
      <c r="E94" s="491">
        <v>4338364365.0900002</v>
      </c>
      <c r="F94" s="490">
        <v>140793146</v>
      </c>
      <c r="G94" s="490">
        <v>430317181</v>
      </c>
      <c r="H94" s="485">
        <v>305.63787600853806</v>
      </c>
    </row>
    <row r="95" spans="1:8" x14ac:dyDescent="0.2">
      <c r="A95" s="809" t="s">
        <v>335</v>
      </c>
      <c r="B95" s="490">
        <v>35392689269.379997</v>
      </c>
      <c r="C95" s="490">
        <v>38200043450.82</v>
      </c>
      <c r="D95" s="491">
        <v>50878437872.900002</v>
      </c>
      <c r="E95" s="491">
        <v>70025395602.720001</v>
      </c>
      <c r="F95" s="490">
        <v>86501274125</v>
      </c>
      <c r="G95" s="490">
        <v>94606234075</v>
      </c>
      <c r="H95" s="485">
        <v>109.36975788158658</v>
      </c>
    </row>
    <row r="96" spans="1:8" x14ac:dyDescent="0.2">
      <c r="A96" s="333" t="s">
        <v>336</v>
      </c>
      <c r="B96" s="789">
        <v>12140483559.120001</v>
      </c>
      <c r="C96" s="789">
        <v>21241697572.57</v>
      </c>
      <c r="D96" s="790">
        <v>27496357911.09</v>
      </c>
      <c r="E96" s="790">
        <v>33396722838.040001</v>
      </c>
      <c r="F96" s="490">
        <v>8399125457</v>
      </c>
      <c r="G96" s="490">
        <v>6745731272</v>
      </c>
      <c r="H96" s="485">
        <v>80.314686410333024</v>
      </c>
    </row>
    <row r="97" spans="1:8" x14ac:dyDescent="0.2">
      <c r="A97" s="809" t="s">
        <v>337</v>
      </c>
      <c r="B97" s="490">
        <v>9629117875.0699997</v>
      </c>
      <c r="C97" s="490">
        <v>18293744488.43</v>
      </c>
      <c r="D97" s="491">
        <v>16277753171.059999</v>
      </c>
      <c r="E97" s="491">
        <v>13172509170.17</v>
      </c>
      <c r="F97" s="490">
        <v>13507977978</v>
      </c>
      <c r="G97" s="490">
        <v>20865374486</v>
      </c>
      <c r="H97" s="485">
        <v>154.46704547477609</v>
      </c>
    </row>
    <row r="98" spans="1:8" ht="28.5" customHeight="1" x14ac:dyDescent="0.2">
      <c r="A98" s="333" t="s">
        <v>1026</v>
      </c>
      <c r="B98" s="789">
        <v>113170891.34999999</v>
      </c>
      <c r="C98" s="789">
        <v>87105269.310000002</v>
      </c>
      <c r="D98" s="790">
        <v>115443496.47</v>
      </c>
      <c r="E98" s="790">
        <v>180408122.88999999</v>
      </c>
      <c r="F98" s="490"/>
      <c r="G98" s="490"/>
      <c r="H98" s="485"/>
    </row>
    <row r="99" spans="1:8" x14ac:dyDescent="0.2">
      <c r="A99" s="510" t="s">
        <v>338</v>
      </c>
      <c r="B99" s="490">
        <v>1473958912.8399999</v>
      </c>
      <c r="C99" s="490">
        <v>1444898080</v>
      </c>
      <c r="D99" s="491">
        <v>1707325202.95</v>
      </c>
      <c r="E99" s="491">
        <v>2204844043.75</v>
      </c>
      <c r="F99" s="490"/>
      <c r="G99" s="490"/>
      <c r="H99" s="485"/>
    </row>
    <row r="100" spans="1:8" x14ac:dyDescent="0.2">
      <c r="A100" s="510" t="s">
        <v>339</v>
      </c>
      <c r="B100" s="490">
        <v>106217537.23999999</v>
      </c>
      <c r="C100" s="490">
        <v>158399321.65000001</v>
      </c>
      <c r="D100" s="491">
        <v>122207919.84999999</v>
      </c>
      <c r="E100" s="491">
        <v>196500867.03</v>
      </c>
      <c r="F100" s="490">
        <v>182194310</v>
      </c>
      <c r="G100" s="490">
        <v>471201910</v>
      </c>
      <c r="H100" s="485">
        <v>258.62602953956139</v>
      </c>
    </row>
    <row r="101" spans="1:8" ht="13.5" x14ac:dyDescent="0.2">
      <c r="A101" s="811" t="s">
        <v>340</v>
      </c>
      <c r="B101" s="810">
        <v>66688656509.109993</v>
      </c>
      <c r="C101" s="810">
        <v>98816905385.929993</v>
      </c>
      <c r="D101" s="810">
        <v>113928511737.01001</v>
      </c>
      <c r="E101" s="810">
        <v>139628972249.59</v>
      </c>
      <c r="F101" s="810">
        <v>117748615582</v>
      </c>
      <c r="G101" s="810">
        <v>139402501024</v>
      </c>
      <c r="H101" s="485">
        <v>118.38992784328768</v>
      </c>
    </row>
    <row r="102" spans="1:8" x14ac:dyDescent="0.2">
      <c r="A102" s="809" t="s">
        <v>341</v>
      </c>
      <c r="B102" s="490"/>
      <c r="C102" s="490"/>
      <c r="D102" s="490"/>
      <c r="E102" s="490"/>
      <c r="F102" s="490"/>
      <c r="G102" s="490"/>
      <c r="H102" s="485"/>
    </row>
    <row r="103" spans="1:8" ht="25.5" x14ac:dyDescent="0.2">
      <c r="A103" s="333" t="s">
        <v>1029</v>
      </c>
      <c r="B103" s="490"/>
      <c r="C103" s="490"/>
      <c r="D103" s="490"/>
      <c r="E103" s="490"/>
      <c r="F103" s="490"/>
      <c r="G103" s="490"/>
      <c r="H103" s="485"/>
    </row>
    <row r="104" spans="1:8" ht="25.5" x14ac:dyDescent="0.2">
      <c r="A104" s="809" t="s">
        <v>1028</v>
      </c>
      <c r="B104" s="490"/>
      <c r="C104" s="490"/>
      <c r="D104" s="490"/>
      <c r="E104" s="490"/>
      <c r="F104" s="490"/>
      <c r="G104" s="490"/>
      <c r="H104" s="485"/>
    </row>
    <row r="105" spans="1:8" ht="25.5" x14ac:dyDescent="0.2">
      <c r="A105" s="333" t="s">
        <v>1027</v>
      </c>
      <c r="B105" s="490">
        <v>19784</v>
      </c>
      <c r="C105" s="490">
        <v>26194390.5</v>
      </c>
      <c r="D105" s="491">
        <v>48363378</v>
      </c>
      <c r="E105" s="491">
        <v>0</v>
      </c>
      <c r="F105" s="490"/>
      <c r="G105" s="490"/>
      <c r="H105" s="485"/>
    </row>
    <row r="106" spans="1:8" x14ac:dyDescent="0.2">
      <c r="A106" s="510" t="s">
        <v>342</v>
      </c>
      <c r="B106" s="490"/>
      <c r="C106" s="490"/>
      <c r="D106" s="490"/>
      <c r="E106" s="490"/>
      <c r="F106" s="490"/>
      <c r="G106" s="490"/>
      <c r="H106" s="485"/>
    </row>
    <row r="107" spans="1:8" x14ac:dyDescent="0.2">
      <c r="A107" s="815" t="s">
        <v>343</v>
      </c>
      <c r="B107" s="490"/>
      <c r="C107" s="490"/>
      <c r="D107" s="490"/>
      <c r="E107" s="490"/>
      <c r="F107" s="490"/>
      <c r="G107" s="490"/>
      <c r="H107" s="485"/>
    </row>
    <row r="108" spans="1:8" x14ac:dyDescent="0.2">
      <c r="A108" s="815" t="s">
        <v>344</v>
      </c>
      <c r="B108" s="490"/>
      <c r="C108" s="490"/>
      <c r="D108" s="490"/>
      <c r="E108" s="490"/>
      <c r="F108" s="490"/>
      <c r="G108" s="490"/>
      <c r="H108" s="485"/>
    </row>
    <row r="109" spans="1:8" ht="13.5" x14ac:dyDescent="0.2">
      <c r="A109" s="816" t="s">
        <v>345</v>
      </c>
      <c r="B109" s="817">
        <v>19784</v>
      </c>
      <c r="C109" s="817">
        <v>26194390.5</v>
      </c>
      <c r="D109" s="817">
        <v>48363378</v>
      </c>
      <c r="E109" s="817">
        <v>0</v>
      </c>
      <c r="F109" s="817">
        <v>0</v>
      </c>
      <c r="G109" s="817"/>
      <c r="H109" s="485"/>
    </row>
    <row r="110" spans="1:8" x14ac:dyDescent="0.2">
      <c r="A110" s="809" t="s">
        <v>690</v>
      </c>
      <c r="B110" s="490"/>
      <c r="C110" s="490"/>
      <c r="D110" s="490"/>
      <c r="E110" s="490"/>
      <c r="F110" s="490"/>
      <c r="G110" s="490"/>
      <c r="H110" s="485"/>
    </row>
    <row r="111" spans="1:8" ht="25.5" x14ac:dyDescent="0.2">
      <c r="A111" s="809" t="s">
        <v>539</v>
      </c>
      <c r="B111" s="490"/>
      <c r="C111" s="490"/>
      <c r="D111" s="490"/>
      <c r="E111" s="490"/>
      <c r="F111" s="490"/>
      <c r="G111" s="490"/>
      <c r="H111" s="485"/>
    </row>
    <row r="112" spans="1:8" ht="25.5" x14ac:dyDescent="0.2">
      <c r="A112" s="809" t="s">
        <v>691</v>
      </c>
      <c r="B112" s="490"/>
      <c r="C112" s="490"/>
      <c r="D112" s="490"/>
      <c r="E112" s="490"/>
      <c r="F112" s="490"/>
      <c r="G112" s="490"/>
      <c r="H112" s="485"/>
    </row>
    <row r="113" spans="1:8" ht="25.5" x14ac:dyDescent="0.2">
      <c r="A113" s="809" t="s">
        <v>692</v>
      </c>
      <c r="B113" s="490"/>
      <c r="C113" s="490"/>
      <c r="D113" s="490"/>
      <c r="E113" s="490"/>
      <c r="F113" s="490"/>
      <c r="G113" s="490"/>
      <c r="H113" s="485"/>
    </row>
    <row r="114" spans="1:8" ht="25.5" x14ac:dyDescent="0.2">
      <c r="A114" s="809" t="s">
        <v>693</v>
      </c>
      <c r="B114" s="490"/>
      <c r="C114" s="490"/>
      <c r="D114" s="490"/>
      <c r="E114" s="490"/>
      <c r="F114" s="490"/>
      <c r="G114" s="490"/>
      <c r="H114" s="485"/>
    </row>
    <row r="115" spans="1:8" ht="25.5" x14ac:dyDescent="0.2">
      <c r="A115" s="809" t="s">
        <v>540</v>
      </c>
      <c r="B115" s="490"/>
      <c r="C115" s="490"/>
      <c r="D115" s="490"/>
      <c r="E115" s="490"/>
      <c r="F115" s="490"/>
      <c r="G115" s="490"/>
      <c r="H115" s="485"/>
    </row>
    <row r="116" spans="1:8" x14ac:dyDescent="0.2">
      <c r="A116" s="809" t="s">
        <v>346</v>
      </c>
      <c r="B116" s="490"/>
      <c r="C116" s="490"/>
      <c r="D116" s="490"/>
      <c r="E116" s="490"/>
      <c r="F116" s="490"/>
      <c r="G116" s="490"/>
      <c r="H116" s="485"/>
    </row>
    <row r="117" spans="1:8" ht="13.5" x14ac:dyDescent="0.2">
      <c r="A117" s="816" t="s">
        <v>347</v>
      </c>
      <c r="B117" s="817">
        <v>0</v>
      </c>
      <c r="C117" s="817">
        <v>0</v>
      </c>
      <c r="D117" s="817">
        <v>0</v>
      </c>
      <c r="E117" s="817">
        <v>0</v>
      </c>
      <c r="F117" s="817">
        <v>0</v>
      </c>
      <c r="G117" s="817"/>
      <c r="H117" s="485"/>
    </row>
    <row r="118" spans="1:8" x14ac:dyDescent="0.2">
      <c r="A118" s="818" t="s">
        <v>348</v>
      </c>
      <c r="B118" s="490">
        <v>852485403.35000002</v>
      </c>
      <c r="C118" s="490">
        <v>742737098.82000005</v>
      </c>
      <c r="D118" s="491">
        <v>1105703279.25</v>
      </c>
      <c r="E118" s="491">
        <v>1558768360.1300001</v>
      </c>
      <c r="F118" s="490">
        <v>38376070992</v>
      </c>
      <c r="G118" s="490">
        <v>41891468566</v>
      </c>
      <c r="H118" s="485">
        <v>109.16038949045313</v>
      </c>
    </row>
    <row r="119" spans="1:8" ht="14.25" thickBot="1" x14ac:dyDescent="0.25">
      <c r="A119" s="514" t="s">
        <v>349</v>
      </c>
      <c r="B119" s="819">
        <v>852485403.35000002</v>
      </c>
      <c r="C119" s="819">
        <v>742737098.82000005</v>
      </c>
      <c r="D119" s="819">
        <v>1105703279.25</v>
      </c>
      <c r="E119" s="819">
        <v>1558768360.1300001</v>
      </c>
      <c r="F119" s="819">
        <v>38376070992</v>
      </c>
      <c r="G119" s="819">
        <v>41891468566</v>
      </c>
      <c r="H119" s="799">
        <v>109.16038949045313</v>
      </c>
    </row>
    <row r="120" spans="1:8" ht="29.25" customHeight="1" thickBot="1" x14ac:dyDescent="0.25">
      <c r="A120" s="538" t="s">
        <v>350</v>
      </c>
      <c r="B120" s="536">
        <v>81745740307.009995</v>
      </c>
      <c r="C120" s="536">
        <v>116456009900.75</v>
      </c>
      <c r="D120" s="536">
        <v>139139285467.82001</v>
      </c>
      <c r="E120" s="536">
        <v>172620796549.04999</v>
      </c>
      <c r="F120" s="536">
        <v>187519812503</v>
      </c>
      <c r="G120" s="536">
        <v>218663436927</v>
      </c>
      <c r="H120" s="537">
        <v>116.6081780950489</v>
      </c>
    </row>
    <row r="121" spans="1:8" ht="29.25" customHeight="1" thickBot="1" x14ac:dyDescent="0.25">
      <c r="A121" s="538" t="s">
        <v>351</v>
      </c>
      <c r="B121" s="539">
        <v>1279795656039.46</v>
      </c>
      <c r="C121" s="539">
        <v>1400974393335.95</v>
      </c>
      <c r="D121" s="539">
        <v>1551738214901.8101</v>
      </c>
      <c r="E121" s="539">
        <v>1842929383015.4199</v>
      </c>
      <c r="F121" s="539">
        <v>1885613029790</v>
      </c>
      <c r="G121" s="539">
        <v>1927675924270</v>
      </c>
      <c r="H121" s="537">
        <v>102.23072782248882</v>
      </c>
    </row>
    <row r="122" spans="1:8" ht="36" customHeight="1" thickBot="1" x14ac:dyDescent="0.25">
      <c r="A122" s="540" t="s">
        <v>541</v>
      </c>
      <c r="B122" s="541">
        <v>-6151273919.4399414</v>
      </c>
      <c r="C122" s="541">
        <v>2943628735.7800293</v>
      </c>
      <c r="D122" s="541">
        <v>-28515737355.080078</v>
      </c>
      <c r="E122" s="541">
        <v>-367449975230.70972</v>
      </c>
      <c r="F122" s="541">
        <v>-500000000000</v>
      </c>
      <c r="G122" s="541">
        <v>-376600000000</v>
      </c>
      <c r="H122" s="542"/>
    </row>
    <row r="123" spans="1:8" ht="9.75" customHeight="1" thickTop="1" x14ac:dyDescent="0.2">
      <c r="A123" s="465"/>
      <c r="B123" s="42"/>
      <c r="C123" s="42"/>
      <c r="D123" s="42"/>
      <c r="E123" s="42"/>
      <c r="F123" s="42"/>
      <c r="G123" s="543"/>
      <c r="H123" s="515" t="s">
        <v>76</v>
      </c>
    </row>
    <row r="124" spans="1:8" ht="13.5" thickBot="1" x14ac:dyDescent="0.25">
      <c r="A124" s="544"/>
      <c r="B124" s="543"/>
      <c r="C124" s="543"/>
      <c r="D124" s="543"/>
      <c r="E124" s="543"/>
      <c r="F124" s="543"/>
      <c r="G124" s="88"/>
      <c r="H124" s="545" t="s">
        <v>76</v>
      </c>
    </row>
    <row r="125" spans="1:8" ht="16.5" thickTop="1" x14ac:dyDescent="0.2">
      <c r="A125" s="516" t="s">
        <v>573</v>
      </c>
      <c r="B125" s="43"/>
      <c r="C125" s="43"/>
      <c r="D125" s="43"/>
      <c r="E125" s="43"/>
      <c r="F125" s="517"/>
      <c r="G125" s="517"/>
      <c r="H125" s="518" t="s">
        <v>76</v>
      </c>
    </row>
    <row r="126" spans="1:8" x14ac:dyDescent="0.2">
      <c r="A126" s="76"/>
      <c r="B126" s="820"/>
      <c r="C126" s="820"/>
      <c r="D126" s="820"/>
      <c r="E126" s="820"/>
      <c r="F126" s="44"/>
      <c r="G126" s="44"/>
      <c r="H126" s="519" t="s">
        <v>76</v>
      </c>
    </row>
    <row r="127" spans="1:8" x14ac:dyDescent="0.2">
      <c r="A127" s="77" t="s">
        <v>352</v>
      </c>
      <c r="B127" s="331">
        <v>52532613938.980003</v>
      </c>
      <c r="C127" s="331">
        <v>4247828016.8900099</v>
      </c>
      <c r="D127" s="331">
        <v>-22926773861.41</v>
      </c>
      <c r="E127" s="331">
        <v>24089637665.550003</v>
      </c>
      <c r="F127" s="331">
        <v>150223830871</v>
      </c>
      <c r="G127" s="331">
        <v>17388750500</v>
      </c>
      <c r="H127" s="485">
        <v>11.575227711328999</v>
      </c>
    </row>
    <row r="128" spans="1:8" x14ac:dyDescent="0.2">
      <c r="A128" s="77" t="s">
        <v>353</v>
      </c>
      <c r="B128" s="331">
        <v>-16278239701.070007</v>
      </c>
      <c r="C128" s="331">
        <v>55469344307.900002</v>
      </c>
      <c r="D128" s="331">
        <v>48054063810.649994</v>
      </c>
      <c r="E128" s="331">
        <v>424206278737.64001</v>
      </c>
      <c r="F128" s="331">
        <v>334808902925</v>
      </c>
      <c r="G128" s="331">
        <v>362437165320</v>
      </c>
      <c r="H128" s="485">
        <v>108.3</v>
      </c>
    </row>
    <row r="129" spans="1:8" ht="13.5" x14ac:dyDescent="0.2">
      <c r="A129" s="520" t="s">
        <v>354</v>
      </c>
      <c r="B129" s="45">
        <v>36254374237.909996</v>
      </c>
      <c r="C129" s="45">
        <v>59717172324.790009</v>
      </c>
      <c r="D129" s="45">
        <v>25127289949.240002</v>
      </c>
      <c r="E129" s="45">
        <v>448295916403.19</v>
      </c>
      <c r="F129" s="45">
        <v>485032733796</v>
      </c>
      <c r="G129" s="45">
        <v>379825915820</v>
      </c>
      <c r="H129" s="485">
        <v>78.3</v>
      </c>
    </row>
    <row r="130" spans="1:8" x14ac:dyDescent="0.2">
      <c r="A130" s="77" t="s">
        <v>355</v>
      </c>
      <c r="B130" s="331">
        <v>-2702000000</v>
      </c>
      <c r="C130" s="331">
        <v>39330394565.849998</v>
      </c>
      <c r="D130" s="331">
        <v>-26551281010.16</v>
      </c>
      <c r="E130" s="331">
        <v>-13258162739.919998</v>
      </c>
      <c r="F130" s="331">
        <v>0</v>
      </c>
      <c r="G130" s="331">
        <v>0</v>
      </c>
      <c r="H130" s="485"/>
    </row>
    <row r="131" spans="1:8" x14ac:dyDescent="0.2">
      <c r="A131" s="77" t="s">
        <v>356</v>
      </c>
      <c r="B131" s="331">
        <v>-5064240641.1800003</v>
      </c>
      <c r="C131" s="331">
        <v>-58462872699.400002</v>
      </c>
      <c r="D131" s="331">
        <v>-4680755641.1800003</v>
      </c>
      <c r="E131" s="331">
        <v>-27739430641.18</v>
      </c>
      <c r="F131" s="331">
        <v>14967266204</v>
      </c>
      <c r="G131" s="331">
        <v>-3225915820</v>
      </c>
      <c r="H131" s="485"/>
    </row>
    <row r="132" spans="1:8" ht="13.5" x14ac:dyDescent="0.2">
      <c r="A132" s="520" t="s">
        <v>357</v>
      </c>
      <c r="B132" s="45">
        <v>-7766240641.1800003</v>
      </c>
      <c r="C132" s="45">
        <v>-19132478133.550003</v>
      </c>
      <c r="D132" s="45">
        <v>-31232036651.34</v>
      </c>
      <c r="E132" s="45">
        <v>-40997593381.099998</v>
      </c>
      <c r="F132" s="45">
        <v>14967266204</v>
      </c>
      <c r="G132" s="45">
        <v>-3225915820</v>
      </c>
      <c r="H132" s="485"/>
    </row>
    <row r="133" spans="1:8" ht="25.5" x14ac:dyDescent="0.2">
      <c r="A133" s="77" t="s">
        <v>1003</v>
      </c>
      <c r="B133" s="331">
        <v>-132124690.41</v>
      </c>
      <c r="C133" s="331">
        <v>8090075.6900000004</v>
      </c>
      <c r="D133" s="331">
        <v>1385638217.6099999</v>
      </c>
      <c r="E133" s="331">
        <v>-1303994572.27</v>
      </c>
      <c r="F133" s="331">
        <v>0</v>
      </c>
      <c r="G133" s="331">
        <v>0</v>
      </c>
      <c r="H133" s="485" t="s">
        <v>76</v>
      </c>
    </row>
    <row r="134" spans="1:8" ht="27" x14ac:dyDescent="0.2">
      <c r="A134" s="520" t="s">
        <v>1004</v>
      </c>
      <c r="B134" s="45">
        <v>-132124690.41</v>
      </c>
      <c r="C134" s="45">
        <v>8090075.6900000004</v>
      </c>
      <c r="D134" s="45">
        <v>1385638217.6099999</v>
      </c>
      <c r="E134" s="45">
        <v>-1303994572.27</v>
      </c>
      <c r="F134" s="45">
        <v>0</v>
      </c>
      <c r="G134" s="45">
        <v>0</v>
      </c>
      <c r="H134" s="485" t="s">
        <v>76</v>
      </c>
    </row>
    <row r="135" spans="1:8" ht="25.5" x14ac:dyDescent="0.2">
      <c r="A135" s="77" t="s">
        <v>1005</v>
      </c>
      <c r="B135" s="331">
        <v>0</v>
      </c>
      <c r="C135" s="331">
        <v>0</v>
      </c>
      <c r="D135" s="331">
        <v>0</v>
      </c>
      <c r="E135" s="331">
        <v>0</v>
      </c>
      <c r="F135" s="331">
        <v>0</v>
      </c>
      <c r="G135" s="331">
        <v>0</v>
      </c>
      <c r="H135" s="485" t="s">
        <v>76</v>
      </c>
    </row>
    <row r="136" spans="1:8" ht="25.5" x14ac:dyDescent="0.2">
      <c r="A136" s="77" t="s">
        <v>1006</v>
      </c>
      <c r="B136" s="331">
        <v>3600000000</v>
      </c>
      <c r="C136" s="331">
        <v>0</v>
      </c>
      <c r="D136" s="331">
        <v>1980000000</v>
      </c>
      <c r="E136" s="331">
        <v>0</v>
      </c>
      <c r="F136" s="331">
        <v>0</v>
      </c>
      <c r="G136" s="331">
        <v>0</v>
      </c>
      <c r="H136" s="485" t="s">
        <v>76</v>
      </c>
    </row>
    <row r="137" spans="1:8" ht="27" x14ac:dyDescent="0.2">
      <c r="A137" s="520" t="s">
        <v>542</v>
      </c>
      <c r="B137" s="45">
        <v>3600000000</v>
      </c>
      <c r="C137" s="45">
        <v>0</v>
      </c>
      <c r="D137" s="45">
        <v>1980000000</v>
      </c>
      <c r="E137" s="45">
        <v>0</v>
      </c>
      <c r="F137" s="45">
        <v>0</v>
      </c>
      <c r="G137" s="45">
        <v>0</v>
      </c>
      <c r="H137" s="485" t="s">
        <v>76</v>
      </c>
    </row>
    <row r="138" spans="1:8" x14ac:dyDescent="0.2">
      <c r="A138" s="77" t="s">
        <v>358</v>
      </c>
      <c r="B138" s="75">
        <v>-25804734986.879997</v>
      </c>
      <c r="C138" s="75">
        <v>-43536413002.709999</v>
      </c>
      <c r="D138" s="75">
        <v>31254845839.57</v>
      </c>
      <c r="E138" s="75">
        <v>-38544353219.110001</v>
      </c>
      <c r="F138" s="75">
        <v>0</v>
      </c>
      <c r="G138" s="75">
        <v>0</v>
      </c>
      <c r="H138" s="485" t="s">
        <v>76</v>
      </c>
    </row>
    <row r="139" spans="1:8" ht="13.5" x14ac:dyDescent="0.2">
      <c r="A139" s="520" t="s">
        <v>359</v>
      </c>
      <c r="B139" s="45">
        <v>-25804734986.879997</v>
      </c>
      <c r="C139" s="45">
        <v>-43536413002.709999</v>
      </c>
      <c r="D139" s="45">
        <v>31254845839.57</v>
      </c>
      <c r="E139" s="45">
        <v>-38544353219.110001</v>
      </c>
      <c r="F139" s="45">
        <v>0</v>
      </c>
      <c r="G139" s="45">
        <v>0</v>
      </c>
      <c r="H139" s="485" t="s">
        <v>76</v>
      </c>
    </row>
    <row r="140" spans="1:8" ht="16.5" thickBot="1" x14ac:dyDescent="0.25">
      <c r="A140" s="546" t="s">
        <v>360</v>
      </c>
      <c r="B140" s="547">
        <v>6151273919.4399986</v>
      </c>
      <c r="C140" s="547">
        <v>-2943628735.7799911</v>
      </c>
      <c r="D140" s="547">
        <v>28515737355.080002</v>
      </c>
      <c r="E140" s="547">
        <v>367449975230.71002</v>
      </c>
      <c r="F140" s="547">
        <v>500000000000</v>
      </c>
      <c r="G140" s="547">
        <v>376600000000</v>
      </c>
      <c r="H140" s="548">
        <v>75.3</v>
      </c>
    </row>
    <row r="141" spans="1:8" ht="13.5" thickTop="1" x14ac:dyDescent="0.2">
      <c r="A141" s="465"/>
      <c r="B141" s="82"/>
      <c r="C141" s="82"/>
      <c r="D141" s="82"/>
      <c r="E141" s="82"/>
      <c r="F141" s="82"/>
      <c r="G141" s="82"/>
      <c r="H141" s="82" t="s">
        <v>76</v>
      </c>
    </row>
    <row r="142" spans="1:8" x14ac:dyDescent="0.2">
      <c r="A142" s="466" t="s">
        <v>549</v>
      </c>
      <c r="G142" s="6"/>
      <c r="H142" s="521"/>
    </row>
    <row r="143" spans="1:8" x14ac:dyDescent="0.2">
      <c r="A143" s="522"/>
      <c r="B143" s="6"/>
      <c r="C143" s="6"/>
      <c r="D143" s="6"/>
      <c r="E143" s="6"/>
      <c r="F143" s="6"/>
      <c r="G143" s="550"/>
      <c r="H143" s="7"/>
    </row>
    <row r="144" spans="1:8" ht="17.25" customHeight="1" x14ac:dyDescent="0.2">
      <c r="A144" s="551"/>
      <c r="B144" s="551"/>
      <c r="C144" s="551"/>
      <c r="D144" s="551"/>
      <c r="E144" s="551"/>
      <c r="F144" s="551"/>
      <c r="G144" s="550"/>
      <c r="H144" s="551"/>
    </row>
    <row r="145" spans="1:8" ht="17.25" customHeight="1" x14ac:dyDescent="0.2">
      <c r="A145" s="551"/>
      <c r="B145" s="551"/>
      <c r="C145" s="551"/>
      <c r="D145" s="551"/>
      <c r="E145" s="551"/>
      <c r="F145" s="551"/>
      <c r="G145" s="6"/>
      <c r="H145" s="551"/>
    </row>
    <row r="146" spans="1:8" x14ac:dyDescent="0.2">
      <c r="A146" s="5"/>
      <c r="B146" s="6"/>
      <c r="C146" s="6"/>
      <c r="D146" s="6"/>
      <c r="E146" s="6"/>
      <c r="F146" s="6"/>
      <c r="G146" s="6"/>
      <c r="H146" s="7"/>
    </row>
    <row r="147" spans="1:8" s="523" customFormat="1" x14ac:dyDescent="0.2">
      <c r="A147" s="5"/>
      <c r="B147" s="6"/>
      <c r="C147" s="6"/>
      <c r="D147" s="6"/>
      <c r="E147" s="6"/>
      <c r="F147" s="6"/>
      <c r="G147" s="6"/>
      <c r="H147" s="7"/>
    </row>
    <row r="148" spans="1:8" s="523" customFormat="1" x14ac:dyDescent="0.2">
      <c r="A148" s="5"/>
      <c r="B148" s="6"/>
      <c r="C148" s="6"/>
      <c r="D148" s="6"/>
      <c r="E148" s="6"/>
      <c r="F148" s="6"/>
      <c r="G148" s="7"/>
      <c r="H148" s="7"/>
    </row>
    <row r="149" spans="1:8" s="523" customFormat="1" x14ac:dyDescent="0.2">
      <c r="A149" s="5"/>
      <c r="B149" s="3"/>
      <c r="C149" s="3"/>
      <c r="D149" s="3"/>
      <c r="E149" s="3"/>
      <c r="F149" s="3"/>
      <c r="G149" s="7"/>
      <c r="H149" s="3"/>
    </row>
    <row r="150" spans="1:8" s="523" customFormat="1" x14ac:dyDescent="0.2">
      <c r="A150" s="524"/>
      <c r="B150" s="3"/>
      <c r="C150" s="3"/>
      <c r="D150" s="3"/>
      <c r="E150" s="3"/>
      <c r="F150" s="3"/>
      <c r="G150" s="7"/>
      <c r="H150" s="3"/>
    </row>
    <row r="151" spans="1:8" s="523" customFormat="1" x14ac:dyDescent="0.2">
      <c r="A151" s="5"/>
      <c r="B151" s="3"/>
      <c r="C151" s="3"/>
      <c r="D151" s="3"/>
      <c r="E151" s="3"/>
      <c r="F151" s="3"/>
      <c r="G151" s="7"/>
      <c r="H151" s="3"/>
    </row>
    <row r="152" spans="1:8" s="523" customFormat="1" x14ac:dyDescent="0.2">
      <c r="A152" s="524"/>
      <c r="B152" s="3"/>
      <c r="C152" s="3"/>
      <c r="D152" s="3"/>
      <c r="E152" s="3"/>
      <c r="F152" s="3"/>
      <c r="G152" s="7"/>
      <c r="H152" s="3"/>
    </row>
    <row r="153" spans="1:8" s="523" customFormat="1" x14ac:dyDescent="0.2">
      <c r="A153" s="524"/>
      <c r="B153" s="3"/>
      <c r="C153" s="3"/>
      <c r="D153" s="3"/>
      <c r="E153" s="3"/>
      <c r="F153" s="3"/>
      <c r="G153" s="7"/>
      <c r="H153" s="3"/>
    </row>
    <row r="154" spans="1:8" s="523" customFormat="1" x14ac:dyDescent="0.2">
      <c r="A154" s="3"/>
      <c r="B154" s="3"/>
      <c r="C154" s="3"/>
      <c r="D154" s="3"/>
      <c r="E154" s="3"/>
      <c r="F154" s="3"/>
      <c r="G154" s="85"/>
      <c r="H154" s="3"/>
    </row>
    <row r="155" spans="1:8" s="523" customFormat="1" x14ac:dyDescent="0.2">
      <c r="A155" s="3"/>
      <c r="B155" s="4"/>
      <c r="C155" s="4"/>
      <c r="D155" s="4"/>
      <c r="E155" s="4"/>
      <c r="F155" s="4"/>
      <c r="G155" s="85"/>
      <c r="H155" s="3"/>
    </row>
    <row r="156" spans="1:8" s="523" customFormat="1" x14ac:dyDescent="0.2">
      <c r="A156" s="3"/>
      <c r="B156" s="4"/>
      <c r="C156" s="4"/>
      <c r="D156" s="4"/>
      <c r="E156" s="4"/>
      <c r="F156" s="4"/>
      <c r="G156" s="7"/>
      <c r="H156" s="3"/>
    </row>
    <row r="157" spans="1:8" s="523" customFormat="1" x14ac:dyDescent="0.2">
      <c r="A157" s="3"/>
      <c r="B157" s="3"/>
      <c r="C157" s="3"/>
      <c r="D157" s="3"/>
      <c r="E157" s="3"/>
      <c r="F157" s="3"/>
      <c r="G157" s="7"/>
      <c r="H157" s="3"/>
    </row>
    <row r="158" spans="1:8" s="523" customFormat="1" x14ac:dyDescent="0.2">
      <c r="A158" s="3"/>
      <c r="B158" s="3"/>
      <c r="C158" s="3"/>
      <c r="D158" s="3"/>
      <c r="E158" s="3"/>
      <c r="F158" s="3"/>
      <c r="G158" s="7"/>
      <c r="H158" s="3"/>
    </row>
    <row r="159" spans="1:8" s="523" customFormat="1" x14ac:dyDescent="0.2">
      <c r="A159" s="3"/>
      <c r="B159" s="3"/>
      <c r="C159" s="3"/>
      <c r="D159" s="3"/>
      <c r="E159" s="3"/>
      <c r="F159" s="3"/>
      <c r="G159" s="7"/>
      <c r="H159" s="3"/>
    </row>
    <row r="160" spans="1:8" s="523" customFormat="1" x14ac:dyDescent="0.2">
      <c r="A160" s="3"/>
      <c r="B160" s="3"/>
      <c r="C160" s="3"/>
      <c r="D160" s="3"/>
      <c r="E160" s="3"/>
      <c r="F160" s="3"/>
      <c r="G160" s="7"/>
      <c r="H160" s="3"/>
    </row>
    <row r="161" spans="1:8" s="523" customFormat="1" x14ac:dyDescent="0.2">
      <c r="A161" s="3"/>
      <c r="B161" s="3"/>
      <c r="C161" s="3"/>
      <c r="D161" s="3"/>
      <c r="E161" s="3"/>
      <c r="F161" s="3"/>
      <c r="G161" s="7"/>
      <c r="H161" s="3"/>
    </row>
    <row r="162" spans="1:8" s="523" customFormat="1" x14ac:dyDescent="0.2">
      <c r="A162" s="3"/>
      <c r="B162" s="3"/>
      <c r="C162" s="3"/>
      <c r="D162" s="3"/>
      <c r="E162" s="3"/>
      <c r="F162" s="3"/>
      <c r="G162" s="7"/>
      <c r="H162" s="3"/>
    </row>
    <row r="163" spans="1:8" x14ac:dyDescent="0.2">
      <c r="G163" s="7"/>
    </row>
    <row r="164" spans="1:8" x14ac:dyDescent="0.2">
      <c r="G164" s="7"/>
    </row>
    <row r="165" spans="1:8" x14ac:dyDescent="0.2">
      <c r="G165" s="7"/>
    </row>
    <row r="166" spans="1:8" x14ac:dyDescent="0.2">
      <c r="G166" s="7"/>
    </row>
    <row r="167" spans="1:8" x14ac:dyDescent="0.2">
      <c r="G167" s="7"/>
    </row>
    <row r="168" spans="1:8" x14ac:dyDescent="0.2">
      <c r="G168" s="7"/>
    </row>
    <row r="169" spans="1:8" x14ac:dyDescent="0.2">
      <c r="G169" s="7"/>
    </row>
    <row r="170" spans="1:8" x14ac:dyDescent="0.2">
      <c r="G170" s="7"/>
    </row>
    <row r="171" spans="1:8" x14ac:dyDescent="0.2">
      <c r="G171" s="7"/>
    </row>
    <row r="172" spans="1:8" x14ac:dyDescent="0.2">
      <c r="G172" s="7"/>
    </row>
    <row r="173" spans="1:8" x14ac:dyDescent="0.2">
      <c r="G173" s="7"/>
    </row>
    <row r="174" spans="1:8" x14ac:dyDescent="0.2">
      <c r="G174" s="7"/>
    </row>
    <row r="175" spans="1:8" x14ac:dyDescent="0.2">
      <c r="G175" s="7"/>
    </row>
    <row r="176" spans="1:8" x14ac:dyDescent="0.2">
      <c r="G176" s="7"/>
    </row>
    <row r="177" spans="7:7" x14ac:dyDescent="0.2">
      <c r="G177" s="7"/>
    </row>
    <row r="178" spans="7:7" x14ac:dyDescent="0.2">
      <c r="G178" s="7"/>
    </row>
    <row r="179" spans="7:7" x14ac:dyDescent="0.2">
      <c r="G179" s="7"/>
    </row>
    <row r="180" spans="7:7" x14ac:dyDescent="0.2">
      <c r="G180" s="7"/>
    </row>
    <row r="181" spans="7:7" x14ac:dyDescent="0.2">
      <c r="G181" s="7"/>
    </row>
    <row r="182" spans="7:7" x14ac:dyDescent="0.2">
      <c r="G182" s="7"/>
    </row>
    <row r="183" spans="7:7" x14ac:dyDescent="0.2">
      <c r="G183" s="7"/>
    </row>
    <row r="184" spans="7:7" x14ac:dyDescent="0.2">
      <c r="G184" s="7"/>
    </row>
    <row r="185" spans="7:7" x14ac:dyDescent="0.2">
      <c r="G185" s="7"/>
    </row>
    <row r="186" spans="7:7" x14ac:dyDescent="0.2">
      <c r="G186" s="7"/>
    </row>
    <row r="187" spans="7:7" x14ac:dyDescent="0.2">
      <c r="G187" s="7"/>
    </row>
    <row r="188" spans="7:7" x14ac:dyDescent="0.2">
      <c r="G188" s="7"/>
    </row>
    <row r="189" spans="7:7" x14ac:dyDescent="0.2">
      <c r="G189" s="7"/>
    </row>
    <row r="190" spans="7:7" x14ac:dyDescent="0.2">
      <c r="G190" s="7"/>
    </row>
    <row r="191" spans="7:7" x14ac:dyDescent="0.2">
      <c r="G191" s="7"/>
    </row>
    <row r="192" spans="7:7" x14ac:dyDescent="0.2">
      <c r="G192" s="7"/>
    </row>
    <row r="193" spans="7:7" x14ac:dyDescent="0.2">
      <c r="G193" s="7"/>
    </row>
    <row r="194" spans="7:7" x14ac:dyDescent="0.2">
      <c r="G194" s="7"/>
    </row>
    <row r="195" spans="7:7" x14ac:dyDescent="0.2">
      <c r="G195" s="7"/>
    </row>
    <row r="196" spans="7:7" x14ac:dyDescent="0.2">
      <c r="G196" s="7"/>
    </row>
    <row r="197" spans="7:7" x14ac:dyDescent="0.2">
      <c r="G197" s="7"/>
    </row>
    <row r="198" spans="7:7" x14ac:dyDescent="0.2">
      <c r="G198" s="7"/>
    </row>
    <row r="199" spans="7:7" x14ac:dyDescent="0.2">
      <c r="G199" s="7"/>
    </row>
    <row r="200" spans="7:7" x14ac:dyDescent="0.2">
      <c r="G200" s="7"/>
    </row>
    <row r="201" spans="7:7" x14ac:dyDescent="0.2">
      <c r="G201" s="7"/>
    </row>
    <row r="202" spans="7:7" x14ac:dyDescent="0.2">
      <c r="G202" s="7"/>
    </row>
    <row r="203" spans="7:7" x14ac:dyDescent="0.2">
      <c r="G203" s="7"/>
    </row>
    <row r="204" spans="7:7" x14ac:dyDescent="0.2">
      <c r="G204" s="7"/>
    </row>
    <row r="205" spans="7:7" x14ac:dyDescent="0.2">
      <c r="G205" s="552"/>
    </row>
    <row r="206" spans="7:7" x14ac:dyDescent="0.2">
      <c r="G206" s="553"/>
    </row>
    <row r="207" spans="7:7" x14ac:dyDescent="0.2">
      <c r="G207" s="554"/>
    </row>
    <row r="208" spans="7:7" x14ac:dyDescent="0.2">
      <c r="G208" s="554"/>
    </row>
    <row r="209" spans="7:7" x14ac:dyDescent="0.2">
      <c r="G209" s="554"/>
    </row>
    <row r="210" spans="7:7" x14ac:dyDescent="0.2">
      <c r="G210" s="554"/>
    </row>
    <row r="211" spans="7:7" x14ac:dyDescent="0.2">
      <c r="G211" s="554"/>
    </row>
    <row r="212" spans="7:7" x14ac:dyDescent="0.2">
      <c r="G212" s="554"/>
    </row>
    <row r="213" spans="7:7" x14ac:dyDescent="0.2">
      <c r="G213" s="554"/>
    </row>
    <row r="214" spans="7:7" x14ac:dyDescent="0.2">
      <c r="G214" s="554"/>
    </row>
    <row r="215" spans="7:7" x14ac:dyDescent="0.2">
      <c r="G215" s="554"/>
    </row>
    <row r="216" spans="7:7" ht="13.5" x14ac:dyDescent="0.2">
      <c r="G216" s="86"/>
    </row>
    <row r="217" spans="7:7" x14ac:dyDescent="0.2">
      <c r="G217" s="554"/>
    </row>
    <row r="218" spans="7:7" x14ac:dyDescent="0.2">
      <c r="G218" s="554"/>
    </row>
    <row r="219" spans="7:7" x14ac:dyDescent="0.2">
      <c r="G219" s="554"/>
    </row>
    <row r="220" spans="7:7" x14ac:dyDescent="0.2">
      <c r="G220" s="554"/>
    </row>
    <row r="221" spans="7:7" x14ac:dyDescent="0.2">
      <c r="G221" s="554"/>
    </row>
    <row r="222" spans="7:7" x14ac:dyDescent="0.2">
      <c r="G222" s="554"/>
    </row>
    <row r="223" spans="7:7" x14ac:dyDescent="0.2">
      <c r="G223" s="554"/>
    </row>
    <row r="224" spans="7:7" x14ac:dyDescent="0.2">
      <c r="G224" s="554"/>
    </row>
    <row r="225" spans="7:7" ht="13.5" x14ac:dyDescent="0.2">
      <c r="G225" s="87"/>
    </row>
    <row r="226" spans="7:7" x14ac:dyDescent="0.2">
      <c r="G226" s="7"/>
    </row>
    <row r="227" spans="7:7" x14ac:dyDescent="0.2">
      <c r="G227" s="7"/>
    </row>
    <row r="228" spans="7:7" x14ac:dyDescent="0.2">
      <c r="G228" s="7"/>
    </row>
    <row r="229" spans="7:7" x14ac:dyDescent="0.2">
      <c r="G229" s="7"/>
    </row>
    <row r="230" spans="7:7" x14ac:dyDescent="0.2">
      <c r="G230" s="7"/>
    </row>
    <row r="231" spans="7:7" x14ac:dyDescent="0.2">
      <c r="G231" s="7"/>
    </row>
    <row r="232" spans="7:7" x14ac:dyDescent="0.2">
      <c r="G232" s="7"/>
    </row>
    <row r="233" spans="7:7" x14ac:dyDescent="0.2">
      <c r="G233" s="7"/>
    </row>
    <row r="234" spans="7:7" x14ac:dyDescent="0.2">
      <c r="G234" s="7"/>
    </row>
    <row r="235" spans="7:7" x14ac:dyDescent="0.2">
      <c r="G235" s="7"/>
    </row>
    <row r="236" spans="7:7" x14ac:dyDescent="0.2">
      <c r="G236" s="7"/>
    </row>
    <row r="237" spans="7:7" x14ac:dyDescent="0.2">
      <c r="G237" s="7"/>
    </row>
    <row r="238" spans="7:7" x14ac:dyDescent="0.2">
      <c r="G238" s="7"/>
    </row>
    <row r="239" spans="7:7" x14ac:dyDescent="0.2">
      <c r="G239" s="7"/>
    </row>
    <row r="240" spans="7:7" x14ac:dyDescent="0.2">
      <c r="G240" s="7"/>
    </row>
    <row r="241" spans="7:7" x14ac:dyDescent="0.2">
      <c r="G241" s="7"/>
    </row>
    <row r="242" spans="7:7" x14ac:dyDescent="0.2">
      <c r="G242" s="7"/>
    </row>
    <row r="243" spans="7:7" x14ac:dyDescent="0.2">
      <c r="G243" s="7"/>
    </row>
    <row r="244" spans="7:7" x14ac:dyDescent="0.2">
      <c r="G244" s="7"/>
    </row>
    <row r="245" spans="7:7" x14ac:dyDescent="0.2">
      <c r="G245" s="7"/>
    </row>
    <row r="246" spans="7:7" x14ac:dyDescent="0.2">
      <c r="G246" s="7"/>
    </row>
    <row r="247" spans="7:7" x14ac:dyDescent="0.2">
      <c r="G247" s="7"/>
    </row>
    <row r="248" spans="7:7" x14ac:dyDescent="0.2">
      <c r="G248" s="7"/>
    </row>
    <row r="249" spans="7:7" x14ac:dyDescent="0.2">
      <c r="G249" s="7"/>
    </row>
    <row r="250" spans="7:7" x14ac:dyDescent="0.2">
      <c r="G250" s="7"/>
    </row>
    <row r="251" spans="7:7" x14ac:dyDescent="0.2">
      <c r="G251" s="7"/>
    </row>
    <row r="252" spans="7:7" x14ac:dyDescent="0.2">
      <c r="G252" s="7"/>
    </row>
    <row r="253" spans="7:7" x14ac:dyDescent="0.2">
      <c r="G253" s="7"/>
    </row>
    <row r="254" spans="7:7" x14ac:dyDescent="0.2">
      <c r="G254" s="7"/>
    </row>
    <row r="255" spans="7:7" x14ac:dyDescent="0.2">
      <c r="G255" s="7"/>
    </row>
    <row r="256" spans="7:7" x14ac:dyDescent="0.2">
      <c r="G256" s="7"/>
    </row>
    <row r="257" spans="7:7" x14ac:dyDescent="0.2">
      <c r="G257" s="7"/>
    </row>
    <row r="258" spans="7:7" x14ac:dyDescent="0.2">
      <c r="G258" s="7"/>
    </row>
    <row r="259" spans="7:7" x14ac:dyDescent="0.2">
      <c r="G259" s="7"/>
    </row>
    <row r="260" spans="7:7" x14ac:dyDescent="0.2">
      <c r="G260" s="7"/>
    </row>
    <row r="261" spans="7:7" x14ac:dyDescent="0.2">
      <c r="G261" s="7"/>
    </row>
    <row r="262" spans="7:7" x14ac:dyDescent="0.2">
      <c r="G262" s="7"/>
    </row>
    <row r="263" spans="7:7" x14ac:dyDescent="0.2">
      <c r="G263" s="7"/>
    </row>
    <row r="264" spans="7:7" x14ac:dyDescent="0.2">
      <c r="G264" s="7"/>
    </row>
    <row r="265" spans="7:7" x14ac:dyDescent="0.2">
      <c r="G265" s="7"/>
    </row>
    <row r="266" spans="7:7" x14ac:dyDescent="0.2">
      <c r="G266" s="7"/>
    </row>
    <row r="267" spans="7:7" x14ac:dyDescent="0.2">
      <c r="G267" s="7"/>
    </row>
    <row r="268" spans="7:7" x14ac:dyDescent="0.2">
      <c r="G268" s="7"/>
    </row>
    <row r="269" spans="7:7" x14ac:dyDescent="0.2">
      <c r="G269" s="7"/>
    </row>
    <row r="270" spans="7:7" x14ac:dyDescent="0.2">
      <c r="G270" s="7"/>
    </row>
    <row r="271" spans="7:7" x14ac:dyDescent="0.2">
      <c r="G271" s="7"/>
    </row>
    <row r="272" spans="7:7" x14ac:dyDescent="0.2">
      <c r="G272" s="7"/>
    </row>
    <row r="273" spans="7:7" x14ac:dyDescent="0.2">
      <c r="G273" s="7"/>
    </row>
    <row r="274" spans="7:7" x14ac:dyDescent="0.2">
      <c r="G274" s="7"/>
    </row>
    <row r="275" spans="7:7" x14ac:dyDescent="0.2">
      <c r="G275" s="7"/>
    </row>
    <row r="276" spans="7:7" x14ac:dyDescent="0.2">
      <c r="G276" s="7"/>
    </row>
    <row r="277" spans="7:7" x14ac:dyDescent="0.2">
      <c r="G277" s="7"/>
    </row>
    <row r="278" spans="7:7" x14ac:dyDescent="0.2">
      <c r="G278" s="7"/>
    </row>
    <row r="279" spans="7:7" x14ac:dyDescent="0.2">
      <c r="G279" s="7"/>
    </row>
    <row r="280" spans="7:7" x14ac:dyDescent="0.2">
      <c r="G280" s="7"/>
    </row>
    <row r="281" spans="7:7" x14ac:dyDescent="0.2">
      <c r="G281" s="7"/>
    </row>
    <row r="282" spans="7:7" x14ac:dyDescent="0.2">
      <c r="G282" s="7"/>
    </row>
    <row r="283" spans="7:7" x14ac:dyDescent="0.2">
      <c r="G283" s="7"/>
    </row>
    <row r="284" spans="7:7" x14ac:dyDescent="0.2">
      <c r="G284" s="7"/>
    </row>
    <row r="285" spans="7:7" x14ac:dyDescent="0.2">
      <c r="G285" s="7"/>
    </row>
    <row r="286" spans="7:7" x14ac:dyDescent="0.2">
      <c r="G286" s="7"/>
    </row>
    <row r="287" spans="7:7" x14ac:dyDescent="0.2">
      <c r="G287" s="7"/>
    </row>
    <row r="288" spans="7:7" x14ac:dyDescent="0.2">
      <c r="G288" s="7"/>
    </row>
    <row r="289" spans="7:7" x14ac:dyDescent="0.2">
      <c r="G289" s="7"/>
    </row>
    <row r="290" spans="7:7" x14ac:dyDescent="0.2">
      <c r="G290" s="7"/>
    </row>
    <row r="291" spans="7:7" x14ac:dyDescent="0.2">
      <c r="G291" s="7"/>
    </row>
    <row r="292" spans="7:7" x14ac:dyDescent="0.2">
      <c r="G292" s="7"/>
    </row>
    <row r="293" spans="7:7" x14ac:dyDescent="0.2">
      <c r="G293" s="7"/>
    </row>
    <row r="294" spans="7:7" x14ac:dyDescent="0.2">
      <c r="G294" s="7"/>
    </row>
    <row r="295" spans="7:7" x14ac:dyDescent="0.2">
      <c r="G295" s="7"/>
    </row>
    <row r="296" spans="7:7" x14ac:dyDescent="0.2">
      <c r="G296" s="7"/>
    </row>
    <row r="297" spans="7:7" x14ac:dyDescent="0.2">
      <c r="G297" s="7"/>
    </row>
    <row r="298" spans="7:7" x14ac:dyDescent="0.2">
      <c r="G298" s="7"/>
    </row>
    <row r="299" spans="7:7" x14ac:dyDescent="0.2">
      <c r="G299" s="7"/>
    </row>
    <row r="300" spans="7:7" x14ac:dyDescent="0.2">
      <c r="G300" s="7"/>
    </row>
    <row r="301" spans="7:7" x14ac:dyDescent="0.2">
      <c r="G301" s="7"/>
    </row>
    <row r="302" spans="7:7" x14ac:dyDescent="0.2">
      <c r="G302" s="7"/>
    </row>
    <row r="303" spans="7:7" x14ac:dyDescent="0.2">
      <c r="G303" s="7"/>
    </row>
    <row r="304" spans="7:7" x14ac:dyDescent="0.2">
      <c r="G304" s="7"/>
    </row>
    <row r="305" spans="7:7" x14ac:dyDescent="0.2">
      <c r="G305" s="7"/>
    </row>
    <row r="306" spans="7:7" x14ac:dyDescent="0.2">
      <c r="G306" s="7"/>
    </row>
    <row r="307" spans="7:7" x14ac:dyDescent="0.2">
      <c r="G307" s="7"/>
    </row>
    <row r="308" spans="7:7" x14ac:dyDescent="0.2">
      <c r="G308" s="7"/>
    </row>
    <row r="309" spans="7:7" x14ac:dyDescent="0.2">
      <c r="G309" s="7"/>
    </row>
    <row r="310" spans="7:7" x14ac:dyDescent="0.2">
      <c r="G310" s="7"/>
    </row>
    <row r="311" spans="7:7" x14ac:dyDescent="0.2">
      <c r="G311" s="7"/>
    </row>
    <row r="312" spans="7:7" x14ac:dyDescent="0.2">
      <c r="G312" s="7"/>
    </row>
    <row r="313" spans="7:7" x14ac:dyDescent="0.2">
      <c r="G313" s="7"/>
    </row>
    <row r="314" spans="7:7" x14ac:dyDescent="0.2">
      <c r="G314" s="7"/>
    </row>
    <row r="315" spans="7:7" x14ac:dyDescent="0.2">
      <c r="G315" s="7"/>
    </row>
    <row r="316" spans="7:7" x14ac:dyDescent="0.2">
      <c r="G316" s="7"/>
    </row>
    <row r="317" spans="7:7" x14ac:dyDescent="0.2">
      <c r="G317" s="7"/>
    </row>
    <row r="318" spans="7:7" x14ac:dyDescent="0.2">
      <c r="G318" s="7"/>
    </row>
    <row r="319" spans="7:7" x14ac:dyDescent="0.2">
      <c r="G319" s="7"/>
    </row>
    <row r="320" spans="7:7" x14ac:dyDescent="0.2">
      <c r="G320" s="7"/>
    </row>
    <row r="321" spans="7:7" x14ac:dyDescent="0.2">
      <c r="G321" s="7"/>
    </row>
    <row r="322" spans="7:7" x14ac:dyDescent="0.2">
      <c r="G322" s="7"/>
    </row>
    <row r="323" spans="7:7" x14ac:dyDescent="0.2">
      <c r="G323" s="7"/>
    </row>
    <row r="324" spans="7:7" x14ac:dyDescent="0.2">
      <c r="G324" s="7"/>
    </row>
    <row r="325" spans="7:7" x14ac:dyDescent="0.2">
      <c r="G325" s="7"/>
    </row>
    <row r="326" spans="7:7" x14ac:dyDescent="0.2">
      <c r="G326" s="7"/>
    </row>
    <row r="327" spans="7:7" x14ac:dyDescent="0.2">
      <c r="G327" s="7"/>
    </row>
    <row r="328" spans="7:7" x14ac:dyDescent="0.2">
      <c r="G328" s="7"/>
    </row>
    <row r="329" spans="7:7" x14ac:dyDescent="0.2">
      <c r="G329" s="7"/>
    </row>
    <row r="330" spans="7:7" x14ac:dyDescent="0.2">
      <c r="G330" s="7"/>
    </row>
    <row r="331" spans="7:7" x14ac:dyDescent="0.2">
      <c r="G331" s="7"/>
    </row>
    <row r="332" spans="7:7" x14ac:dyDescent="0.2">
      <c r="G332" s="7"/>
    </row>
    <row r="333" spans="7:7" x14ac:dyDescent="0.2">
      <c r="G333" s="7"/>
    </row>
    <row r="334" spans="7:7" x14ac:dyDescent="0.2">
      <c r="G334" s="7"/>
    </row>
    <row r="335" spans="7:7" x14ac:dyDescent="0.2">
      <c r="G335" s="7"/>
    </row>
    <row r="336" spans="7:7" x14ac:dyDescent="0.2">
      <c r="G336" s="7"/>
    </row>
    <row r="337" spans="7:7" x14ac:dyDescent="0.2">
      <c r="G337" s="7"/>
    </row>
    <row r="338" spans="7:7" x14ac:dyDescent="0.2">
      <c r="G338" s="7"/>
    </row>
    <row r="339" spans="7:7" x14ac:dyDescent="0.2">
      <c r="G339" s="7"/>
    </row>
    <row r="340" spans="7:7" x14ac:dyDescent="0.2">
      <c r="G340" s="7"/>
    </row>
    <row r="341" spans="7:7" x14ac:dyDescent="0.2">
      <c r="G341" s="7"/>
    </row>
    <row r="342" spans="7:7" x14ac:dyDescent="0.2">
      <c r="G342" s="7"/>
    </row>
    <row r="343" spans="7:7" x14ac:dyDescent="0.2">
      <c r="G343" s="7"/>
    </row>
    <row r="344" spans="7:7" x14ac:dyDescent="0.2">
      <c r="G344" s="7"/>
    </row>
    <row r="345" spans="7:7" x14ac:dyDescent="0.2">
      <c r="G345" s="7"/>
    </row>
  </sheetData>
  <mergeCells count="3">
    <mergeCell ref="A3:H3"/>
    <mergeCell ref="A4:H4"/>
    <mergeCell ref="G1:H1"/>
  </mergeCells>
  <conditionalFormatting sqref="F10">
    <cfRule type="cellIs" dxfId="4" priority="5" stopIfTrue="1" operator="notEqual">
      <formula>SUM($F$11:$F$15)</formula>
    </cfRule>
  </conditionalFormatting>
  <conditionalFormatting sqref="F16">
    <cfRule type="cellIs" dxfId="3" priority="6" stopIfTrue="1" operator="notEqual">
      <formula>SUM($F$17:$F$25)</formula>
    </cfRule>
  </conditionalFormatting>
  <conditionalFormatting sqref="G10">
    <cfRule type="cellIs" dxfId="2" priority="1" stopIfTrue="1" operator="notEqual">
      <formula>SUM($G$11:$G$15)</formula>
    </cfRule>
  </conditionalFormatting>
  <conditionalFormatting sqref="G16">
    <cfRule type="cellIs" dxfId="1" priority="2" stopIfTrue="1" operator="notEqual">
      <formula>SUM($G$17:$G$25)</formula>
    </cfRule>
  </conditionalFormatting>
  <printOptions horizontalCentered="1"/>
  <pageMargins left="0.56947916666666665" right="0.47244094488188981" top="0.70866141732283472" bottom="0.39370078740157483" header="0.43307086614173229" footer="0.31496062992125984"/>
  <pageSetup paperSize="9" scale="73" firstPageNumber="4" fitToHeight="0" orientation="landscape" useFirstPageNumber="1" r:id="rId1"/>
  <headerFooter alignWithMargins="0">
    <oddHeader>&amp;L&amp;"Times New Roman,Obyčejné" STÁTNÍ  ROZPOČET 2022 &amp;"Arial CE,Obyčejné"
&amp;R&amp;"Times New Roman CE,Obyčejné"Tabulka č. 1
strana &amp;P</oddHeader>
  </headerFooter>
  <rowBreaks count="2" manualBreakCount="2">
    <brk id="47" max="7" man="1"/>
    <brk id="84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5"/>
  <sheetViews>
    <sheetView zoomScale="85" zoomScaleNormal="85" zoomScaleSheetLayoutView="100" workbookViewId="0">
      <selection activeCell="A3" sqref="A3:H3"/>
    </sheetView>
  </sheetViews>
  <sheetFormatPr defaultColWidth="9.140625" defaultRowHeight="12.75" x14ac:dyDescent="0.2"/>
  <cols>
    <col min="1" max="1" width="62.7109375" style="555" customWidth="1"/>
    <col min="2" max="5" width="18" style="3" customWidth="1"/>
    <col min="6" max="6" width="17.7109375" style="3" customWidth="1"/>
    <col min="7" max="7" width="18" style="3" customWidth="1"/>
    <col min="8" max="8" width="10.42578125" style="3" customWidth="1"/>
    <col min="9" max="16384" width="9.140625" style="3"/>
  </cols>
  <sheetData>
    <row r="1" spans="1:8" x14ac:dyDescent="0.2">
      <c r="A1" s="21"/>
      <c r="G1" s="995"/>
      <c r="H1" s="995"/>
    </row>
    <row r="3" spans="1:8" ht="18.75" customHeight="1" x14ac:dyDescent="0.2">
      <c r="A3" s="990" t="s">
        <v>87</v>
      </c>
      <c r="B3" s="990"/>
      <c r="C3" s="990"/>
      <c r="D3" s="990"/>
      <c r="E3" s="990"/>
      <c r="F3" s="990"/>
      <c r="G3" s="990"/>
      <c r="H3" s="990"/>
    </row>
    <row r="4" spans="1:8" x14ac:dyDescent="0.2">
      <c r="A4" s="994" t="s">
        <v>49</v>
      </c>
      <c r="B4" s="994"/>
      <c r="C4" s="994"/>
      <c r="D4" s="994"/>
      <c r="E4" s="994"/>
      <c r="F4" s="994"/>
      <c r="G4" s="994"/>
      <c r="H4" s="994"/>
    </row>
    <row r="5" spans="1:8" ht="13.5" thickBot="1" x14ac:dyDescent="0.25">
      <c r="A5" s="556"/>
      <c r="G5" s="84" t="s">
        <v>46</v>
      </c>
      <c r="H5" s="84"/>
    </row>
    <row r="6" spans="1:8" ht="19.5" customHeight="1" x14ac:dyDescent="0.2">
      <c r="A6" s="892"/>
      <c r="B6" s="471"/>
      <c r="C6" s="471"/>
      <c r="D6" s="471"/>
      <c r="E6" s="471"/>
      <c r="F6" s="471" t="s">
        <v>563</v>
      </c>
      <c r="G6" s="471" t="s">
        <v>563</v>
      </c>
      <c r="H6" s="472" t="s">
        <v>170</v>
      </c>
    </row>
    <row r="7" spans="1:8" x14ac:dyDescent="0.2">
      <c r="A7" s="893" t="s">
        <v>273</v>
      </c>
      <c r="B7" s="474" t="s">
        <v>117</v>
      </c>
      <c r="C7" s="474" t="s">
        <v>562</v>
      </c>
      <c r="D7" s="474" t="s">
        <v>562</v>
      </c>
      <c r="E7" s="474" t="s">
        <v>562</v>
      </c>
      <c r="F7" s="475" t="s">
        <v>171</v>
      </c>
      <c r="G7" s="474" t="s">
        <v>12</v>
      </c>
      <c r="H7" s="475" t="s">
        <v>677</v>
      </c>
    </row>
    <row r="8" spans="1:8" ht="13.5" thickBot="1" x14ac:dyDescent="0.25">
      <c r="A8" s="894"/>
      <c r="B8" s="478">
        <v>2017</v>
      </c>
      <c r="C8" s="478">
        <v>2018</v>
      </c>
      <c r="D8" s="478">
        <v>2019</v>
      </c>
      <c r="E8" s="478">
        <v>2020</v>
      </c>
      <c r="F8" s="478">
        <v>2021</v>
      </c>
      <c r="G8" s="478">
        <v>2022</v>
      </c>
      <c r="H8" s="479">
        <v>2021</v>
      </c>
    </row>
    <row r="9" spans="1:8" x14ac:dyDescent="0.2">
      <c r="A9" s="249" t="s">
        <v>361</v>
      </c>
      <c r="B9" s="821">
        <v>38466378930.709999</v>
      </c>
      <c r="C9" s="821">
        <v>41583061119.629997</v>
      </c>
      <c r="D9" s="822">
        <v>46460985312.360001</v>
      </c>
      <c r="E9" s="822">
        <v>47475108309.75</v>
      </c>
      <c r="F9" s="821">
        <v>40303995200</v>
      </c>
      <c r="G9" s="821">
        <v>43174338903</v>
      </c>
      <c r="H9" s="559">
        <v>107.12173492666554</v>
      </c>
    </row>
    <row r="10" spans="1:8" ht="25.5" x14ac:dyDescent="0.2">
      <c r="A10" s="249" t="s">
        <v>1007</v>
      </c>
      <c r="B10" s="821">
        <v>2666022290.1599998</v>
      </c>
      <c r="C10" s="821">
        <v>3025672739.3099999</v>
      </c>
      <c r="D10" s="822">
        <v>2695926131.7600002</v>
      </c>
      <c r="E10" s="822">
        <v>2807387370.3499999</v>
      </c>
      <c r="F10" s="821">
        <v>2478716621</v>
      </c>
      <c r="G10" s="821">
        <v>2377446342</v>
      </c>
      <c r="H10" s="559">
        <v>95.91440674815243</v>
      </c>
    </row>
    <row r="11" spans="1:8" x14ac:dyDescent="0.2">
      <c r="A11" s="249" t="s">
        <v>362</v>
      </c>
      <c r="B11" s="821">
        <v>1046928337.0599999</v>
      </c>
      <c r="C11" s="821">
        <v>1229038232.8099999</v>
      </c>
      <c r="D11" s="822">
        <v>2450533028.9000001</v>
      </c>
      <c r="E11" s="822">
        <v>8991816679.2299995</v>
      </c>
      <c r="F11" s="821">
        <v>2542509336</v>
      </c>
      <c r="G11" s="821">
        <v>4297600242</v>
      </c>
      <c r="H11" s="559">
        <v>169.0298706537375</v>
      </c>
    </row>
    <row r="12" spans="1:8" x14ac:dyDescent="0.2">
      <c r="A12" s="249" t="s">
        <v>363</v>
      </c>
      <c r="B12" s="821">
        <v>5530541453.4099998</v>
      </c>
      <c r="C12" s="821">
        <v>5742156110.7600002</v>
      </c>
      <c r="D12" s="822">
        <v>5845737870.3500004</v>
      </c>
      <c r="E12" s="822">
        <v>6219701717.8000002</v>
      </c>
      <c r="F12" s="821">
        <v>5653223371</v>
      </c>
      <c r="G12" s="821">
        <v>5878402877</v>
      </c>
      <c r="H12" s="559">
        <v>103.98320553111574</v>
      </c>
    </row>
    <row r="13" spans="1:8" x14ac:dyDescent="0.2">
      <c r="A13" s="249" t="s">
        <v>364</v>
      </c>
      <c r="B13" s="821"/>
      <c r="C13" s="821"/>
      <c r="D13" s="823"/>
      <c r="E13" s="823"/>
      <c r="F13" s="821"/>
      <c r="G13" s="821"/>
      <c r="H13" s="559"/>
    </row>
    <row r="14" spans="1:8" x14ac:dyDescent="0.2">
      <c r="A14" s="249" t="s">
        <v>365</v>
      </c>
      <c r="B14" s="821">
        <v>875396428.32000005</v>
      </c>
      <c r="C14" s="821">
        <v>881842710.51999998</v>
      </c>
      <c r="D14" s="822">
        <v>984026149.64999998</v>
      </c>
      <c r="E14" s="822">
        <v>1006586452.6799999</v>
      </c>
      <c r="F14" s="821">
        <v>1167989000</v>
      </c>
      <c r="G14" s="821">
        <v>1190491760</v>
      </c>
      <c r="H14" s="559">
        <v>101.92662430896182</v>
      </c>
    </row>
    <row r="15" spans="1:8" x14ac:dyDescent="0.2">
      <c r="A15" s="249" t="s">
        <v>366</v>
      </c>
      <c r="B15" s="821">
        <v>1353403086.73</v>
      </c>
      <c r="C15" s="821">
        <v>2590307255.4400001</v>
      </c>
      <c r="D15" s="822">
        <v>3136580876.6399999</v>
      </c>
      <c r="E15" s="822">
        <v>1255146806.6199999</v>
      </c>
      <c r="F15" s="821">
        <v>2254445695</v>
      </c>
      <c r="G15" s="821">
        <v>2682570887</v>
      </c>
      <c r="H15" s="559">
        <v>118.990264123439</v>
      </c>
    </row>
    <row r="16" spans="1:8" ht="24.95" customHeight="1" x14ac:dyDescent="0.2">
      <c r="A16" s="560" t="s">
        <v>367</v>
      </c>
      <c r="B16" s="561">
        <v>49938670526.389999</v>
      </c>
      <c r="C16" s="561">
        <v>55052078168.469994</v>
      </c>
      <c r="D16" s="561">
        <v>61573789369.660004</v>
      </c>
      <c r="E16" s="561">
        <v>67755747336.430008</v>
      </c>
      <c r="F16" s="561">
        <v>54400879223</v>
      </c>
      <c r="G16" s="561">
        <v>59600851011</v>
      </c>
      <c r="H16" s="559">
        <v>109.55861718095453</v>
      </c>
    </row>
    <row r="17" spans="1:8" ht="24.95" customHeight="1" x14ac:dyDescent="0.2">
      <c r="A17" s="560" t="s">
        <v>1008</v>
      </c>
      <c r="B17" s="561">
        <v>49938670526.389999</v>
      </c>
      <c r="C17" s="561">
        <v>55052078168.469994</v>
      </c>
      <c r="D17" s="561">
        <v>61573789369.660004</v>
      </c>
      <c r="E17" s="561">
        <v>67755747336.430008</v>
      </c>
      <c r="F17" s="561">
        <v>54400879223</v>
      </c>
      <c r="G17" s="561">
        <v>59600851011</v>
      </c>
      <c r="H17" s="559">
        <v>109.55861718095453</v>
      </c>
    </row>
    <row r="18" spans="1:8" x14ac:dyDescent="0.2">
      <c r="A18" s="249" t="s">
        <v>368</v>
      </c>
      <c r="B18" s="821">
        <v>28827605350.57</v>
      </c>
      <c r="C18" s="821">
        <v>28918170217.98</v>
      </c>
      <c r="D18" s="822">
        <v>31002974174.119999</v>
      </c>
      <c r="E18" s="822">
        <v>31946867663.889999</v>
      </c>
      <c r="F18" s="821">
        <v>29622803864</v>
      </c>
      <c r="G18" s="821">
        <v>28960614000</v>
      </c>
      <c r="H18" s="559">
        <v>97.764594239491473</v>
      </c>
    </row>
    <row r="19" spans="1:8" ht="25.5" x14ac:dyDescent="0.2">
      <c r="A19" s="249" t="s">
        <v>550</v>
      </c>
      <c r="B19" s="821">
        <v>8175445419.0799999</v>
      </c>
      <c r="C19" s="821">
        <v>11428238960.559999</v>
      </c>
      <c r="D19" s="822">
        <v>9646266405.1200008</v>
      </c>
      <c r="E19" s="822">
        <v>22348875103.200001</v>
      </c>
      <c r="F19" s="821">
        <v>11406237373</v>
      </c>
      <c r="G19" s="821">
        <v>23361344588</v>
      </c>
      <c r="H19" s="559">
        <v>204.81201490071777</v>
      </c>
    </row>
    <row r="20" spans="1:8" x14ac:dyDescent="0.2">
      <c r="A20" s="249" t="s">
        <v>369</v>
      </c>
      <c r="B20" s="821">
        <v>2886496875.96</v>
      </c>
      <c r="C20" s="821">
        <v>4394499788.96</v>
      </c>
      <c r="D20" s="822">
        <v>147521260.66999999</v>
      </c>
      <c r="E20" s="822">
        <v>5522889808.6800003</v>
      </c>
      <c r="F20" s="821">
        <v>262265000</v>
      </c>
      <c r="G20" s="821">
        <v>281189549</v>
      </c>
      <c r="H20" s="559">
        <v>107.2158118696738</v>
      </c>
    </row>
    <row r="21" spans="1:8" x14ac:dyDescent="0.2">
      <c r="A21" s="249" t="s">
        <v>370</v>
      </c>
      <c r="B21" s="821">
        <v>715557134.62</v>
      </c>
      <c r="C21" s="821">
        <v>745430679.55999994</v>
      </c>
      <c r="D21" s="822">
        <v>739356721.07000005</v>
      </c>
      <c r="E21" s="822">
        <v>3111964079.04</v>
      </c>
      <c r="F21" s="821">
        <v>477490000</v>
      </c>
      <c r="G21" s="821">
        <v>461437307</v>
      </c>
      <c r="H21" s="559">
        <v>96.638109070347028</v>
      </c>
    </row>
    <row r="22" spans="1:8" ht="25.5" x14ac:dyDescent="0.2">
      <c r="A22" s="249" t="s">
        <v>551</v>
      </c>
      <c r="B22" s="821">
        <v>2286877469.1999998</v>
      </c>
      <c r="C22" s="821">
        <v>2432118667.46</v>
      </c>
      <c r="D22" s="822">
        <v>2482093531.8400002</v>
      </c>
      <c r="E22" s="822">
        <v>2691461951.1500001</v>
      </c>
      <c r="F22" s="821">
        <v>2655787222</v>
      </c>
      <c r="G22" s="821">
        <v>2528423655</v>
      </c>
      <c r="H22" s="559">
        <v>95.20430078340064</v>
      </c>
    </row>
    <row r="23" spans="1:8" x14ac:dyDescent="0.2">
      <c r="A23" s="249" t="s">
        <v>371</v>
      </c>
      <c r="B23" s="821">
        <v>1927225967.78</v>
      </c>
      <c r="C23" s="821">
        <v>3821177947.6999998</v>
      </c>
      <c r="D23" s="822">
        <v>4995876504.54</v>
      </c>
      <c r="E23" s="822">
        <v>5029693596.7399998</v>
      </c>
      <c r="F23" s="821">
        <v>5410061058</v>
      </c>
      <c r="G23" s="821">
        <v>5948946334</v>
      </c>
      <c r="H23" s="559">
        <v>109.96079841285962</v>
      </c>
    </row>
    <row r="24" spans="1:8" x14ac:dyDescent="0.2">
      <c r="A24" s="249" t="s">
        <v>372</v>
      </c>
      <c r="B24" s="821">
        <v>701877611.11000001</v>
      </c>
      <c r="C24" s="821">
        <v>588963385.12</v>
      </c>
      <c r="D24" s="822">
        <v>592104211.46000004</v>
      </c>
      <c r="E24" s="822">
        <v>565319770.13</v>
      </c>
      <c r="F24" s="821">
        <v>531864403</v>
      </c>
      <c r="G24" s="821">
        <v>537945169</v>
      </c>
      <c r="H24" s="559">
        <v>101.14329253202531</v>
      </c>
    </row>
    <row r="25" spans="1:8" ht="24.95" customHeight="1" x14ac:dyDescent="0.2">
      <c r="A25" s="560" t="s">
        <v>373</v>
      </c>
      <c r="B25" s="561">
        <v>45521085828.32</v>
      </c>
      <c r="C25" s="561">
        <v>52328599647.339996</v>
      </c>
      <c r="D25" s="561">
        <v>49606192808.819992</v>
      </c>
      <c r="E25" s="561">
        <v>71217071972.830002</v>
      </c>
      <c r="F25" s="561">
        <v>50366508920</v>
      </c>
      <c r="G25" s="561">
        <v>62079900602</v>
      </c>
      <c r="H25" s="559">
        <v>123.25631045940676</v>
      </c>
    </row>
    <row r="26" spans="1:8" x14ac:dyDescent="0.2">
      <c r="A26" s="249" t="s">
        <v>374</v>
      </c>
      <c r="B26" s="821">
        <v>3042524893.0900002</v>
      </c>
      <c r="C26" s="821">
        <v>583367148.12</v>
      </c>
      <c r="D26" s="822">
        <v>238619933.68000001</v>
      </c>
      <c r="E26" s="822">
        <v>130452856.14</v>
      </c>
      <c r="F26" s="824">
        <v>47440000</v>
      </c>
      <c r="G26" s="824">
        <v>35880000</v>
      </c>
      <c r="H26" s="559">
        <v>75.632377740303539</v>
      </c>
    </row>
    <row r="27" spans="1:8" x14ac:dyDescent="0.2">
      <c r="A27" s="249" t="s">
        <v>375</v>
      </c>
      <c r="B27" s="821">
        <v>121012628.97</v>
      </c>
      <c r="C27" s="821">
        <v>128051401.81999999</v>
      </c>
      <c r="D27" s="822">
        <v>118586669.65000001</v>
      </c>
      <c r="E27" s="822">
        <v>1052165431.14</v>
      </c>
      <c r="F27" s="824">
        <v>139467521</v>
      </c>
      <c r="G27" s="824">
        <v>126658579</v>
      </c>
      <c r="H27" s="559">
        <v>90.815824424096562</v>
      </c>
    </row>
    <row r="28" spans="1:8" x14ac:dyDescent="0.2">
      <c r="A28" s="249" t="s">
        <v>376</v>
      </c>
      <c r="B28" s="821">
        <v>41278084.030000001</v>
      </c>
      <c r="C28" s="821">
        <v>21706487.57</v>
      </c>
      <c r="D28" s="822">
        <v>57218230.359999999</v>
      </c>
      <c r="E28" s="822">
        <v>31815914.890000001</v>
      </c>
      <c r="F28" s="824">
        <v>117381804</v>
      </c>
      <c r="G28" s="824">
        <v>23218927</v>
      </c>
      <c r="H28" s="559">
        <v>19.780686791966495</v>
      </c>
    </row>
    <row r="29" spans="1:8" x14ac:dyDescent="0.2">
      <c r="A29" s="249" t="s">
        <v>377</v>
      </c>
      <c r="B29" s="821">
        <v>927730908.46000004</v>
      </c>
      <c r="C29" s="821">
        <v>418669934.05000001</v>
      </c>
      <c r="D29" s="822">
        <v>321991401.83999997</v>
      </c>
      <c r="E29" s="822">
        <v>4056385153.6999998</v>
      </c>
      <c r="F29" s="824">
        <v>1169610330</v>
      </c>
      <c r="G29" s="824">
        <v>6136744100</v>
      </c>
      <c r="H29" s="559">
        <v>524.68278901059296</v>
      </c>
    </row>
    <row r="30" spans="1:8" x14ac:dyDescent="0.2">
      <c r="A30" s="249" t="s">
        <v>378</v>
      </c>
      <c r="B30" s="821">
        <v>82716000</v>
      </c>
      <c r="C30" s="821">
        <v>77265000</v>
      </c>
      <c r="D30" s="822">
        <v>60126000</v>
      </c>
      <c r="E30" s="822">
        <v>563915000</v>
      </c>
      <c r="F30" s="824">
        <v>86677000</v>
      </c>
      <c r="G30" s="824">
        <v>106950000</v>
      </c>
      <c r="H30" s="559">
        <v>123.38913437244021</v>
      </c>
    </row>
    <row r="31" spans="1:8" x14ac:dyDescent="0.2">
      <c r="A31" s="249" t="s">
        <v>379</v>
      </c>
      <c r="B31" s="821">
        <v>1258279417.5999999</v>
      </c>
      <c r="C31" s="821">
        <v>1335919930.1600001</v>
      </c>
      <c r="D31" s="822">
        <v>1354898074.04</v>
      </c>
      <c r="E31" s="822">
        <v>1509272534.98</v>
      </c>
      <c r="F31" s="824">
        <v>1591285484</v>
      </c>
      <c r="G31" s="824">
        <v>1577898036</v>
      </c>
      <c r="H31" s="559">
        <v>99.158702311143557</v>
      </c>
    </row>
    <row r="32" spans="1:8" x14ac:dyDescent="0.2">
      <c r="A32" s="249" t="s">
        <v>380</v>
      </c>
      <c r="B32" s="821"/>
      <c r="C32" s="821"/>
      <c r="D32" s="823"/>
      <c r="E32" s="823"/>
      <c r="F32" s="825"/>
      <c r="G32" s="824">
        <v>516500000</v>
      </c>
      <c r="H32" s="559"/>
    </row>
    <row r="33" spans="1:8" x14ac:dyDescent="0.2">
      <c r="A33" s="249" t="s">
        <v>381</v>
      </c>
      <c r="B33" s="821">
        <v>15332946</v>
      </c>
      <c r="C33" s="821">
        <v>50025520</v>
      </c>
      <c r="D33" s="822">
        <v>50012760</v>
      </c>
      <c r="E33" s="822">
        <v>55002500</v>
      </c>
      <c r="F33" s="824">
        <v>93906600</v>
      </c>
      <c r="G33" s="824">
        <v>97662864</v>
      </c>
      <c r="H33" s="559">
        <v>104</v>
      </c>
    </row>
    <row r="34" spans="1:8" x14ac:dyDescent="0.2">
      <c r="A34" s="91" t="s">
        <v>382</v>
      </c>
      <c r="B34" s="826">
        <v>53097434471.019997</v>
      </c>
      <c r="C34" s="826">
        <v>50217776483.740021</v>
      </c>
      <c r="D34" s="827">
        <v>73599952967.740021</v>
      </c>
      <c r="E34" s="827">
        <v>99816996252.229996</v>
      </c>
      <c r="F34" s="828">
        <v>111907066699</v>
      </c>
      <c r="G34" s="828">
        <v>107745843560</v>
      </c>
      <c r="H34" s="829">
        <v>96.281536759253484</v>
      </c>
    </row>
    <row r="35" spans="1:8" ht="24.95" customHeight="1" x14ac:dyDescent="0.2">
      <c r="A35" s="560" t="s">
        <v>383</v>
      </c>
      <c r="B35" s="561">
        <v>58586309349.169998</v>
      </c>
      <c r="C35" s="561">
        <v>52832781905.460022</v>
      </c>
      <c r="D35" s="561">
        <v>75801406037.310028</v>
      </c>
      <c r="E35" s="561">
        <v>107216005643.08</v>
      </c>
      <c r="F35" s="561">
        <v>115152835438</v>
      </c>
      <c r="G35" s="561">
        <v>116367356066</v>
      </c>
      <c r="H35" s="559">
        <v>101.05470318935734</v>
      </c>
    </row>
    <row r="36" spans="1:8" x14ac:dyDescent="0.2">
      <c r="A36" s="249" t="s">
        <v>384</v>
      </c>
      <c r="B36" s="821">
        <v>669832731.74000001</v>
      </c>
      <c r="C36" s="821">
        <v>712896251.59000003</v>
      </c>
      <c r="D36" s="822">
        <v>1171755259.8499999</v>
      </c>
      <c r="E36" s="822">
        <v>1750081015.45</v>
      </c>
      <c r="F36" s="821">
        <v>0</v>
      </c>
      <c r="G36" s="821">
        <v>0</v>
      </c>
      <c r="H36" s="559"/>
    </row>
    <row r="37" spans="1:8" x14ac:dyDescent="0.2">
      <c r="A37" s="249" t="s">
        <v>385</v>
      </c>
      <c r="B37" s="821">
        <v>2306820820.02</v>
      </c>
      <c r="C37" s="821">
        <v>2842965792.29</v>
      </c>
      <c r="D37" s="822">
        <v>3825112450.0500002</v>
      </c>
      <c r="E37" s="822">
        <v>3453120367.5700002</v>
      </c>
      <c r="F37" s="821">
        <v>768812757</v>
      </c>
      <c r="G37" s="821">
        <v>291408157</v>
      </c>
      <c r="H37" s="559">
        <v>37.903657860349476</v>
      </c>
    </row>
    <row r="38" spans="1:8" x14ac:dyDescent="0.2">
      <c r="A38" s="249" t="s">
        <v>386</v>
      </c>
      <c r="B38" s="821">
        <v>1065866433.6900001</v>
      </c>
      <c r="C38" s="821">
        <v>1064218586.0700001</v>
      </c>
      <c r="D38" s="822">
        <v>1058924565.7</v>
      </c>
      <c r="E38" s="822">
        <v>1125188648.0599999</v>
      </c>
      <c r="F38" s="821">
        <v>1019000000</v>
      </c>
      <c r="G38" s="821">
        <v>1798000000</v>
      </c>
      <c r="H38" s="559">
        <v>176.44749754661433</v>
      </c>
    </row>
    <row r="39" spans="1:8" x14ac:dyDescent="0.2">
      <c r="A39" s="249" t="s">
        <v>387</v>
      </c>
      <c r="B39" s="821">
        <v>173986882.93000001</v>
      </c>
      <c r="C39" s="821">
        <v>362768122.00999999</v>
      </c>
      <c r="D39" s="822">
        <v>384885091.13</v>
      </c>
      <c r="E39" s="822">
        <v>294067332.80000001</v>
      </c>
      <c r="F39" s="821">
        <v>0</v>
      </c>
      <c r="G39" s="821">
        <v>200000000</v>
      </c>
      <c r="H39" s="559"/>
    </row>
    <row r="40" spans="1:8" x14ac:dyDescent="0.2">
      <c r="A40" s="249" t="s">
        <v>388</v>
      </c>
      <c r="B40" s="821"/>
      <c r="C40" s="821"/>
      <c r="D40" s="823"/>
      <c r="E40" s="823"/>
      <c r="F40" s="821"/>
      <c r="G40" s="821"/>
      <c r="H40" s="559"/>
    </row>
    <row r="41" spans="1:8" x14ac:dyDescent="0.2">
      <c r="A41" s="249" t="s">
        <v>389</v>
      </c>
      <c r="B41" s="821"/>
      <c r="C41" s="821"/>
      <c r="D41" s="823"/>
      <c r="E41" s="823"/>
      <c r="F41" s="821"/>
      <c r="G41" s="821"/>
      <c r="H41" s="559"/>
    </row>
    <row r="42" spans="1:8" x14ac:dyDescent="0.2">
      <c r="A42" s="249" t="s">
        <v>390</v>
      </c>
      <c r="B42" s="821">
        <v>75628777</v>
      </c>
      <c r="C42" s="821">
        <v>50147431.109999999</v>
      </c>
      <c r="D42" s="822">
        <v>80060297.969999999</v>
      </c>
      <c r="E42" s="822">
        <v>111542501.2</v>
      </c>
      <c r="F42" s="821"/>
      <c r="G42" s="821"/>
      <c r="H42" s="559"/>
    </row>
    <row r="43" spans="1:8" ht="24.95" customHeight="1" x14ac:dyDescent="0.2">
      <c r="A43" s="560" t="s">
        <v>391</v>
      </c>
      <c r="B43" s="561">
        <v>4292135645.3800001</v>
      </c>
      <c r="C43" s="561">
        <v>5032996183.0699997</v>
      </c>
      <c r="D43" s="561">
        <v>6520737664.6999998</v>
      </c>
      <c r="E43" s="561">
        <v>6733999865.0799999</v>
      </c>
      <c r="F43" s="561">
        <v>1787812757</v>
      </c>
      <c r="G43" s="561">
        <v>2289408157</v>
      </c>
      <c r="H43" s="559">
        <v>128.0563721248802</v>
      </c>
    </row>
    <row r="44" spans="1:8" x14ac:dyDescent="0.2">
      <c r="A44" s="249" t="s">
        <v>392</v>
      </c>
      <c r="B44" s="821">
        <v>115117667.48999999</v>
      </c>
      <c r="C44" s="821">
        <v>1908787309.54</v>
      </c>
      <c r="D44" s="822">
        <v>604039424.72000003</v>
      </c>
      <c r="E44" s="822">
        <v>393609922.77999997</v>
      </c>
      <c r="F44" s="824">
        <v>1610000000</v>
      </c>
      <c r="G44" s="821">
        <v>1600170000</v>
      </c>
      <c r="H44" s="559">
        <v>99.389440993788824</v>
      </c>
    </row>
    <row r="45" spans="1:8" x14ac:dyDescent="0.2">
      <c r="A45" s="249" t="s">
        <v>393</v>
      </c>
      <c r="B45" s="821">
        <v>521966116.5</v>
      </c>
      <c r="C45" s="821">
        <v>567641732.42999995</v>
      </c>
      <c r="D45" s="822">
        <v>558458662.38</v>
      </c>
      <c r="E45" s="822">
        <v>570636712.09000003</v>
      </c>
      <c r="F45" s="824">
        <v>614759562</v>
      </c>
      <c r="G45" s="821">
        <v>644836112</v>
      </c>
      <c r="H45" s="559">
        <v>104.89240865195359</v>
      </c>
    </row>
    <row r="46" spans="1:8" x14ac:dyDescent="0.2">
      <c r="A46" s="249" t="s">
        <v>394</v>
      </c>
      <c r="B46" s="821"/>
      <c r="C46" s="821"/>
      <c r="D46" s="823"/>
      <c r="E46" s="823"/>
      <c r="F46" s="825"/>
      <c r="G46" s="821"/>
      <c r="H46" s="559"/>
    </row>
    <row r="47" spans="1:8" x14ac:dyDescent="0.2">
      <c r="A47" s="249" t="s">
        <v>395</v>
      </c>
      <c r="B47" s="821">
        <v>7168632.3300000001</v>
      </c>
      <c r="C47" s="821">
        <v>14652929.380000001</v>
      </c>
      <c r="D47" s="822">
        <v>8621007.8399999999</v>
      </c>
      <c r="E47" s="822">
        <v>3178794.65</v>
      </c>
      <c r="F47" s="824">
        <v>12270000</v>
      </c>
      <c r="G47" s="821">
        <v>11570000</v>
      </c>
      <c r="H47" s="559">
        <v>94.295028524857372</v>
      </c>
    </row>
    <row r="48" spans="1:8" ht="24.95" customHeight="1" x14ac:dyDescent="0.2">
      <c r="A48" s="562" t="s">
        <v>396</v>
      </c>
      <c r="B48" s="561">
        <v>644252416.32000005</v>
      </c>
      <c r="C48" s="561">
        <v>2491081971.3499999</v>
      </c>
      <c r="D48" s="561">
        <v>1171119094.9399998</v>
      </c>
      <c r="E48" s="561">
        <v>967425429.51999998</v>
      </c>
      <c r="F48" s="561">
        <v>2237029562</v>
      </c>
      <c r="G48" s="561">
        <v>2256576112</v>
      </c>
      <c r="H48" s="559">
        <v>100.87377253890756</v>
      </c>
    </row>
    <row r="49" spans="1:8" x14ac:dyDescent="0.2">
      <c r="A49" s="249" t="s">
        <v>397</v>
      </c>
      <c r="B49" s="821">
        <v>18000000</v>
      </c>
      <c r="C49" s="821">
        <v>18898372.800000001</v>
      </c>
      <c r="D49" s="822">
        <v>19170868.5</v>
      </c>
      <c r="E49" s="822">
        <v>19790000</v>
      </c>
      <c r="F49" s="821">
        <v>54079033323</v>
      </c>
      <c r="G49" s="821">
        <v>19000000</v>
      </c>
      <c r="H49" s="559">
        <v>3.5133764108759014E-2</v>
      </c>
    </row>
    <row r="50" spans="1:8" x14ac:dyDescent="0.2">
      <c r="A50" s="249" t="s">
        <v>398</v>
      </c>
      <c r="B50" s="821"/>
      <c r="C50" s="821"/>
      <c r="D50" s="823"/>
      <c r="E50" s="823"/>
      <c r="F50" s="825"/>
      <c r="G50" s="821"/>
      <c r="H50" s="559"/>
    </row>
    <row r="51" spans="1:8" x14ac:dyDescent="0.2">
      <c r="A51" s="249" t="s">
        <v>399</v>
      </c>
      <c r="B51" s="821">
        <v>0</v>
      </c>
      <c r="C51" s="821">
        <v>16726699.529999999</v>
      </c>
      <c r="D51" s="822">
        <v>23210191.5</v>
      </c>
      <c r="E51" s="822">
        <v>22404323.309999999</v>
      </c>
      <c r="F51" s="821">
        <v>25075531</v>
      </c>
      <c r="G51" s="821">
        <v>23775531</v>
      </c>
      <c r="H51" s="559">
        <v>94.815663125937391</v>
      </c>
    </row>
    <row r="52" spans="1:8" x14ac:dyDescent="0.2">
      <c r="A52" s="249" t="s">
        <v>400</v>
      </c>
      <c r="B52" s="821">
        <v>684644114.04999995</v>
      </c>
      <c r="C52" s="821">
        <v>745510882.23000002</v>
      </c>
      <c r="D52" s="822">
        <v>715841142.61000001</v>
      </c>
      <c r="E52" s="822">
        <v>806607661.94000006</v>
      </c>
      <c r="F52" s="821">
        <v>721089500</v>
      </c>
      <c r="G52" s="821">
        <v>743506807</v>
      </c>
      <c r="H52" s="559">
        <v>103.1088106261428</v>
      </c>
    </row>
    <row r="53" spans="1:8" x14ac:dyDescent="0.2">
      <c r="A53" s="249" t="s">
        <v>401</v>
      </c>
      <c r="B53" s="821">
        <v>6712916127.6800003</v>
      </c>
      <c r="C53" s="821">
        <v>7067936831.6700001</v>
      </c>
      <c r="D53" s="822">
        <v>7507503353.0900002</v>
      </c>
      <c r="E53" s="822">
        <v>7722138207.6999998</v>
      </c>
      <c r="F53" s="821">
        <v>7731911148</v>
      </c>
      <c r="G53" s="821">
        <v>7856819953</v>
      </c>
      <c r="H53" s="559">
        <v>101.61549715987502</v>
      </c>
    </row>
    <row r="54" spans="1:8" ht="25.5" x14ac:dyDescent="0.2">
      <c r="A54" s="249" t="s">
        <v>552</v>
      </c>
      <c r="B54" s="821">
        <v>1952060</v>
      </c>
      <c r="C54" s="821">
        <v>25058828</v>
      </c>
      <c r="D54" s="822">
        <v>39500000</v>
      </c>
      <c r="E54" s="822">
        <v>48500000</v>
      </c>
      <c r="F54" s="821"/>
      <c r="G54" s="821"/>
      <c r="H54" s="559"/>
    </row>
    <row r="55" spans="1:8" x14ac:dyDescent="0.2">
      <c r="A55" s="249" t="s">
        <v>402</v>
      </c>
      <c r="B55" s="821">
        <v>15198623.710000001</v>
      </c>
      <c r="C55" s="821">
        <v>14882472.84</v>
      </c>
      <c r="D55" s="822">
        <v>14619235.300000001</v>
      </c>
      <c r="E55" s="822">
        <v>13612907.779999999</v>
      </c>
      <c r="F55" s="821">
        <v>15808000</v>
      </c>
      <c r="G55" s="821">
        <v>15671000</v>
      </c>
      <c r="H55" s="559">
        <v>99.133350202429156</v>
      </c>
    </row>
    <row r="56" spans="1:8" ht="27.75" customHeight="1" x14ac:dyDescent="0.2">
      <c r="A56" s="560" t="s">
        <v>1009</v>
      </c>
      <c r="B56" s="563">
        <v>7432710925.4400005</v>
      </c>
      <c r="C56" s="563">
        <v>7889014087.0700006</v>
      </c>
      <c r="D56" s="563">
        <v>8319844791</v>
      </c>
      <c r="E56" s="563">
        <v>8633053100.7300014</v>
      </c>
      <c r="F56" s="563">
        <v>62572917502</v>
      </c>
      <c r="G56" s="563">
        <v>8658773291</v>
      </c>
      <c r="H56" s="559">
        <v>13.837892872300932</v>
      </c>
    </row>
    <row r="57" spans="1:8" ht="24.95" customHeight="1" x14ac:dyDescent="0.2">
      <c r="A57" s="564" t="s">
        <v>1010</v>
      </c>
      <c r="B57" s="565">
        <v>116476494164.63</v>
      </c>
      <c r="C57" s="565">
        <v>120574473794.29004</v>
      </c>
      <c r="D57" s="565">
        <v>141419300396.77002</v>
      </c>
      <c r="E57" s="565">
        <v>194767556011.23999</v>
      </c>
      <c r="F57" s="565">
        <v>232117104179</v>
      </c>
      <c r="G57" s="565">
        <v>191652014228</v>
      </c>
      <c r="H57" s="559">
        <v>82.566950378721401</v>
      </c>
    </row>
    <row r="58" spans="1:8" x14ac:dyDescent="0.2">
      <c r="A58" s="249" t="s">
        <v>403</v>
      </c>
      <c r="B58" s="821">
        <v>3950495931.52</v>
      </c>
      <c r="C58" s="821">
        <v>4271549458.8299999</v>
      </c>
      <c r="D58" s="822">
        <v>6977566548.75</v>
      </c>
      <c r="E58" s="822">
        <v>5635140545.7600002</v>
      </c>
      <c r="F58" s="821">
        <v>1395245088</v>
      </c>
      <c r="G58" s="821">
        <v>1209227603</v>
      </c>
      <c r="H58" s="559">
        <v>86.667755607966711</v>
      </c>
    </row>
    <row r="59" spans="1:8" x14ac:dyDescent="0.2">
      <c r="A59" s="249" t="s">
        <v>404</v>
      </c>
      <c r="B59" s="821">
        <v>1749981112.29</v>
      </c>
      <c r="C59" s="821">
        <v>1829365082.22</v>
      </c>
      <c r="D59" s="822">
        <v>2300828516.0900002</v>
      </c>
      <c r="E59" s="822">
        <v>2191436278.9299998</v>
      </c>
      <c r="F59" s="821">
        <v>1530878962</v>
      </c>
      <c r="G59" s="821">
        <v>1754702642</v>
      </c>
      <c r="H59" s="559">
        <v>114.62059937825444</v>
      </c>
    </row>
    <row r="60" spans="1:8" x14ac:dyDescent="0.2">
      <c r="A60" s="249" t="s">
        <v>405</v>
      </c>
      <c r="B60" s="821">
        <v>1382144796.8599999</v>
      </c>
      <c r="C60" s="821">
        <v>1542794195.7</v>
      </c>
      <c r="D60" s="822">
        <v>1687518695.1600001</v>
      </c>
      <c r="E60" s="822">
        <v>1804107080.05</v>
      </c>
      <c r="F60" s="821">
        <v>1908520545</v>
      </c>
      <c r="G60" s="821">
        <v>1944310095</v>
      </c>
      <c r="H60" s="559">
        <v>101.8752509682834</v>
      </c>
    </row>
    <row r="61" spans="1:8" ht="25.5" x14ac:dyDescent="0.2">
      <c r="A61" s="249" t="s">
        <v>1011</v>
      </c>
      <c r="B61" s="821">
        <v>722742726</v>
      </c>
      <c r="C61" s="821">
        <v>811207652.39999998</v>
      </c>
      <c r="D61" s="822">
        <v>917737159.72000003</v>
      </c>
      <c r="E61" s="822">
        <v>994492240.03999996</v>
      </c>
      <c r="F61" s="821">
        <v>1006395228</v>
      </c>
      <c r="G61" s="821">
        <v>1006395228</v>
      </c>
      <c r="H61" s="559">
        <v>100</v>
      </c>
    </row>
    <row r="62" spans="1:8" x14ac:dyDescent="0.2">
      <c r="A62" s="249" t="s">
        <v>406</v>
      </c>
      <c r="B62" s="821">
        <v>278132304.77999997</v>
      </c>
      <c r="C62" s="821">
        <v>396659454.25</v>
      </c>
      <c r="D62" s="822">
        <v>386481927.61000001</v>
      </c>
      <c r="E62" s="822">
        <v>392274377.88999999</v>
      </c>
      <c r="F62" s="821">
        <v>278686492</v>
      </c>
      <c r="G62" s="821">
        <v>278532673</v>
      </c>
      <c r="H62" s="559">
        <v>99.944805720974813</v>
      </c>
    </row>
    <row r="63" spans="1:8" ht="24.95" customHeight="1" x14ac:dyDescent="0.2">
      <c r="A63" s="560" t="s">
        <v>407</v>
      </c>
      <c r="B63" s="563">
        <v>8083496871.4499989</v>
      </c>
      <c r="C63" s="563">
        <v>8851575843.3999996</v>
      </c>
      <c r="D63" s="563">
        <v>12270132847.33</v>
      </c>
      <c r="E63" s="563">
        <v>11017450522.669998</v>
      </c>
      <c r="F63" s="563">
        <v>6119726315</v>
      </c>
      <c r="G63" s="563">
        <v>6193168241</v>
      </c>
      <c r="H63" s="559">
        <v>101.20008513812108</v>
      </c>
    </row>
    <row r="64" spans="1:8" x14ac:dyDescent="0.2">
      <c r="A64" s="249" t="s">
        <v>408</v>
      </c>
      <c r="B64" s="821">
        <v>33802208041.970001</v>
      </c>
      <c r="C64" s="821">
        <v>47490168038.529999</v>
      </c>
      <c r="D64" s="822">
        <v>46387330273.309998</v>
      </c>
      <c r="E64" s="822">
        <v>45643392945.139999</v>
      </c>
      <c r="F64" s="824">
        <v>41430195676</v>
      </c>
      <c r="G64" s="824">
        <v>48012910185</v>
      </c>
      <c r="H64" s="559">
        <v>115.88868795233155</v>
      </c>
    </row>
    <row r="65" spans="1:8" x14ac:dyDescent="0.2">
      <c r="A65" s="249" t="s">
        <v>409</v>
      </c>
      <c r="B65" s="821">
        <v>129947000</v>
      </c>
      <c r="C65" s="821">
        <v>122900000</v>
      </c>
      <c r="D65" s="822">
        <v>113311000</v>
      </c>
      <c r="E65" s="822">
        <v>107145559.70999999</v>
      </c>
      <c r="F65" s="824">
        <v>150000000</v>
      </c>
      <c r="G65" s="824">
        <v>150000000</v>
      </c>
      <c r="H65" s="559">
        <v>100</v>
      </c>
    </row>
    <row r="66" spans="1:8" x14ac:dyDescent="0.2">
      <c r="A66" s="249" t="s">
        <v>410</v>
      </c>
      <c r="B66" s="821">
        <v>124050239.2</v>
      </c>
      <c r="C66" s="821">
        <v>242744189.80000001</v>
      </c>
      <c r="D66" s="822">
        <v>426863149</v>
      </c>
      <c r="E66" s="822">
        <v>198379717.5</v>
      </c>
      <c r="F66" s="824">
        <v>169111100</v>
      </c>
      <c r="G66" s="824">
        <v>169111100</v>
      </c>
      <c r="H66" s="559">
        <v>100</v>
      </c>
    </row>
    <row r="67" spans="1:8" x14ac:dyDescent="0.2">
      <c r="A67" s="249" t="s">
        <v>411</v>
      </c>
      <c r="B67" s="821">
        <v>850100625.34000003</v>
      </c>
      <c r="C67" s="821">
        <v>901799843.16999996</v>
      </c>
      <c r="D67" s="822">
        <v>985496907.20000005</v>
      </c>
      <c r="E67" s="822">
        <v>1027377845.73</v>
      </c>
      <c r="F67" s="824">
        <v>1159901586</v>
      </c>
      <c r="G67" s="824">
        <v>1120193371</v>
      </c>
      <c r="H67" s="559">
        <v>96.57658757611182</v>
      </c>
    </row>
    <row r="68" spans="1:8" x14ac:dyDescent="0.2">
      <c r="A68" s="249" t="s">
        <v>412</v>
      </c>
      <c r="B68" s="821"/>
      <c r="C68" s="821"/>
      <c r="D68" s="823"/>
      <c r="E68" s="823"/>
      <c r="F68" s="825"/>
      <c r="G68" s="825"/>
      <c r="H68" s="559"/>
    </row>
    <row r="69" spans="1:8" x14ac:dyDescent="0.2">
      <c r="A69" s="249" t="s">
        <v>413</v>
      </c>
      <c r="B69" s="821">
        <v>105376991481.14999</v>
      </c>
      <c r="C69" s="821">
        <v>120275348548.74001</v>
      </c>
      <c r="D69" s="822">
        <v>140250365711.91</v>
      </c>
      <c r="E69" s="822">
        <v>161277271423.04001</v>
      </c>
      <c r="F69" s="824">
        <v>182971947580</v>
      </c>
      <c r="G69" s="824">
        <v>196745508825</v>
      </c>
      <c r="H69" s="559">
        <v>107.52769013347134</v>
      </c>
    </row>
    <row r="70" spans="1:8" ht="24.95" customHeight="1" x14ac:dyDescent="0.2">
      <c r="A70" s="560" t="s">
        <v>414</v>
      </c>
      <c r="B70" s="561">
        <v>140283297387.66</v>
      </c>
      <c r="C70" s="561">
        <v>169032960620.23999</v>
      </c>
      <c r="D70" s="561">
        <v>188163367041.41998</v>
      </c>
      <c r="E70" s="561">
        <v>208253567491.12</v>
      </c>
      <c r="F70" s="561">
        <v>225881155942</v>
      </c>
      <c r="G70" s="561">
        <v>246197723481</v>
      </c>
      <c r="H70" s="559">
        <v>108.99436141730067</v>
      </c>
    </row>
    <row r="71" spans="1:8" ht="24.95" customHeight="1" x14ac:dyDescent="0.2">
      <c r="A71" s="560" t="s">
        <v>415</v>
      </c>
      <c r="B71" s="830">
        <v>148366794259.11002</v>
      </c>
      <c r="C71" s="830">
        <v>177884536463.63998</v>
      </c>
      <c r="D71" s="830">
        <v>200433499888.74997</v>
      </c>
      <c r="E71" s="830">
        <v>219271018013.78998</v>
      </c>
      <c r="F71" s="830">
        <v>232000882257</v>
      </c>
      <c r="G71" s="830">
        <v>252390891722</v>
      </c>
      <c r="H71" s="559">
        <v>108.78876376099849</v>
      </c>
    </row>
    <row r="72" spans="1:8" x14ac:dyDescent="0.2">
      <c r="A72" s="249" t="s">
        <v>416</v>
      </c>
      <c r="B72" s="821">
        <v>6554828675.9899998</v>
      </c>
      <c r="C72" s="821">
        <v>8023323353.3999996</v>
      </c>
      <c r="D72" s="822">
        <v>8971614699.8999996</v>
      </c>
      <c r="E72" s="822">
        <v>9202477982.6299992</v>
      </c>
      <c r="F72" s="821">
        <v>8593654418</v>
      </c>
      <c r="G72" s="821">
        <v>8299909627</v>
      </c>
      <c r="H72" s="559">
        <v>96.581840777949694</v>
      </c>
    </row>
    <row r="73" spans="1:8" ht="25.5" x14ac:dyDescent="0.2">
      <c r="A73" s="249" t="s">
        <v>1012</v>
      </c>
      <c r="B73" s="821">
        <v>2150230686.1999998</v>
      </c>
      <c r="C73" s="821">
        <v>2352809546.6500001</v>
      </c>
      <c r="D73" s="822">
        <v>2640215720.1900001</v>
      </c>
      <c r="E73" s="822">
        <v>3330764668.9200001</v>
      </c>
      <c r="F73" s="821">
        <v>3503474957</v>
      </c>
      <c r="G73" s="821">
        <v>4062791881</v>
      </c>
      <c r="H73" s="559">
        <v>115.96463313894897</v>
      </c>
    </row>
    <row r="74" spans="1:8" x14ac:dyDescent="0.2">
      <c r="A74" s="249" t="s">
        <v>417</v>
      </c>
      <c r="B74" s="821">
        <v>3366719398</v>
      </c>
      <c r="C74" s="821">
        <v>3308946840</v>
      </c>
      <c r="D74" s="822">
        <v>3288731860</v>
      </c>
      <c r="E74" s="822">
        <v>3261285729</v>
      </c>
      <c r="F74" s="821">
        <v>3250024266</v>
      </c>
      <c r="G74" s="821">
        <v>3249424925</v>
      </c>
      <c r="H74" s="559">
        <v>99.981558876151482</v>
      </c>
    </row>
    <row r="75" spans="1:8" x14ac:dyDescent="0.2">
      <c r="A75" s="249" t="s">
        <v>418</v>
      </c>
      <c r="B75" s="821">
        <v>27200000</v>
      </c>
      <c r="C75" s="821">
        <v>27700000</v>
      </c>
      <c r="D75" s="822">
        <v>27700000</v>
      </c>
      <c r="E75" s="822">
        <v>27700000</v>
      </c>
      <c r="F75" s="821">
        <v>28500000</v>
      </c>
      <c r="G75" s="821">
        <v>33000000</v>
      </c>
      <c r="H75" s="559">
        <v>115.78947368421052</v>
      </c>
    </row>
    <row r="76" spans="1:8" x14ac:dyDescent="0.2">
      <c r="A76" s="249" t="s">
        <v>419</v>
      </c>
      <c r="B76" s="821">
        <v>387398911.02999997</v>
      </c>
      <c r="C76" s="821">
        <v>411150984.62</v>
      </c>
      <c r="D76" s="822">
        <v>424712041.80000001</v>
      </c>
      <c r="E76" s="822">
        <v>408571785.20999998</v>
      </c>
      <c r="F76" s="821">
        <v>533024527</v>
      </c>
      <c r="G76" s="821">
        <v>618744255</v>
      </c>
      <c r="H76" s="559">
        <v>116.08176053031796</v>
      </c>
    </row>
    <row r="77" spans="1:8" ht="25.5" x14ac:dyDescent="0.2">
      <c r="A77" s="249" t="s">
        <v>1013</v>
      </c>
      <c r="B77" s="821">
        <v>388762392</v>
      </c>
      <c r="C77" s="821">
        <v>602256676.53999996</v>
      </c>
      <c r="D77" s="822">
        <v>600166989.75</v>
      </c>
      <c r="E77" s="822">
        <v>633826300.46000004</v>
      </c>
      <c r="F77" s="821">
        <v>526431160</v>
      </c>
      <c r="G77" s="821">
        <v>513431160</v>
      </c>
      <c r="H77" s="559">
        <v>97.530541315221541</v>
      </c>
    </row>
    <row r="78" spans="1:8" ht="25.5" x14ac:dyDescent="0.2">
      <c r="A78" s="249" t="s">
        <v>553</v>
      </c>
      <c r="B78" s="821">
        <v>100070275.77</v>
      </c>
      <c r="C78" s="821">
        <v>140031638.31</v>
      </c>
      <c r="D78" s="822">
        <v>161102720.58000001</v>
      </c>
      <c r="E78" s="822">
        <v>53488463.770000003</v>
      </c>
      <c r="F78" s="821">
        <v>78970840</v>
      </c>
      <c r="G78" s="821">
        <v>88577680</v>
      </c>
      <c r="H78" s="559">
        <v>112.16504725035216</v>
      </c>
    </row>
    <row r="79" spans="1:8" ht="24.95" customHeight="1" x14ac:dyDescent="0.2">
      <c r="A79" s="560" t="s">
        <v>420</v>
      </c>
      <c r="B79" s="561">
        <v>12975210338.99</v>
      </c>
      <c r="C79" s="561">
        <v>14866219039.519999</v>
      </c>
      <c r="D79" s="561">
        <v>16114244032.219999</v>
      </c>
      <c r="E79" s="561">
        <v>16918114929.989998</v>
      </c>
      <c r="F79" s="561">
        <v>16514080168</v>
      </c>
      <c r="G79" s="561">
        <v>16865879528</v>
      </c>
      <c r="H79" s="559">
        <v>102.13029945610714</v>
      </c>
    </row>
    <row r="80" spans="1:8" x14ac:dyDescent="0.2">
      <c r="A80" s="249" t="s">
        <v>567</v>
      </c>
      <c r="B80" s="821">
        <v>4749980996.8000002</v>
      </c>
      <c r="C80" s="821">
        <v>6088947997.6999998</v>
      </c>
      <c r="D80" s="822">
        <v>7138314428.6300001</v>
      </c>
      <c r="E80" s="822">
        <v>7939642690.6899996</v>
      </c>
      <c r="F80" s="821">
        <v>7982171191</v>
      </c>
      <c r="G80" s="821">
        <v>7001701327</v>
      </c>
      <c r="H80" s="559">
        <v>87.716752240223911</v>
      </c>
    </row>
    <row r="81" spans="1:8" x14ac:dyDescent="0.2">
      <c r="A81" s="249" t="s">
        <v>421</v>
      </c>
      <c r="B81" s="821">
        <v>280622515.11000001</v>
      </c>
      <c r="C81" s="821">
        <v>431954998.85000002</v>
      </c>
      <c r="D81" s="822">
        <v>444807578.44999999</v>
      </c>
      <c r="E81" s="822">
        <v>254482421.06999999</v>
      </c>
      <c r="F81" s="821">
        <v>275819938</v>
      </c>
      <c r="G81" s="821">
        <v>293266938</v>
      </c>
      <c r="H81" s="559">
        <v>106.32550356094997</v>
      </c>
    </row>
    <row r="82" spans="1:8" x14ac:dyDescent="0.2">
      <c r="A82" s="249" t="s">
        <v>568</v>
      </c>
      <c r="B82" s="821"/>
      <c r="C82" s="821"/>
      <c r="D82" s="822">
        <v>8069760.8099999996</v>
      </c>
      <c r="E82" s="822">
        <v>79805441.450000003</v>
      </c>
      <c r="F82" s="821">
        <v>183631360</v>
      </c>
      <c r="G82" s="821">
        <v>188061386</v>
      </c>
      <c r="H82" s="559">
        <v>102.41245612949771</v>
      </c>
    </row>
    <row r="83" spans="1:8" x14ac:dyDescent="0.2">
      <c r="A83" s="91" t="s">
        <v>569</v>
      </c>
      <c r="B83" s="826">
        <v>3200000</v>
      </c>
      <c r="C83" s="826">
        <v>7239000</v>
      </c>
      <c r="D83" s="827">
        <v>5662000</v>
      </c>
      <c r="E83" s="827">
        <v>6399000</v>
      </c>
      <c r="F83" s="826">
        <v>2500000</v>
      </c>
      <c r="G83" s="826">
        <v>2500000</v>
      </c>
      <c r="H83" s="829">
        <v>100</v>
      </c>
    </row>
    <row r="84" spans="1:8" ht="24.95" customHeight="1" x14ac:dyDescent="0.2">
      <c r="A84" s="560" t="s">
        <v>570</v>
      </c>
      <c r="B84" s="561">
        <v>5033803511.9099998</v>
      </c>
      <c r="C84" s="561">
        <v>6528141996.5500002</v>
      </c>
      <c r="D84" s="561">
        <v>7596853767.8900003</v>
      </c>
      <c r="E84" s="561">
        <v>8280329553.2099991</v>
      </c>
      <c r="F84" s="561">
        <v>8444122489</v>
      </c>
      <c r="G84" s="561">
        <v>7485529651</v>
      </c>
      <c r="H84" s="559">
        <v>88.647809890859108</v>
      </c>
    </row>
    <row r="85" spans="1:8" x14ac:dyDescent="0.2">
      <c r="A85" s="557" t="s">
        <v>422</v>
      </c>
      <c r="B85" s="821">
        <v>320716391.5</v>
      </c>
      <c r="C85" s="821">
        <v>335216737.85000002</v>
      </c>
      <c r="D85" s="822">
        <v>376382787.62</v>
      </c>
      <c r="E85" s="822">
        <v>395525559.63999999</v>
      </c>
      <c r="F85" s="821">
        <v>366736903</v>
      </c>
      <c r="G85" s="821">
        <v>399724134</v>
      </c>
      <c r="H85" s="559">
        <v>108.99479455984826</v>
      </c>
    </row>
    <row r="86" spans="1:8" x14ac:dyDescent="0.2">
      <c r="A86" s="249" t="s">
        <v>571</v>
      </c>
      <c r="B86" s="821">
        <v>3254261970.8499999</v>
      </c>
      <c r="C86" s="821">
        <v>2780457748.9699998</v>
      </c>
      <c r="D86" s="822">
        <v>2477838285.4899998</v>
      </c>
      <c r="E86" s="822">
        <v>21075355754.990002</v>
      </c>
      <c r="F86" s="821">
        <v>3433498329</v>
      </c>
      <c r="G86" s="821">
        <v>2769600241</v>
      </c>
      <c r="H86" s="559">
        <v>80.664091710993816</v>
      </c>
    </row>
    <row r="87" spans="1:8" x14ac:dyDescent="0.2">
      <c r="A87" s="249" t="s">
        <v>423</v>
      </c>
      <c r="B87" s="821">
        <v>1171602932.76</v>
      </c>
      <c r="C87" s="821">
        <v>1169795939.1700001</v>
      </c>
      <c r="D87" s="822">
        <v>1399017127.53</v>
      </c>
      <c r="E87" s="822">
        <v>5801339857.96</v>
      </c>
      <c r="F87" s="821">
        <v>8653585327</v>
      </c>
      <c r="G87" s="821">
        <v>9340962692</v>
      </c>
      <c r="H87" s="559">
        <v>107.9432667388778</v>
      </c>
    </row>
    <row r="88" spans="1:8" x14ac:dyDescent="0.2">
      <c r="A88" s="249" t="s">
        <v>424</v>
      </c>
      <c r="B88" s="821">
        <v>867655845.98000002</v>
      </c>
      <c r="C88" s="821">
        <v>2014800653.3599999</v>
      </c>
      <c r="D88" s="822">
        <v>2255911726.1799998</v>
      </c>
      <c r="E88" s="822">
        <v>2663302461.8699999</v>
      </c>
      <c r="F88" s="821">
        <v>2185413169</v>
      </c>
      <c r="G88" s="821">
        <v>8589871742</v>
      </c>
      <c r="H88" s="559">
        <v>393.05481745269009</v>
      </c>
    </row>
    <row r="89" spans="1:8" x14ac:dyDescent="0.2">
      <c r="A89" s="249" t="s">
        <v>425</v>
      </c>
      <c r="B89" s="821">
        <v>2379519828.5900002</v>
      </c>
      <c r="C89" s="821">
        <v>2513441255.6700001</v>
      </c>
      <c r="D89" s="822">
        <v>2697232120.3000002</v>
      </c>
      <c r="E89" s="822">
        <v>3081170406.8699999</v>
      </c>
      <c r="F89" s="821">
        <v>2977966356</v>
      </c>
      <c r="G89" s="821">
        <v>2526418995</v>
      </c>
      <c r="H89" s="559">
        <v>84.837056332412104</v>
      </c>
    </row>
    <row r="90" spans="1:8" x14ac:dyDescent="0.2">
      <c r="A90" s="249" t="s">
        <v>426</v>
      </c>
      <c r="B90" s="821">
        <v>1609885349.77</v>
      </c>
      <c r="C90" s="821">
        <v>1844378407.9200001</v>
      </c>
      <c r="D90" s="822">
        <v>1788423769.96</v>
      </c>
      <c r="E90" s="822">
        <v>1655913760.5999999</v>
      </c>
      <c r="F90" s="821">
        <v>1802961518</v>
      </c>
      <c r="G90" s="821">
        <v>1832748318</v>
      </c>
      <c r="H90" s="559">
        <v>101.65210403564475</v>
      </c>
    </row>
    <row r="91" spans="1:8" x14ac:dyDescent="0.2">
      <c r="A91" s="249" t="s">
        <v>427</v>
      </c>
      <c r="B91" s="821">
        <v>65750542459.959999</v>
      </c>
      <c r="C91" s="821">
        <v>68984158784.649994</v>
      </c>
      <c r="D91" s="822">
        <v>72479102511.139999</v>
      </c>
      <c r="E91" s="822">
        <v>97988523545.529999</v>
      </c>
      <c r="F91" s="821">
        <v>130371462961</v>
      </c>
      <c r="G91" s="821">
        <v>139665112044</v>
      </c>
      <c r="H91" s="559">
        <v>107.12859154290548</v>
      </c>
    </row>
    <row r="92" spans="1:8" ht="24.95" customHeight="1" x14ac:dyDescent="0.2">
      <c r="A92" s="560" t="s">
        <v>428</v>
      </c>
      <c r="B92" s="561">
        <v>75354184779.410004</v>
      </c>
      <c r="C92" s="561">
        <v>79642249527.589996</v>
      </c>
      <c r="D92" s="561">
        <v>83473908328.220001</v>
      </c>
      <c r="E92" s="561">
        <v>132661131347.45999</v>
      </c>
      <c r="F92" s="561">
        <v>149791624563</v>
      </c>
      <c r="G92" s="561">
        <v>165124438166</v>
      </c>
      <c r="H92" s="559">
        <v>110.23609540769168</v>
      </c>
    </row>
    <row r="93" spans="1:8" x14ac:dyDescent="0.2">
      <c r="A93" s="249" t="s">
        <v>429</v>
      </c>
      <c r="B93" s="821">
        <v>4429975037.6999998</v>
      </c>
      <c r="C93" s="821">
        <v>4259188733.5900002</v>
      </c>
      <c r="D93" s="822">
        <v>4541567191.7600002</v>
      </c>
      <c r="E93" s="822">
        <v>5284197087.54</v>
      </c>
      <c r="F93" s="821">
        <v>5358389000</v>
      </c>
      <c r="G93" s="821">
        <v>4616067000</v>
      </c>
      <c r="H93" s="559">
        <v>86.146545164974029</v>
      </c>
    </row>
    <row r="94" spans="1:8" x14ac:dyDescent="0.2">
      <c r="A94" s="249" t="s">
        <v>430</v>
      </c>
      <c r="B94" s="821">
        <v>129138045.39</v>
      </c>
      <c r="C94" s="821">
        <v>19090501061.459999</v>
      </c>
      <c r="D94" s="822">
        <v>23994544042.669998</v>
      </c>
      <c r="E94" s="822">
        <v>25715850217.700001</v>
      </c>
      <c r="F94" s="821">
        <v>25077785154</v>
      </c>
      <c r="G94" s="821">
        <v>23915356960</v>
      </c>
      <c r="H94" s="559">
        <v>95.36470949542931</v>
      </c>
    </row>
    <row r="95" spans="1:8" ht="25.5" x14ac:dyDescent="0.2">
      <c r="A95" s="249" t="s">
        <v>1014</v>
      </c>
      <c r="B95" s="821">
        <v>832043804.77999997</v>
      </c>
      <c r="C95" s="821">
        <v>1900418427.26</v>
      </c>
      <c r="D95" s="822">
        <v>2309227567.73</v>
      </c>
      <c r="E95" s="822">
        <v>2151204470.8299999</v>
      </c>
      <c r="F95" s="821">
        <v>3572104660</v>
      </c>
      <c r="G95" s="821">
        <v>4461824928</v>
      </c>
      <c r="H95" s="559">
        <v>124.90745240370421</v>
      </c>
    </row>
    <row r="96" spans="1:8" ht="25.5" x14ac:dyDescent="0.2">
      <c r="A96" s="249" t="s">
        <v>554</v>
      </c>
      <c r="B96" s="821"/>
      <c r="C96" s="821"/>
      <c r="D96" s="823"/>
      <c r="E96" s="823"/>
      <c r="F96" s="821"/>
      <c r="G96" s="821"/>
      <c r="H96" s="559"/>
    </row>
    <row r="97" spans="1:8" ht="25.5" x14ac:dyDescent="0.2">
      <c r="A97" s="249" t="s">
        <v>555</v>
      </c>
      <c r="B97" s="821">
        <v>5316738809.8100004</v>
      </c>
      <c r="C97" s="821">
        <v>65999154.609999999</v>
      </c>
      <c r="D97" s="822">
        <v>63732470.82</v>
      </c>
      <c r="E97" s="822">
        <v>60875052.75</v>
      </c>
      <c r="F97" s="821">
        <v>31029413</v>
      </c>
      <c r="G97" s="821">
        <v>41200647</v>
      </c>
      <c r="H97" s="559">
        <v>132.77933101731574</v>
      </c>
    </row>
    <row r="98" spans="1:8" ht="24.95" customHeight="1" x14ac:dyDescent="0.2">
      <c r="A98" s="560" t="s">
        <v>431</v>
      </c>
      <c r="B98" s="561">
        <v>10707895697.68</v>
      </c>
      <c r="C98" s="561">
        <v>25316107376.919998</v>
      </c>
      <c r="D98" s="561">
        <v>30909071272.98</v>
      </c>
      <c r="E98" s="561">
        <v>33212126828.82</v>
      </c>
      <c r="F98" s="561">
        <v>34039308227</v>
      </c>
      <c r="G98" s="561">
        <v>33034449535</v>
      </c>
      <c r="H98" s="559">
        <v>97.047946200026047</v>
      </c>
    </row>
    <row r="99" spans="1:8" x14ac:dyDescent="0.2">
      <c r="A99" s="249" t="s">
        <v>432</v>
      </c>
      <c r="B99" s="821">
        <v>3786806209.27</v>
      </c>
      <c r="C99" s="821">
        <v>1883774813.3299999</v>
      </c>
      <c r="D99" s="822">
        <v>3159886469.6100001</v>
      </c>
      <c r="E99" s="822">
        <v>2541557633.1300001</v>
      </c>
      <c r="F99" s="821">
        <v>311181319</v>
      </c>
      <c r="G99" s="821">
        <v>57598272</v>
      </c>
      <c r="H99" s="559">
        <v>18.509553267881095</v>
      </c>
    </row>
    <row r="100" spans="1:8" x14ac:dyDescent="0.2">
      <c r="A100" s="249" t="s">
        <v>433</v>
      </c>
      <c r="B100" s="821">
        <v>903071935.00999999</v>
      </c>
      <c r="C100" s="821">
        <v>2054585914.3599999</v>
      </c>
      <c r="D100" s="822">
        <v>1315216204.8599999</v>
      </c>
      <c r="E100" s="822">
        <v>1569448444.6199999</v>
      </c>
      <c r="F100" s="821">
        <v>154454532</v>
      </c>
      <c r="G100" s="821">
        <v>122674290</v>
      </c>
      <c r="H100" s="559">
        <v>79.424208802108836</v>
      </c>
    </row>
    <row r="101" spans="1:8" x14ac:dyDescent="0.2">
      <c r="A101" s="249" t="s">
        <v>434</v>
      </c>
      <c r="B101" s="821">
        <v>12474184.470000001</v>
      </c>
      <c r="C101" s="821">
        <v>10253643.439999999</v>
      </c>
      <c r="D101" s="822">
        <v>1242924485.3699999</v>
      </c>
      <c r="E101" s="822">
        <v>1205354668.3199999</v>
      </c>
      <c r="F101" s="821">
        <v>1308488521</v>
      </c>
      <c r="G101" s="821">
        <v>1313892100</v>
      </c>
      <c r="H101" s="559">
        <v>100.41296342407882</v>
      </c>
    </row>
    <row r="102" spans="1:8" x14ac:dyDescent="0.2">
      <c r="A102" s="249" t="s">
        <v>435</v>
      </c>
      <c r="B102" s="821">
        <v>2102168259.3299999</v>
      </c>
      <c r="C102" s="821">
        <v>3198201551.1900001</v>
      </c>
      <c r="D102" s="822">
        <v>3835557744.5700002</v>
      </c>
      <c r="E102" s="822">
        <v>4539785923.8500004</v>
      </c>
      <c r="F102" s="821">
        <v>2017106695</v>
      </c>
      <c r="G102" s="821">
        <v>2788640514</v>
      </c>
      <c r="H102" s="559">
        <v>138.24952943304766</v>
      </c>
    </row>
    <row r="103" spans="1:8" x14ac:dyDescent="0.2">
      <c r="A103" s="249" t="s">
        <v>436</v>
      </c>
      <c r="B103" s="821"/>
      <c r="C103" s="821"/>
      <c r="D103" s="823"/>
      <c r="E103" s="823"/>
      <c r="F103" s="821"/>
      <c r="G103" s="821"/>
      <c r="H103" s="559"/>
    </row>
    <row r="104" spans="1:8" x14ac:dyDescent="0.2">
      <c r="A104" s="249" t="s">
        <v>437</v>
      </c>
      <c r="B104" s="821">
        <v>1352535344.3499999</v>
      </c>
      <c r="C104" s="821">
        <v>1456132016.78</v>
      </c>
      <c r="D104" s="822">
        <v>1409390151.4200001</v>
      </c>
      <c r="E104" s="822">
        <v>1564109707.8900001</v>
      </c>
      <c r="F104" s="821">
        <v>1232310342</v>
      </c>
      <c r="G104" s="821">
        <v>1389767935</v>
      </c>
      <c r="H104" s="559">
        <v>112.77743013537088</v>
      </c>
    </row>
    <row r="105" spans="1:8" x14ac:dyDescent="0.2">
      <c r="A105" s="249" t="s">
        <v>438</v>
      </c>
      <c r="B105" s="821">
        <v>521986305.31</v>
      </c>
      <c r="C105" s="821">
        <v>558230101.97000003</v>
      </c>
      <c r="D105" s="822">
        <v>550276719.60000002</v>
      </c>
      <c r="E105" s="822">
        <v>495783906.38999999</v>
      </c>
      <c r="F105" s="821">
        <v>707030871</v>
      </c>
      <c r="G105" s="821">
        <v>669950500</v>
      </c>
      <c r="H105" s="559">
        <v>94.755480627379853</v>
      </c>
    </row>
    <row r="106" spans="1:8" x14ac:dyDescent="0.2">
      <c r="A106" s="249" t="s">
        <v>439</v>
      </c>
      <c r="B106" s="821">
        <v>153231534</v>
      </c>
      <c r="C106" s="821">
        <v>248590202</v>
      </c>
      <c r="D106" s="822">
        <v>257579467.19</v>
      </c>
      <c r="E106" s="822">
        <v>268634931.81</v>
      </c>
      <c r="F106" s="821">
        <v>284779695</v>
      </c>
      <c r="G106" s="821">
        <v>296154363</v>
      </c>
      <c r="H106" s="559">
        <v>103.99419909484769</v>
      </c>
    </row>
    <row r="107" spans="1:8" x14ac:dyDescent="0.2">
      <c r="A107" s="249" t="s">
        <v>440</v>
      </c>
      <c r="B107" s="821">
        <v>882045136.98000002</v>
      </c>
      <c r="C107" s="821">
        <v>566346119.58000004</v>
      </c>
      <c r="D107" s="822">
        <v>625875817.85000002</v>
      </c>
      <c r="E107" s="822">
        <v>694282844.64999998</v>
      </c>
      <c r="F107" s="821">
        <v>8407454118</v>
      </c>
      <c r="G107" s="821">
        <v>19323154781</v>
      </c>
      <c r="H107" s="559">
        <v>229.83360372588834</v>
      </c>
    </row>
    <row r="108" spans="1:8" ht="24.95" customHeight="1" x14ac:dyDescent="0.2">
      <c r="A108" s="560" t="s">
        <v>441</v>
      </c>
      <c r="B108" s="561">
        <v>9714318908.7199993</v>
      </c>
      <c r="C108" s="561">
        <v>9976114362.6499996</v>
      </c>
      <c r="D108" s="561">
        <v>12396707060.470001</v>
      </c>
      <c r="E108" s="561">
        <v>12878958060.659998</v>
      </c>
      <c r="F108" s="561">
        <v>14422806093</v>
      </c>
      <c r="G108" s="561">
        <v>25961832755</v>
      </c>
      <c r="H108" s="559">
        <v>180.00542049581031</v>
      </c>
    </row>
    <row r="109" spans="1:8" x14ac:dyDescent="0.2">
      <c r="A109" s="249" t="s">
        <v>442</v>
      </c>
      <c r="B109" s="821">
        <v>19105341219.090012</v>
      </c>
      <c r="C109" s="821">
        <v>18681501040.5</v>
      </c>
      <c r="D109" s="822">
        <v>21398068562.549999</v>
      </c>
      <c r="E109" s="822">
        <v>22702952238.34</v>
      </c>
      <c r="F109" s="821">
        <v>25640980773</v>
      </c>
      <c r="G109" s="821">
        <v>21415738778</v>
      </c>
      <c r="H109" s="559">
        <v>83.521527384595259</v>
      </c>
    </row>
    <row r="110" spans="1:8" ht="24.95" customHeight="1" x14ac:dyDescent="0.2">
      <c r="A110" s="560" t="s">
        <v>443</v>
      </c>
      <c r="B110" s="561">
        <v>19105341219.090012</v>
      </c>
      <c r="C110" s="561">
        <v>18681501040.5</v>
      </c>
      <c r="D110" s="561">
        <v>21398068562.549999</v>
      </c>
      <c r="E110" s="561">
        <v>22702952238.34</v>
      </c>
      <c r="F110" s="561">
        <v>25640980773</v>
      </c>
      <c r="G110" s="561">
        <v>21415738778</v>
      </c>
      <c r="H110" s="559">
        <v>83.521527384595259</v>
      </c>
    </row>
    <row r="111" spans="1:8" ht="30.75" customHeight="1" x14ac:dyDescent="0.2">
      <c r="A111" s="249" t="s">
        <v>444</v>
      </c>
      <c r="B111" s="821">
        <v>39150000</v>
      </c>
      <c r="C111" s="821">
        <v>21650000</v>
      </c>
      <c r="D111" s="822">
        <v>20880000</v>
      </c>
      <c r="E111" s="822">
        <v>21880000</v>
      </c>
      <c r="F111" s="821">
        <v>19630000</v>
      </c>
      <c r="G111" s="821">
        <v>14330000</v>
      </c>
      <c r="H111" s="559">
        <v>73.000509424350483</v>
      </c>
    </row>
    <row r="112" spans="1:8" ht="24.95" customHeight="1" x14ac:dyDescent="0.2">
      <c r="A112" s="560" t="s">
        <v>1015</v>
      </c>
      <c r="B112" s="561">
        <v>39150000</v>
      </c>
      <c r="C112" s="561">
        <v>21650000</v>
      </c>
      <c r="D112" s="561">
        <v>20880000</v>
      </c>
      <c r="E112" s="561">
        <v>21880000</v>
      </c>
      <c r="F112" s="561">
        <v>19630000</v>
      </c>
      <c r="G112" s="561">
        <v>14330000</v>
      </c>
      <c r="H112" s="559">
        <v>73.000509424350483</v>
      </c>
    </row>
    <row r="113" spans="1:8" ht="24.95" customHeight="1" x14ac:dyDescent="0.2">
      <c r="A113" s="560" t="s">
        <v>445</v>
      </c>
      <c r="B113" s="561">
        <v>281296698714.91003</v>
      </c>
      <c r="C113" s="561">
        <v>332916519807.36993</v>
      </c>
      <c r="D113" s="561">
        <v>372343232913.0799</v>
      </c>
      <c r="E113" s="561">
        <v>445946510972.26996</v>
      </c>
      <c r="F113" s="561">
        <v>480873434570</v>
      </c>
      <c r="G113" s="561">
        <v>522293090135</v>
      </c>
      <c r="H113" s="559">
        <v>108.61342145091415</v>
      </c>
    </row>
    <row r="114" spans="1:8" x14ac:dyDescent="0.2">
      <c r="A114" s="249" t="s">
        <v>446</v>
      </c>
      <c r="B114" s="821">
        <v>414653205206.69</v>
      </c>
      <c r="C114" s="821">
        <v>434083026158.01001</v>
      </c>
      <c r="D114" s="822">
        <v>471796944399.02002</v>
      </c>
      <c r="E114" s="822">
        <v>519843446161.58002</v>
      </c>
      <c r="F114" s="821">
        <v>535576615000</v>
      </c>
      <c r="G114" s="821">
        <v>556189739755</v>
      </c>
      <c r="H114" s="559">
        <v>103.84877236564931</v>
      </c>
    </row>
    <row r="115" spans="1:8" x14ac:dyDescent="0.2">
      <c r="A115" s="249" t="s">
        <v>447</v>
      </c>
      <c r="B115" s="821">
        <v>28569405536.52</v>
      </c>
      <c r="C115" s="821">
        <v>34261073981.610001</v>
      </c>
      <c r="D115" s="822">
        <v>39230355314.349998</v>
      </c>
      <c r="E115" s="822">
        <v>55610751773.489998</v>
      </c>
      <c r="F115" s="821">
        <v>43583319608</v>
      </c>
      <c r="G115" s="821">
        <v>45041713608</v>
      </c>
      <c r="H115" s="559">
        <v>103.34622055666522</v>
      </c>
    </row>
    <row r="116" spans="1:8" x14ac:dyDescent="0.2">
      <c r="A116" s="249" t="s">
        <v>448</v>
      </c>
      <c r="B116" s="821">
        <v>29135612447.59</v>
      </c>
      <c r="C116" s="821">
        <v>32341789067.009998</v>
      </c>
      <c r="D116" s="822">
        <v>31623362602.889999</v>
      </c>
      <c r="E116" s="822">
        <v>45574284959.589996</v>
      </c>
      <c r="F116" s="821">
        <v>45600254873</v>
      </c>
      <c r="G116" s="821">
        <v>50511371710</v>
      </c>
      <c r="H116" s="559">
        <v>110.76993286699343</v>
      </c>
    </row>
    <row r="117" spans="1:8" x14ac:dyDescent="0.2">
      <c r="A117" s="249" t="s">
        <v>449</v>
      </c>
      <c r="B117" s="821">
        <v>8749335141.5799999</v>
      </c>
      <c r="C117" s="821">
        <v>7799760059.4799995</v>
      </c>
      <c r="D117" s="822">
        <v>7183500284.4799995</v>
      </c>
      <c r="E117" s="822">
        <v>7040171695.7200003</v>
      </c>
      <c r="F117" s="821">
        <v>6352000000</v>
      </c>
      <c r="G117" s="821">
        <v>5558025000</v>
      </c>
      <c r="H117" s="559">
        <v>87.500393576826198</v>
      </c>
    </row>
    <row r="118" spans="1:8" ht="25.5" x14ac:dyDescent="0.2">
      <c r="A118" s="249" t="s">
        <v>694</v>
      </c>
      <c r="B118" s="821">
        <v>7420968258.0299997</v>
      </c>
      <c r="C118" s="821">
        <v>7680602855.0100002</v>
      </c>
      <c r="D118" s="822">
        <v>8480337296.3900003</v>
      </c>
      <c r="E118" s="822">
        <v>9420904608.7199993</v>
      </c>
      <c r="F118" s="821">
        <v>9861936081</v>
      </c>
      <c r="G118" s="821">
        <v>10816356057</v>
      </c>
      <c r="H118" s="559">
        <v>109.6778154731583</v>
      </c>
    </row>
    <row r="119" spans="1:8" x14ac:dyDescent="0.2">
      <c r="A119" s="249" t="s">
        <v>450</v>
      </c>
      <c r="B119" s="821">
        <v>7499758383.4300003</v>
      </c>
      <c r="C119" s="821">
        <v>5426111983.1800003</v>
      </c>
      <c r="D119" s="822">
        <v>4438449478.9399996</v>
      </c>
      <c r="E119" s="822">
        <v>4799809495.4899998</v>
      </c>
      <c r="F119" s="821">
        <v>5658155265</v>
      </c>
      <c r="G119" s="821">
        <v>5600774982</v>
      </c>
      <c r="H119" s="559">
        <v>98.98588355545948</v>
      </c>
    </row>
    <row r="120" spans="1:8" x14ac:dyDescent="0.2">
      <c r="A120" s="249" t="s">
        <v>451</v>
      </c>
      <c r="B120" s="821">
        <v>1997096725.8599999</v>
      </c>
      <c r="C120" s="821">
        <v>2666353824.2199998</v>
      </c>
      <c r="D120" s="822">
        <v>2690545324.8200002</v>
      </c>
      <c r="E120" s="822">
        <v>2681478945.6999998</v>
      </c>
      <c r="F120" s="821">
        <v>3000000000</v>
      </c>
      <c r="G120" s="821">
        <v>3000000000</v>
      </c>
      <c r="H120" s="559">
        <v>100</v>
      </c>
    </row>
    <row r="121" spans="1:8" x14ac:dyDescent="0.2">
      <c r="A121" s="249" t="s">
        <v>452</v>
      </c>
      <c r="B121" s="821">
        <v>32611122233.299999</v>
      </c>
      <c r="C121" s="821">
        <v>33580942898.669998</v>
      </c>
      <c r="D121" s="822">
        <v>37507206095.860001</v>
      </c>
      <c r="E121" s="822">
        <v>40947912284.809998</v>
      </c>
      <c r="F121" s="821">
        <v>41510840000</v>
      </c>
      <c r="G121" s="821">
        <v>45406550000</v>
      </c>
      <c r="H121" s="559">
        <v>109.38480165662752</v>
      </c>
    </row>
    <row r="122" spans="1:8" ht="24.95" customHeight="1" x14ac:dyDescent="0.2">
      <c r="A122" s="560" t="s">
        <v>453</v>
      </c>
      <c r="B122" s="561">
        <v>530636503933.00006</v>
      </c>
      <c r="C122" s="561">
        <v>557839660827.18994</v>
      </c>
      <c r="D122" s="561">
        <v>602950700796.74988</v>
      </c>
      <c r="E122" s="561">
        <v>685918759925.09985</v>
      </c>
      <c r="F122" s="561">
        <v>691143120827</v>
      </c>
      <c r="G122" s="561">
        <v>722124531112</v>
      </c>
      <c r="H122" s="559">
        <v>104.48263309745869</v>
      </c>
    </row>
    <row r="123" spans="1:8" x14ac:dyDescent="0.2">
      <c r="A123" s="249" t="s">
        <v>454</v>
      </c>
      <c r="B123" s="821">
        <v>7853520225.2700005</v>
      </c>
      <c r="C123" s="821">
        <v>7542836423.7399998</v>
      </c>
      <c r="D123" s="822">
        <v>8144406669.1400003</v>
      </c>
      <c r="E123" s="822">
        <v>10566518171.299999</v>
      </c>
      <c r="F123" s="821">
        <v>15500000000</v>
      </c>
      <c r="G123" s="821">
        <v>10006814256</v>
      </c>
      <c r="H123" s="559">
        <v>64.560091974193554</v>
      </c>
    </row>
    <row r="124" spans="1:8" x14ac:dyDescent="0.2">
      <c r="A124" s="249" t="s">
        <v>455</v>
      </c>
      <c r="B124" s="821">
        <v>4760641856.04</v>
      </c>
      <c r="C124" s="821">
        <v>4398222602.8100004</v>
      </c>
      <c r="D124" s="822">
        <v>2346963643.21</v>
      </c>
      <c r="E124" s="822">
        <v>25838151702.41</v>
      </c>
      <c r="F124" s="821">
        <v>3803595900</v>
      </c>
      <c r="G124" s="821">
        <v>1616045756</v>
      </c>
      <c r="H124" s="559">
        <v>42.487314596169377</v>
      </c>
    </row>
    <row r="125" spans="1:8" ht="25.5" x14ac:dyDescent="0.2">
      <c r="A125" s="249" t="s">
        <v>1016</v>
      </c>
      <c r="B125" s="821">
        <v>167342789.59999999</v>
      </c>
      <c r="C125" s="821">
        <v>257154378.5</v>
      </c>
      <c r="D125" s="822">
        <v>277672379.52999997</v>
      </c>
      <c r="E125" s="822">
        <v>273894970.86000001</v>
      </c>
      <c r="F125" s="821">
        <v>400000000</v>
      </c>
      <c r="G125" s="821">
        <v>200000000</v>
      </c>
      <c r="H125" s="559">
        <v>50</v>
      </c>
    </row>
    <row r="126" spans="1:8" x14ac:dyDescent="0.2">
      <c r="A126" s="249" t="s">
        <v>456</v>
      </c>
      <c r="B126" s="821">
        <v>5675571687.9300003</v>
      </c>
      <c r="C126" s="821">
        <v>6754655097.5699997</v>
      </c>
      <c r="D126" s="822">
        <v>7404748870.5</v>
      </c>
      <c r="E126" s="822">
        <v>8406392749.5</v>
      </c>
      <c r="F126" s="821">
        <v>8500000000</v>
      </c>
      <c r="G126" s="821">
        <v>9200000000</v>
      </c>
      <c r="H126" s="559">
        <v>108.23529411764706</v>
      </c>
    </row>
    <row r="127" spans="1:8" x14ac:dyDescent="0.2">
      <c r="A127" s="249" t="s">
        <v>457</v>
      </c>
      <c r="B127" s="821">
        <v>553113945</v>
      </c>
      <c r="C127" s="821">
        <v>494441204</v>
      </c>
      <c r="D127" s="822">
        <v>408859489</v>
      </c>
      <c r="E127" s="822">
        <v>330768009</v>
      </c>
      <c r="F127" s="821">
        <v>500000000</v>
      </c>
      <c r="G127" s="821">
        <v>500000000</v>
      </c>
      <c r="H127" s="559">
        <v>100</v>
      </c>
    </row>
    <row r="128" spans="1:8" x14ac:dyDescent="0.2">
      <c r="A128" s="249" t="s">
        <v>458</v>
      </c>
      <c r="B128" s="821"/>
      <c r="C128" s="821"/>
      <c r="D128" s="821"/>
      <c r="E128" s="821"/>
      <c r="F128" s="821"/>
      <c r="G128" s="821"/>
      <c r="H128" s="559"/>
    </row>
    <row r="129" spans="1:8" ht="24.95" customHeight="1" x14ac:dyDescent="0.2">
      <c r="A129" s="560" t="s">
        <v>459</v>
      </c>
      <c r="B129" s="561">
        <v>19010190503.840004</v>
      </c>
      <c r="C129" s="561">
        <v>19447309706.619999</v>
      </c>
      <c r="D129" s="561">
        <v>18582651051.380001</v>
      </c>
      <c r="E129" s="561">
        <v>45415725603.07</v>
      </c>
      <c r="F129" s="561">
        <v>28703595900</v>
      </c>
      <c r="G129" s="561">
        <v>21522860012</v>
      </c>
      <c r="H129" s="559">
        <v>74.983148755936881</v>
      </c>
    </row>
    <row r="130" spans="1:8" x14ac:dyDescent="0.2">
      <c r="A130" s="249" t="s">
        <v>460</v>
      </c>
      <c r="B130" s="821">
        <v>68586982</v>
      </c>
      <c r="C130" s="821">
        <v>92588290</v>
      </c>
      <c r="D130" s="822">
        <v>108639119</v>
      </c>
      <c r="E130" s="822">
        <v>205959145.81999999</v>
      </c>
      <c r="F130" s="821">
        <v>1030200000</v>
      </c>
      <c r="G130" s="821">
        <v>1055955000</v>
      </c>
      <c r="H130" s="559">
        <v>102.5</v>
      </c>
    </row>
    <row r="131" spans="1:8" x14ac:dyDescent="0.2">
      <c r="A131" s="249" t="s">
        <v>461</v>
      </c>
      <c r="B131" s="821">
        <v>1327492461.4400001</v>
      </c>
      <c r="C131" s="821">
        <v>1341275395.6700001</v>
      </c>
      <c r="D131" s="822">
        <v>1794713408.21</v>
      </c>
      <c r="E131" s="822">
        <v>1947765766.1300001</v>
      </c>
      <c r="F131" s="821">
        <v>1856500000</v>
      </c>
      <c r="G131" s="821">
        <v>1867059500</v>
      </c>
      <c r="H131" s="559">
        <v>100.56878534877458</v>
      </c>
    </row>
    <row r="132" spans="1:8" x14ac:dyDescent="0.2">
      <c r="A132" s="249" t="s">
        <v>462</v>
      </c>
      <c r="B132" s="821">
        <v>640182162.23000002</v>
      </c>
      <c r="C132" s="821">
        <v>658646431.50999999</v>
      </c>
      <c r="D132" s="822">
        <v>652301938.71000004</v>
      </c>
      <c r="E132" s="822">
        <v>707612101.13</v>
      </c>
      <c r="F132" s="821">
        <v>764407936</v>
      </c>
      <c r="G132" s="821">
        <v>1934511683</v>
      </c>
      <c r="H132" s="559">
        <v>253.07320762823687</v>
      </c>
    </row>
    <row r="133" spans="1:8" x14ac:dyDescent="0.2">
      <c r="A133" s="249" t="s">
        <v>463</v>
      </c>
      <c r="B133" s="821">
        <v>71091952.689999998</v>
      </c>
      <c r="C133" s="821">
        <v>87289157.530000001</v>
      </c>
      <c r="D133" s="822">
        <v>96363125.689999998</v>
      </c>
      <c r="E133" s="822">
        <v>168931027.25</v>
      </c>
      <c r="F133" s="821">
        <v>31480000</v>
      </c>
      <c r="G133" s="821">
        <v>31215000</v>
      </c>
      <c r="H133" s="559">
        <v>99.158195679796691</v>
      </c>
    </row>
    <row r="134" spans="1:8" x14ac:dyDescent="0.2">
      <c r="A134" s="249" t="s">
        <v>572</v>
      </c>
      <c r="B134" s="821">
        <v>12043049124.059999</v>
      </c>
      <c r="C134" s="821">
        <v>15798095089.379999</v>
      </c>
      <c r="D134" s="822">
        <v>17361781068.799999</v>
      </c>
      <c r="E134" s="822">
        <v>22487889740.82</v>
      </c>
      <c r="F134" s="821">
        <v>21151630881</v>
      </c>
      <c r="G134" s="821">
        <v>20120773876</v>
      </c>
      <c r="H134" s="559">
        <v>95.126347415952722</v>
      </c>
    </row>
    <row r="135" spans="1:8" x14ac:dyDescent="0.2">
      <c r="A135" s="249" t="s">
        <v>464</v>
      </c>
      <c r="B135" s="821">
        <v>18455402278.099998</v>
      </c>
      <c r="C135" s="821">
        <v>20279476229.700001</v>
      </c>
      <c r="D135" s="822">
        <v>21891146056.970001</v>
      </c>
      <c r="E135" s="822">
        <v>20980102194.419998</v>
      </c>
      <c r="F135" s="821">
        <v>18030018377</v>
      </c>
      <c r="G135" s="821">
        <v>19662774543</v>
      </c>
      <c r="H135" s="559">
        <v>109.05576540112031</v>
      </c>
    </row>
    <row r="136" spans="1:8" x14ac:dyDescent="0.2">
      <c r="A136" s="249" t="s">
        <v>465</v>
      </c>
      <c r="B136" s="821">
        <v>166962521.5</v>
      </c>
      <c r="C136" s="821">
        <v>202865025</v>
      </c>
      <c r="D136" s="822">
        <v>246941619.75</v>
      </c>
      <c r="E136" s="822">
        <v>512959753.88</v>
      </c>
      <c r="F136" s="821"/>
      <c r="G136" s="821"/>
      <c r="H136" s="559"/>
    </row>
    <row r="137" spans="1:8" x14ac:dyDescent="0.2">
      <c r="A137" s="249" t="s">
        <v>466</v>
      </c>
      <c r="B137" s="821">
        <v>8025331</v>
      </c>
      <c r="C137" s="821">
        <v>34907670</v>
      </c>
      <c r="D137" s="822">
        <v>39183914</v>
      </c>
      <c r="E137" s="822">
        <v>40687674.399999999</v>
      </c>
      <c r="F137" s="821">
        <v>83900000</v>
      </c>
      <c r="G137" s="821">
        <v>95000000</v>
      </c>
      <c r="H137" s="559">
        <v>113.2300357568534</v>
      </c>
    </row>
    <row r="138" spans="1:8" x14ac:dyDescent="0.2">
      <c r="A138" s="249" t="s">
        <v>467</v>
      </c>
      <c r="B138" s="821">
        <v>1601813996.0599999</v>
      </c>
      <c r="C138" s="821">
        <v>1697707947.54</v>
      </c>
      <c r="D138" s="822">
        <v>1645080227.3499999</v>
      </c>
      <c r="E138" s="822">
        <v>1491387812.74</v>
      </c>
      <c r="F138" s="821">
        <v>2135629765</v>
      </c>
      <c r="G138" s="821">
        <v>2391960232</v>
      </c>
      <c r="H138" s="559">
        <v>112.00257044553787</v>
      </c>
    </row>
    <row r="139" spans="1:8" ht="30" customHeight="1" x14ac:dyDescent="0.2">
      <c r="A139" s="560" t="s">
        <v>1017</v>
      </c>
      <c r="B139" s="561">
        <v>34382606809.079994</v>
      </c>
      <c r="C139" s="561">
        <v>40192851236.330002</v>
      </c>
      <c r="D139" s="561">
        <v>43836150478.480003</v>
      </c>
      <c r="E139" s="561">
        <v>48543295216.589996</v>
      </c>
      <c r="F139" s="561">
        <v>45083766959</v>
      </c>
      <c r="G139" s="561">
        <v>47159249834</v>
      </c>
      <c r="H139" s="559">
        <v>104.60361459344665</v>
      </c>
    </row>
    <row r="140" spans="1:8" ht="24.95" customHeight="1" x14ac:dyDescent="0.2">
      <c r="A140" s="560" t="s">
        <v>468</v>
      </c>
      <c r="B140" s="561">
        <v>584029301245.92004</v>
      </c>
      <c r="C140" s="561">
        <v>617479821770.13989</v>
      </c>
      <c r="D140" s="561">
        <v>665369502326.60986</v>
      </c>
      <c r="E140" s="561">
        <v>779877780744.75989</v>
      </c>
      <c r="F140" s="561">
        <v>764930483686</v>
      </c>
      <c r="G140" s="561">
        <v>790806640958</v>
      </c>
      <c r="H140" s="559">
        <v>103.38281161803221</v>
      </c>
    </row>
    <row r="141" spans="1:8" x14ac:dyDescent="0.2">
      <c r="A141" s="249" t="s">
        <v>469</v>
      </c>
      <c r="B141" s="821">
        <v>36751606036.260002</v>
      </c>
      <c r="C141" s="821">
        <v>42808596995.790001</v>
      </c>
      <c r="D141" s="822">
        <v>49624355396.279999</v>
      </c>
      <c r="E141" s="822">
        <v>54695487470.120003</v>
      </c>
      <c r="F141" s="821">
        <v>56896190926</v>
      </c>
      <c r="G141" s="821">
        <v>72692007020</v>
      </c>
      <c r="H141" s="559">
        <v>127.76251948842105</v>
      </c>
    </row>
    <row r="142" spans="1:8" x14ac:dyDescent="0.2">
      <c r="A142" s="249" t="s">
        <v>470</v>
      </c>
      <c r="B142" s="821">
        <v>2303097678.5</v>
      </c>
      <c r="C142" s="821">
        <v>2857987969.4699998</v>
      </c>
      <c r="D142" s="822">
        <v>3509948151.6199999</v>
      </c>
      <c r="E142" s="822">
        <v>3632085583.2800002</v>
      </c>
      <c r="F142" s="821">
        <v>3520438075</v>
      </c>
      <c r="G142" s="821">
        <v>3980180506</v>
      </c>
      <c r="H142" s="559">
        <v>113.05923925391018</v>
      </c>
    </row>
    <row r="143" spans="1:8" x14ac:dyDescent="0.2">
      <c r="A143" s="566" t="s">
        <v>471</v>
      </c>
      <c r="B143" s="821">
        <v>5720963.9900000002</v>
      </c>
      <c r="C143" s="821">
        <v>5026569.47</v>
      </c>
      <c r="D143" s="822">
        <v>5373979.1500000004</v>
      </c>
      <c r="E143" s="822">
        <v>5332452.1500000004</v>
      </c>
      <c r="F143" s="821">
        <v>6920000</v>
      </c>
      <c r="G143" s="821">
        <v>6920000</v>
      </c>
      <c r="H143" s="559">
        <v>100</v>
      </c>
    </row>
    <row r="144" spans="1:8" x14ac:dyDescent="0.2">
      <c r="A144" s="249" t="s">
        <v>472</v>
      </c>
      <c r="B144" s="821">
        <v>350674366.35000002</v>
      </c>
      <c r="C144" s="821">
        <v>352007711.45999998</v>
      </c>
      <c r="D144" s="822">
        <v>345595991.02999997</v>
      </c>
      <c r="E144" s="822">
        <v>401777899.58999997</v>
      </c>
      <c r="F144" s="821">
        <v>331174000</v>
      </c>
      <c r="G144" s="821">
        <v>345064000</v>
      </c>
      <c r="H144" s="559">
        <v>104.19416983217282</v>
      </c>
    </row>
    <row r="145" spans="1:8" x14ac:dyDescent="0.2">
      <c r="A145" s="249" t="s">
        <v>473</v>
      </c>
      <c r="B145" s="821">
        <v>3303100082.48</v>
      </c>
      <c r="C145" s="821">
        <v>2971650748.3000002</v>
      </c>
      <c r="D145" s="822">
        <v>3305144592.0100002</v>
      </c>
      <c r="E145" s="822">
        <v>2639585466.8800001</v>
      </c>
      <c r="F145" s="821">
        <v>2546230063</v>
      </c>
      <c r="G145" s="821">
        <v>4022107432</v>
      </c>
      <c r="H145" s="559">
        <v>157.96323711853057</v>
      </c>
    </row>
    <row r="146" spans="1:8" ht="24.95" customHeight="1" x14ac:dyDescent="0.2">
      <c r="A146" s="560" t="s">
        <v>474</v>
      </c>
      <c r="B146" s="561">
        <v>42714199127.580002</v>
      </c>
      <c r="C146" s="561">
        <v>48995269994.490005</v>
      </c>
      <c r="D146" s="561">
        <v>56790418110.090004</v>
      </c>
      <c r="E146" s="561">
        <v>61374268872.019997</v>
      </c>
      <c r="F146" s="561">
        <v>63300953064</v>
      </c>
      <c r="G146" s="561">
        <v>81046278958</v>
      </c>
      <c r="H146" s="559">
        <v>128.03326811850479</v>
      </c>
    </row>
    <row r="147" spans="1:8" x14ac:dyDescent="0.2">
      <c r="A147" s="249" t="s">
        <v>475</v>
      </c>
      <c r="B147" s="821">
        <v>60212179.439999998</v>
      </c>
      <c r="C147" s="821">
        <v>9336779</v>
      </c>
      <c r="D147" s="822">
        <v>8877347.8200000003</v>
      </c>
      <c r="E147" s="822">
        <v>13569153.43</v>
      </c>
      <c r="F147" s="821">
        <v>18310000</v>
      </c>
      <c r="G147" s="821">
        <v>15525000</v>
      </c>
      <c r="H147" s="559">
        <v>84.789732386673947</v>
      </c>
    </row>
    <row r="148" spans="1:8" x14ac:dyDescent="0.2">
      <c r="A148" s="249" t="s">
        <v>476</v>
      </c>
      <c r="B148" s="821">
        <v>2341574913.5999999</v>
      </c>
      <c r="C148" s="821">
        <v>2185501224.6700001</v>
      </c>
      <c r="D148" s="822">
        <v>2332424555.5</v>
      </c>
      <c r="E148" s="822">
        <v>3512892672.3000002</v>
      </c>
      <c r="F148" s="821">
        <v>2514714814</v>
      </c>
      <c r="G148" s="821">
        <v>2499372333</v>
      </c>
      <c r="H148" s="559">
        <v>99.389891811406017</v>
      </c>
    </row>
    <row r="149" spans="1:8" x14ac:dyDescent="0.2">
      <c r="A149" s="249" t="s">
        <v>477</v>
      </c>
      <c r="B149" s="821">
        <v>274410688.69999999</v>
      </c>
      <c r="C149" s="821">
        <v>292552607.43000001</v>
      </c>
      <c r="D149" s="822">
        <v>303668558.63999999</v>
      </c>
      <c r="E149" s="822">
        <v>369650537.70999998</v>
      </c>
      <c r="F149" s="821">
        <v>383389260</v>
      </c>
      <c r="G149" s="821">
        <v>409757723</v>
      </c>
      <c r="H149" s="559">
        <v>106.87772604793363</v>
      </c>
    </row>
    <row r="150" spans="1:8" x14ac:dyDescent="0.2">
      <c r="A150" s="249" t="s">
        <v>478</v>
      </c>
      <c r="B150" s="821">
        <v>42185075.950000003</v>
      </c>
      <c r="C150" s="821">
        <v>104137326.76000001</v>
      </c>
      <c r="D150" s="822">
        <v>76457080.25</v>
      </c>
      <c r="E150" s="822">
        <v>150824654.06999999</v>
      </c>
      <c r="F150" s="821">
        <v>22853000</v>
      </c>
      <c r="G150" s="821">
        <v>64192250</v>
      </c>
      <c r="H150" s="559">
        <v>280.89200542598348</v>
      </c>
    </row>
    <row r="151" spans="1:8" ht="25.5" x14ac:dyDescent="0.2">
      <c r="A151" s="557" t="s">
        <v>479</v>
      </c>
      <c r="B151" s="821">
        <v>26558034.449999999</v>
      </c>
      <c r="C151" s="821">
        <v>25188645.129999999</v>
      </c>
      <c r="D151" s="822">
        <v>29089404.739999998</v>
      </c>
      <c r="E151" s="822">
        <v>29831606.469999999</v>
      </c>
      <c r="F151" s="821">
        <v>954110</v>
      </c>
      <c r="G151" s="821">
        <v>17050550</v>
      </c>
      <c r="H151" s="559">
        <v>1787.0633365125614</v>
      </c>
    </row>
    <row r="152" spans="1:8" x14ac:dyDescent="0.2">
      <c r="A152" s="557" t="s">
        <v>480</v>
      </c>
      <c r="B152" s="821">
        <v>629756.28</v>
      </c>
      <c r="C152" s="821">
        <v>1073169.2</v>
      </c>
      <c r="D152" s="822">
        <v>513242.98</v>
      </c>
      <c r="E152" s="822">
        <v>47546.47</v>
      </c>
      <c r="F152" s="821">
        <v>967000</v>
      </c>
      <c r="G152" s="821">
        <v>786000</v>
      </c>
      <c r="H152" s="559">
        <v>81.282316442606003</v>
      </c>
    </row>
    <row r="153" spans="1:8" ht="24.95" customHeight="1" x14ac:dyDescent="0.2">
      <c r="A153" s="560" t="s">
        <v>481</v>
      </c>
      <c r="B153" s="561">
        <v>2745570648.4199996</v>
      </c>
      <c r="C153" s="561">
        <v>2617789752.1900001</v>
      </c>
      <c r="D153" s="561">
        <v>2751030189.9299998</v>
      </c>
      <c r="E153" s="561">
        <v>4076816170.4499998</v>
      </c>
      <c r="F153" s="561">
        <v>2941188184</v>
      </c>
      <c r="G153" s="561">
        <v>3006683856</v>
      </c>
      <c r="H153" s="559">
        <v>102.22684397946024</v>
      </c>
    </row>
    <row r="154" spans="1:8" x14ac:dyDescent="0.2">
      <c r="A154" s="249" t="s">
        <v>482</v>
      </c>
      <c r="B154" s="821">
        <v>43255407308.980011</v>
      </c>
      <c r="C154" s="821">
        <v>49688112323.629982</v>
      </c>
      <c r="D154" s="822">
        <v>54167499967.32</v>
      </c>
      <c r="E154" s="822">
        <v>64268120501.730003</v>
      </c>
      <c r="F154" s="821">
        <v>58933617115</v>
      </c>
      <c r="G154" s="821">
        <v>63125501785</v>
      </c>
      <c r="H154" s="559">
        <v>107.11289222553602</v>
      </c>
    </row>
    <row r="155" spans="1:8" x14ac:dyDescent="0.2">
      <c r="A155" s="557" t="s">
        <v>483</v>
      </c>
      <c r="B155" s="821">
        <v>44966629.759999998</v>
      </c>
      <c r="C155" s="821">
        <v>23490926.32</v>
      </c>
      <c r="D155" s="822">
        <v>58364448.82</v>
      </c>
      <c r="E155" s="822">
        <v>22977539.02</v>
      </c>
      <c r="F155" s="821">
        <v>4599000</v>
      </c>
      <c r="G155" s="821">
        <v>22347722</v>
      </c>
      <c r="H155" s="559">
        <v>485.92567949554251</v>
      </c>
    </row>
    <row r="156" spans="1:8" x14ac:dyDescent="0.2">
      <c r="A156" s="557" t="s">
        <v>484</v>
      </c>
      <c r="B156" s="821">
        <v>449712910.5</v>
      </c>
      <c r="C156" s="821">
        <v>454413694.86000001</v>
      </c>
      <c r="D156" s="822">
        <v>465557163.87</v>
      </c>
      <c r="E156" s="822">
        <v>477841169.31</v>
      </c>
      <c r="F156" s="821">
        <v>504793766</v>
      </c>
      <c r="G156" s="821">
        <v>525490248</v>
      </c>
      <c r="H156" s="559">
        <v>104.09998763732752</v>
      </c>
    </row>
    <row r="157" spans="1:8" ht="24.95" customHeight="1" x14ac:dyDescent="0.2">
      <c r="A157" s="560" t="s">
        <v>485</v>
      </c>
      <c r="B157" s="561">
        <v>43750086849.240013</v>
      </c>
      <c r="C157" s="561">
        <v>50166016944.809982</v>
      </c>
      <c r="D157" s="561">
        <v>54691421580.010002</v>
      </c>
      <c r="E157" s="561">
        <v>64768939210.059998</v>
      </c>
      <c r="F157" s="561">
        <v>59443009881</v>
      </c>
      <c r="G157" s="561">
        <v>63673339755</v>
      </c>
      <c r="H157" s="559">
        <v>107.11661452283249</v>
      </c>
    </row>
    <row r="158" spans="1:8" x14ac:dyDescent="0.2">
      <c r="A158" s="249" t="s">
        <v>486</v>
      </c>
      <c r="B158" s="821">
        <v>238379249.5</v>
      </c>
      <c r="C158" s="821">
        <v>314596850.56999999</v>
      </c>
      <c r="D158" s="822">
        <v>214508803.74000001</v>
      </c>
      <c r="E158" s="822">
        <v>238791520.03999999</v>
      </c>
      <c r="F158" s="821">
        <v>236988895</v>
      </c>
      <c r="G158" s="821">
        <v>236988895</v>
      </c>
      <c r="H158" s="559">
        <v>100</v>
      </c>
    </row>
    <row r="159" spans="1:8" x14ac:dyDescent="0.2">
      <c r="A159" s="249" t="s">
        <v>487</v>
      </c>
      <c r="B159" s="821">
        <v>11939459217.469999</v>
      </c>
      <c r="C159" s="821">
        <v>12632090803.66</v>
      </c>
      <c r="D159" s="822">
        <v>14028329372.48</v>
      </c>
      <c r="E159" s="822">
        <v>14659999128.23</v>
      </c>
      <c r="F159" s="821">
        <v>14648172103</v>
      </c>
      <c r="G159" s="821">
        <v>15425622896</v>
      </c>
      <c r="H159" s="559">
        <v>105.30749357348672</v>
      </c>
    </row>
    <row r="160" spans="1:8" x14ac:dyDescent="0.2">
      <c r="A160" s="249" t="s">
        <v>488</v>
      </c>
      <c r="B160" s="821">
        <v>2821746741.5100002</v>
      </c>
      <c r="C160" s="821">
        <v>2987437110.6199999</v>
      </c>
      <c r="D160" s="822">
        <v>3306802952.0799999</v>
      </c>
      <c r="E160" s="822">
        <v>3459895247.0900002</v>
      </c>
      <c r="F160" s="821">
        <v>3385832269</v>
      </c>
      <c r="G160" s="821">
        <v>3451438806</v>
      </c>
      <c r="H160" s="559">
        <v>101.93767829554584</v>
      </c>
    </row>
    <row r="161" spans="1:8" x14ac:dyDescent="0.2">
      <c r="A161" s="249" t="s">
        <v>489</v>
      </c>
      <c r="B161" s="821">
        <v>8543784850.1700001</v>
      </c>
      <c r="C161" s="821">
        <v>9530700485.6299992</v>
      </c>
      <c r="D161" s="822">
        <v>10264105067.780001</v>
      </c>
      <c r="E161" s="822">
        <v>10625903246.860001</v>
      </c>
      <c r="F161" s="821">
        <v>10607158060</v>
      </c>
      <c r="G161" s="821">
        <v>10840250405</v>
      </c>
      <c r="H161" s="559">
        <v>102.19750043962294</v>
      </c>
    </row>
    <row r="162" spans="1:8" x14ac:dyDescent="0.2">
      <c r="A162" s="249" t="s">
        <v>490</v>
      </c>
      <c r="B162" s="821">
        <v>350707136.48000002</v>
      </c>
      <c r="C162" s="821">
        <v>420123264.64999998</v>
      </c>
      <c r="D162" s="822">
        <v>400388428.92000002</v>
      </c>
      <c r="E162" s="822">
        <v>377582093.27999997</v>
      </c>
      <c r="F162" s="821">
        <v>365455894</v>
      </c>
      <c r="G162" s="821">
        <v>372325903</v>
      </c>
      <c r="H162" s="559">
        <v>101.87984627222896</v>
      </c>
    </row>
    <row r="163" spans="1:8" x14ac:dyDescent="0.2">
      <c r="A163" s="249" t="s">
        <v>491</v>
      </c>
      <c r="B163" s="821">
        <v>802148515.44000006</v>
      </c>
      <c r="C163" s="821">
        <v>869707990.01999998</v>
      </c>
      <c r="D163" s="822">
        <v>915860279.53999996</v>
      </c>
      <c r="E163" s="822">
        <v>966253709.20000005</v>
      </c>
      <c r="F163" s="821">
        <v>1132087114</v>
      </c>
      <c r="G163" s="821">
        <v>1682542227</v>
      </c>
      <c r="H163" s="559">
        <v>148.62303494075456</v>
      </c>
    </row>
    <row r="164" spans="1:8" x14ac:dyDescent="0.2">
      <c r="A164" s="249" t="s">
        <v>492</v>
      </c>
      <c r="B164" s="821">
        <v>177198578.78</v>
      </c>
      <c r="C164" s="821">
        <v>248358589.50999999</v>
      </c>
      <c r="D164" s="822">
        <v>226449593.43000001</v>
      </c>
      <c r="E164" s="822">
        <v>226400160.38</v>
      </c>
      <c r="F164" s="821">
        <v>238420557</v>
      </c>
      <c r="G164" s="821">
        <v>232952507</v>
      </c>
      <c r="H164" s="559">
        <v>97.706552627506866</v>
      </c>
    </row>
    <row r="165" spans="1:8" x14ac:dyDescent="0.2">
      <c r="A165" s="249" t="s">
        <v>493</v>
      </c>
      <c r="B165" s="821">
        <v>7050372.7400000002</v>
      </c>
      <c r="C165" s="821">
        <v>7231005.7999999998</v>
      </c>
      <c r="D165" s="822">
        <v>6676105.9199999999</v>
      </c>
      <c r="E165" s="822">
        <v>6112531.5499999998</v>
      </c>
      <c r="F165" s="821"/>
      <c r="G165" s="821"/>
      <c r="H165" s="559"/>
    </row>
    <row r="166" spans="1:8" x14ac:dyDescent="0.2">
      <c r="A166" s="249" t="s">
        <v>494</v>
      </c>
      <c r="B166" s="821">
        <v>97545605.120000005</v>
      </c>
      <c r="C166" s="821">
        <v>106679176.39</v>
      </c>
      <c r="D166" s="822">
        <v>124548310.42</v>
      </c>
      <c r="E166" s="822">
        <v>116452741.48999999</v>
      </c>
      <c r="F166" s="821">
        <v>93142202</v>
      </c>
      <c r="G166" s="821">
        <v>98338209</v>
      </c>
      <c r="H166" s="559">
        <v>105.57857436095402</v>
      </c>
    </row>
    <row r="167" spans="1:8" ht="24.95" customHeight="1" x14ac:dyDescent="0.2">
      <c r="A167" s="560" t="s">
        <v>495</v>
      </c>
      <c r="B167" s="561">
        <v>24978020267.209999</v>
      </c>
      <c r="C167" s="561">
        <v>27116925276.849995</v>
      </c>
      <c r="D167" s="561">
        <v>29487668914.309998</v>
      </c>
      <c r="E167" s="561">
        <v>30677390378.120003</v>
      </c>
      <c r="F167" s="561">
        <v>30707257094</v>
      </c>
      <c r="G167" s="561">
        <v>32340459848</v>
      </c>
      <c r="H167" s="559">
        <v>105.31862142229276</v>
      </c>
    </row>
    <row r="168" spans="1:8" ht="19.5" customHeight="1" x14ac:dyDescent="0.2">
      <c r="A168" s="249" t="s">
        <v>496</v>
      </c>
      <c r="B168" s="821">
        <v>9070639738.0599995</v>
      </c>
      <c r="C168" s="821">
        <v>10396096783.99</v>
      </c>
      <c r="D168" s="822">
        <v>11473087100.139999</v>
      </c>
      <c r="E168" s="822">
        <v>12470007314.18</v>
      </c>
      <c r="F168" s="821">
        <v>10945385707</v>
      </c>
      <c r="G168" s="821">
        <v>12646042126</v>
      </c>
      <c r="H168" s="559">
        <v>115.53765636520569</v>
      </c>
    </row>
    <row r="169" spans="1:8" ht="28.5" customHeight="1" x14ac:dyDescent="0.2">
      <c r="A169" s="249" t="s">
        <v>1018</v>
      </c>
      <c r="B169" s="821">
        <v>3582762.39</v>
      </c>
      <c r="C169" s="821">
        <v>7246882.2400000002</v>
      </c>
      <c r="D169" s="822">
        <v>36104172.020000003</v>
      </c>
      <c r="E169" s="822">
        <v>9675561.3800000008</v>
      </c>
      <c r="F169" s="821">
        <v>60000000</v>
      </c>
      <c r="G169" s="821">
        <v>60000000</v>
      </c>
      <c r="H169" s="559">
        <v>100</v>
      </c>
    </row>
    <row r="170" spans="1:8" ht="25.5" x14ac:dyDescent="0.2">
      <c r="A170" s="249" t="s">
        <v>1019</v>
      </c>
      <c r="B170" s="821">
        <v>758483658.01999998</v>
      </c>
      <c r="C170" s="821">
        <v>795773087.44000006</v>
      </c>
      <c r="D170" s="822">
        <v>463255189.23000002</v>
      </c>
      <c r="E170" s="822">
        <v>539863310.87</v>
      </c>
      <c r="F170" s="821">
        <v>830263945</v>
      </c>
      <c r="G170" s="821">
        <v>1356347919</v>
      </c>
      <c r="H170" s="559">
        <v>163.3634613628802</v>
      </c>
    </row>
    <row r="171" spans="1:8" ht="25.5" x14ac:dyDescent="0.2">
      <c r="A171" s="249" t="s">
        <v>1020</v>
      </c>
      <c r="B171" s="821">
        <v>9402946.7899999991</v>
      </c>
      <c r="C171" s="821">
        <v>5841201.2300000004</v>
      </c>
      <c r="D171" s="822">
        <v>15426220.119999999</v>
      </c>
      <c r="E171" s="822">
        <v>10811603.789999999</v>
      </c>
      <c r="F171" s="821">
        <v>2421410</v>
      </c>
      <c r="G171" s="821">
        <v>8212040</v>
      </c>
      <c r="H171" s="559">
        <v>339.1428960812089</v>
      </c>
    </row>
    <row r="172" spans="1:8" ht="25.5" x14ac:dyDescent="0.2">
      <c r="A172" s="249" t="s">
        <v>1021</v>
      </c>
      <c r="B172" s="821">
        <v>40324514.409999996</v>
      </c>
      <c r="C172" s="821">
        <v>21309639.5</v>
      </c>
      <c r="D172" s="822">
        <v>49329967.799999997</v>
      </c>
      <c r="E172" s="822">
        <v>45557439.869999997</v>
      </c>
      <c r="F172" s="821">
        <v>58000000</v>
      </c>
      <c r="G172" s="821">
        <v>38000000</v>
      </c>
      <c r="H172" s="559">
        <v>65.517241379310349</v>
      </c>
    </row>
    <row r="173" spans="1:8" ht="24.95" customHeight="1" x14ac:dyDescent="0.2">
      <c r="A173" s="560" t="s">
        <v>497</v>
      </c>
      <c r="B173" s="561">
        <v>9882433619.6700001</v>
      </c>
      <c r="C173" s="561">
        <v>11226267594.4</v>
      </c>
      <c r="D173" s="561">
        <v>12037202649.309999</v>
      </c>
      <c r="E173" s="561">
        <v>13075915230.090002</v>
      </c>
      <c r="F173" s="561">
        <v>11896071062</v>
      </c>
      <c r="G173" s="561">
        <v>14108602085</v>
      </c>
      <c r="H173" s="559">
        <v>118.59883831786748</v>
      </c>
    </row>
    <row r="174" spans="1:8" ht="24.95" customHeight="1" x14ac:dyDescent="0.2">
      <c r="A174" s="560" t="s">
        <v>498</v>
      </c>
      <c r="B174" s="561">
        <v>124070310512.12001</v>
      </c>
      <c r="C174" s="561">
        <v>140122269562.73999</v>
      </c>
      <c r="D174" s="561">
        <v>155757741443.64999</v>
      </c>
      <c r="E174" s="561">
        <v>173973329860.73999</v>
      </c>
      <c r="F174" s="561">
        <v>168288479285</v>
      </c>
      <c r="G174" s="561">
        <v>194175364502</v>
      </c>
      <c r="H174" s="559">
        <v>115.38244645562459</v>
      </c>
    </row>
    <row r="175" spans="1:8" x14ac:dyDescent="0.2">
      <c r="A175" s="249" t="s">
        <v>499</v>
      </c>
      <c r="B175" s="821">
        <v>2245141318.77</v>
      </c>
      <c r="C175" s="821">
        <v>3056661329.0500002</v>
      </c>
      <c r="D175" s="822">
        <v>2605875508.77</v>
      </c>
      <c r="E175" s="822">
        <v>2710354293.77</v>
      </c>
      <c r="F175" s="821">
        <v>2778789417</v>
      </c>
      <c r="G175" s="821">
        <v>3272172710</v>
      </c>
      <c r="H175" s="559">
        <v>117.75533223142399</v>
      </c>
    </row>
    <row r="176" spans="1:8" x14ac:dyDescent="0.2">
      <c r="A176" s="249" t="s">
        <v>500</v>
      </c>
      <c r="B176" s="821">
        <v>109427290.69</v>
      </c>
      <c r="C176" s="821">
        <v>110239571.31</v>
      </c>
      <c r="D176" s="822">
        <v>119405609.03</v>
      </c>
      <c r="E176" s="822">
        <v>113708014.53</v>
      </c>
      <c r="F176" s="821">
        <v>134066880</v>
      </c>
      <c r="G176" s="821">
        <v>134066880</v>
      </c>
      <c r="H176" s="559">
        <v>100</v>
      </c>
    </row>
    <row r="177" spans="1:8" x14ac:dyDescent="0.2">
      <c r="A177" s="249" t="s">
        <v>501</v>
      </c>
      <c r="B177" s="821">
        <v>504122236.29000002</v>
      </c>
      <c r="C177" s="821">
        <v>575725229.92999995</v>
      </c>
      <c r="D177" s="822">
        <v>587108469.37</v>
      </c>
      <c r="E177" s="822">
        <v>623587131.48000002</v>
      </c>
      <c r="F177" s="821">
        <v>853603711</v>
      </c>
      <c r="G177" s="821">
        <v>808940731</v>
      </c>
      <c r="H177" s="559">
        <v>94.767714874660385</v>
      </c>
    </row>
    <row r="178" spans="1:8" ht="25.5" x14ac:dyDescent="0.2">
      <c r="A178" s="249" t="s">
        <v>502</v>
      </c>
      <c r="B178" s="821">
        <v>57804531773.43</v>
      </c>
      <c r="C178" s="821">
        <v>66489425388.580002</v>
      </c>
      <c r="D178" s="822">
        <v>87324489655.110001</v>
      </c>
      <c r="E178" s="822">
        <v>97731447815.759995</v>
      </c>
      <c r="F178" s="821">
        <v>81807999500</v>
      </c>
      <c r="G178" s="821">
        <v>84318849814</v>
      </c>
      <c r="H178" s="559">
        <v>103.06919901396684</v>
      </c>
    </row>
    <row r="179" spans="1:8" x14ac:dyDescent="0.2">
      <c r="A179" s="249" t="s">
        <v>503</v>
      </c>
      <c r="B179" s="821">
        <v>4849588082.1499996</v>
      </c>
      <c r="C179" s="821">
        <v>5452388090.75</v>
      </c>
      <c r="D179" s="822">
        <v>5507271798.1599998</v>
      </c>
      <c r="E179" s="822">
        <v>5802659197.3800001</v>
      </c>
      <c r="F179" s="821">
        <v>5531216702</v>
      </c>
      <c r="G179" s="821">
        <v>6015051794</v>
      </c>
      <c r="H179" s="559">
        <v>108.74735375717702</v>
      </c>
    </row>
    <row r="180" spans="1:8" x14ac:dyDescent="0.2">
      <c r="A180" s="249" t="s">
        <v>504</v>
      </c>
      <c r="B180" s="821">
        <v>37880000</v>
      </c>
      <c r="C180" s="821">
        <v>0</v>
      </c>
      <c r="D180" s="823">
        <v>0</v>
      </c>
      <c r="E180" s="823">
        <v>0</v>
      </c>
      <c r="F180" s="821">
        <v>118600000</v>
      </c>
      <c r="G180" s="821">
        <v>110000000</v>
      </c>
      <c r="H180" s="559">
        <v>92.748735244519395</v>
      </c>
    </row>
    <row r="181" spans="1:8" x14ac:dyDescent="0.2">
      <c r="A181" s="249" t="s">
        <v>505</v>
      </c>
      <c r="B181" s="821">
        <v>641622687.15999997</v>
      </c>
      <c r="C181" s="821">
        <v>658689547.29999995</v>
      </c>
      <c r="D181" s="822">
        <v>744632991.48000002</v>
      </c>
      <c r="E181" s="822">
        <v>684268261.96000004</v>
      </c>
      <c r="F181" s="821">
        <v>841256712</v>
      </c>
      <c r="G181" s="821">
        <v>901114120</v>
      </c>
      <c r="H181" s="559">
        <v>107.11523690048134</v>
      </c>
    </row>
    <row r="182" spans="1:8" x14ac:dyDescent="0.2">
      <c r="A182" s="249" t="s">
        <v>506</v>
      </c>
      <c r="B182" s="821">
        <v>1008965041</v>
      </c>
      <c r="C182" s="821">
        <v>560433334</v>
      </c>
      <c r="D182" s="822">
        <v>624496551</v>
      </c>
      <c r="E182" s="822">
        <v>563843750</v>
      </c>
      <c r="F182" s="821">
        <v>1259610000</v>
      </c>
      <c r="G182" s="821">
        <v>592900000</v>
      </c>
      <c r="H182" s="559">
        <v>47.070124879923149</v>
      </c>
    </row>
    <row r="183" spans="1:8" ht="24.95" customHeight="1" x14ac:dyDescent="0.2">
      <c r="A183" s="560" t="s">
        <v>1022</v>
      </c>
      <c r="B183" s="561">
        <v>67201278429.490005</v>
      </c>
      <c r="C183" s="561">
        <v>76903562490.919998</v>
      </c>
      <c r="D183" s="561">
        <v>97513280582.919998</v>
      </c>
      <c r="E183" s="561">
        <v>108229868464.88</v>
      </c>
      <c r="F183" s="561">
        <v>93325142922</v>
      </c>
      <c r="G183" s="561">
        <v>96153096049</v>
      </c>
      <c r="H183" s="559">
        <v>103.03021569371029</v>
      </c>
    </row>
    <row r="184" spans="1:8" x14ac:dyDescent="0.2">
      <c r="A184" s="249" t="s">
        <v>507</v>
      </c>
      <c r="B184" s="821">
        <v>1101725932.4100001</v>
      </c>
      <c r="C184" s="821">
        <v>1209048105.1099999</v>
      </c>
      <c r="D184" s="822">
        <v>1185579501.3099999</v>
      </c>
      <c r="E184" s="822">
        <v>1277547062.29</v>
      </c>
      <c r="F184" s="821">
        <v>1179977150</v>
      </c>
      <c r="G184" s="821">
        <v>1201461806</v>
      </c>
      <c r="H184" s="559">
        <v>101.82076881743006</v>
      </c>
    </row>
    <row r="185" spans="1:8" x14ac:dyDescent="0.2">
      <c r="A185" s="249" t="s">
        <v>508</v>
      </c>
      <c r="B185" s="821">
        <v>4340623238.1499996</v>
      </c>
      <c r="C185" s="821">
        <v>4260750336.5999999</v>
      </c>
      <c r="D185" s="822">
        <v>4529028640.3299999</v>
      </c>
      <c r="E185" s="822">
        <v>4529291180.9300003</v>
      </c>
      <c r="F185" s="821">
        <v>4886815652</v>
      </c>
      <c r="G185" s="821">
        <v>4931381619</v>
      </c>
      <c r="H185" s="559">
        <v>100.91196333509656</v>
      </c>
    </row>
    <row r="186" spans="1:8" ht="24.95" customHeight="1" x14ac:dyDescent="0.2">
      <c r="A186" s="560" t="s">
        <v>509</v>
      </c>
      <c r="B186" s="561">
        <v>5442349170.5599995</v>
      </c>
      <c r="C186" s="561">
        <v>5469798441.71</v>
      </c>
      <c r="D186" s="561">
        <v>5714608141.6399994</v>
      </c>
      <c r="E186" s="561">
        <v>5806838243.2200003</v>
      </c>
      <c r="F186" s="561">
        <v>6066792802</v>
      </c>
      <c r="G186" s="561">
        <v>6132843425</v>
      </c>
      <c r="H186" s="559">
        <v>101.08872389672226</v>
      </c>
    </row>
    <row r="187" spans="1:8" x14ac:dyDescent="0.2">
      <c r="A187" s="249" t="s">
        <v>510</v>
      </c>
      <c r="B187" s="821">
        <v>40396278037.440002</v>
      </c>
      <c r="C187" s="821">
        <v>40957815173.12001</v>
      </c>
      <c r="D187" s="822">
        <v>39770580475.75</v>
      </c>
      <c r="E187" s="822">
        <v>40343593034.519997</v>
      </c>
      <c r="F187" s="821">
        <v>53118480286</v>
      </c>
      <c r="G187" s="821">
        <v>45231480286</v>
      </c>
      <c r="H187" s="559">
        <v>85.152060153952277</v>
      </c>
    </row>
    <row r="188" spans="1:8" x14ac:dyDescent="0.2">
      <c r="A188" s="249" t="s">
        <v>511</v>
      </c>
      <c r="B188" s="821">
        <v>54903574.740000002</v>
      </c>
      <c r="C188" s="821">
        <v>42460408.579999998</v>
      </c>
      <c r="D188" s="822">
        <v>58813209.880000003</v>
      </c>
      <c r="E188" s="822">
        <v>40916572.619999997</v>
      </c>
      <c r="F188" s="821">
        <v>70000000</v>
      </c>
      <c r="G188" s="821">
        <v>70000000</v>
      </c>
      <c r="H188" s="559">
        <v>100</v>
      </c>
    </row>
    <row r="189" spans="1:8" x14ac:dyDescent="0.2">
      <c r="A189" s="249" t="s">
        <v>512</v>
      </c>
      <c r="B189" s="821"/>
      <c r="C189" s="821"/>
      <c r="D189" s="823"/>
      <c r="E189" s="823"/>
      <c r="F189" s="821"/>
      <c r="G189" s="821"/>
      <c r="H189" s="559"/>
    </row>
    <row r="190" spans="1:8" x14ac:dyDescent="0.2">
      <c r="A190" s="249" t="s">
        <v>513</v>
      </c>
      <c r="B190" s="821">
        <v>362081414.45999998</v>
      </c>
      <c r="C190" s="821">
        <v>392596306.89999998</v>
      </c>
      <c r="D190" s="822">
        <v>250965092.36000001</v>
      </c>
      <c r="E190" s="822">
        <v>258847112.13</v>
      </c>
      <c r="F190" s="821">
        <v>152650000</v>
      </c>
      <c r="G190" s="821">
        <v>151305000</v>
      </c>
      <c r="H190" s="559">
        <v>99.118899443170648</v>
      </c>
    </row>
    <row r="191" spans="1:8" ht="24.95" customHeight="1" x14ac:dyDescent="0.2">
      <c r="A191" s="560" t="s">
        <v>514</v>
      </c>
      <c r="B191" s="561">
        <v>40813263026.639999</v>
      </c>
      <c r="C191" s="561">
        <v>41392871888.600014</v>
      </c>
      <c r="D191" s="561">
        <v>40080358777.989998</v>
      </c>
      <c r="E191" s="561">
        <v>40643356719.269997</v>
      </c>
      <c r="F191" s="561">
        <v>53341130286</v>
      </c>
      <c r="G191" s="561">
        <v>45452785286</v>
      </c>
      <c r="H191" s="559">
        <v>85.211515095940157</v>
      </c>
    </row>
    <row r="192" spans="1:8" x14ac:dyDescent="0.2">
      <c r="A192" s="249" t="s">
        <v>515</v>
      </c>
      <c r="B192" s="821">
        <v>10527290248.799999</v>
      </c>
      <c r="C192" s="821">
        <v>11062997411.709999</v>
      </c>
      <c r="D192" s="822">
        <v>11966400949.49</v>
      </c>
      <c r="E192" s="822">
        <v>25928394662.610001</v>
      </c>
      <c r="F192" s="821">
        <v>32269582837</v>
      </c>
      <c r="G192" s="821">
        <v>21409238676</v>
      </c>
      <c r="H192" s="559">
        <v>66.344950240423842</v>
      </c>
    </row>
    <row r="193" spans="1:8" ht="24.95" customHeight="1" x14ac:dyDescent="0.2">
      <c r="A193" s="560" t="s">
        <v>516</v>
      </c>
      <c r="B193" s="561">
        <v>10527290248.799999</v>
      </c>
      <c r="C193" s="561">
        <v>11062997411.709999</v>
      </c>
      <c r="D193" s="561">
        <v>11966400949.49</v>
      </c>
      <c r="E193" s="561">
        <v>25928394662.610001</v>
      </c>
      <c r="F193" s="561">
        <v>32269582837</v>
      </c>
      <c r="G193" s="561">
        <v>21409238676</v>
      </c>
      <c r="H193" s="559">
        <v>66.344950240423842</v>
      </c>
    </row>
    <row r="194" spans="1:8" ht="24.95" customHeight="1" x14ac:dyDescent="0.2">
      <c r="A194" s="560" t="s">
        <v>517</v>
      </c>
      <c r="B194" s="561">
        <v>123984180875.49001</v>
      </c>
      <c r="C194" s="561">
        <v>134829230232.94</v>
      </c>
      <c r="D194" s="561">
        <v>155274648452.03998</v>
      </c>
      <c r="E194" s="561">
        <v>180608458089.97998</v>
      </c>
      <c r="F194" s="561">
        <v>185002648847</v>
      </c>
      <c r="G194" s="561">
        <v>169147963436</v>
      </c>
      <c r="H194" s="559">
        <v>91.430022483563434</v>
      </c>
    </row>
    <row r="195" spans="1:8" ht="35.25" customHeight="1" thickBot="1" x14ac:dyDescent="0.25">
      <c r="A195" s="567" t="s">
        <v>556</v>
      </c>
      <c r="B195" s="568">
        <v>1279795656039.4597</v>
      </c>
      <c r="C195" s="568">
        <v>1400974393335.9497</v>
      </c>
      <c r="D195" s="568">
        <v>1551738214901.8096</v>
      </c>
      <c r="E195" s="568">
        <v>1842929383015.4199</v>
      </c>
      <c r="F195" s="568">
        <v>1885613029790</v>
      </c>
      <c r="G195" s="568">
        <v>1927675924270</v>
      </c>
      <c r="H195" s="569">
        <v>102.23072782248882</v>
      </c>
    </row>
    <row r="196" spans="1:8" ht="14.25" customHeight="1" x14ac:dyDescent="0.2">
      <c r="A196" s="570"/>
      <c r="B196" s="543"/>
      <c r="C196" s="543"/>
      <c r="D196" s="543"/>
      <c r="E196" s="543"/>
      <c r="F196" s="543"/>
      <c r="G196" s="543"/>
      <c r="H196" s="571"/>
    </row>
    <row r="197" spans="1:8" ht="21" customHeight="1" x14ac:dyDescent="0.2">
      <c r="A197" s="466" t="s">
        <v>548</v>
      </c>
      <c r="B197" s="549"/>
      <c r="C197" s="549"/>
      <c r="D197" s="549"/>
      <c r="E197" s="549"/>
      <c r="F197" s="549"/>
      <c r="G197" s="549"/>
      <c r="H197" s="572"/>
    </row>
    <row r="198" spans="1:8" ht="42" customHeight="1" x14ac:dyDescent="0.25">
      <c r="A198" s="558"/>
      <c r="B198" s="549"/>
      <c r="C198" s="549"/>
      <c r="D198" s="549"/>
      <c r="E198" s="549"/>
      <c r="F198" s="549"/>
      <c r="G198" s="549"/>
      <c r="H198" s="572"/>
    </row>
    <row r="199" spans="1:8" ht="13.5" x14ac:dyDescent="0.25">
      <c r="A199" s="558"/>
      <c r="B199" s="549"/>
      <c r="C199" s="549"/>
      <c r="D199" s="549"/>
      <c r="E199" s="549"/>
      <c r="F199" s="549"/>
      <c r="G199" s="549"/>
      <c r="H199" s="572"/>
    </row>
    <row r="200" spans="1:8" x14ac:dyDescent="0.2">
      <c r="A200" s="524"/>
    </row>
    <row r="201" spans="1:8" x14ac:dyDescent="0.2">
      <c r="A201" s="524"/>
    </row>
    <row r="202" spans="1:8" x14ac:dyDescent="0.2">
      <c r="A202" s="524"/>
    </row>
    <row r="203" spans="1:8" x14ac:dyDescent="0.2">
      <c r="A203" s="524"/>
    </row>
    <row r="204" spans="1:8" x14ac:dyDescent="0.2">
      <c r="A204" s="3"/>
    </row>
    <row r="205" spans="1:8" x14ac:dyDescent="0.2">
      <c r="A205" s="3"/>
    </row>
  </sheetData>
  <mergeCells count="3">
    <mergeCell ref="A3:H3"/>
    <mergeCell ref="A4:H4"/>
    <mergeCell ref="G1:H1"/>
  </mergeCells>
  <printOptions horizontalCentered="1"/>
  <pageMargins left="0.625" right="0.43307086614173229" top="0.78740157480314965" bottom="0.47244094488188981" header="0.51181102362204722" footer="0.31496062992125984"/>
  <pageSetup paperSize="9" scale="76" fitToHeight="0" orientation="landscape" useFirstPageNumber="1" r:id="rId1"/>
  <headerFooter alignWithMargins="0">
    <oddHeader>&amp;L&amp;"Times New Roman,Obyčejné"STÁTNÍ  ROZPOČET 2022&amp;R&amp;"Times New Roman CE,Obyčejné"Tabulka č.2 
strana &amp;P</oddHeader>
  </headerFooter>
  <rowBreaks count="5" manualBreakCount="5">
    <brk id="43" max="7" man="1"/>
    <brk id="79" max="7" man="1"/>
    <brk id="113" max="7" man="1"/>
    <brk id="153" max="7" man="1"/>
    <brk id="174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60"/>
  <sheetViews>
    <sheetView zoomScale="85" zoomScaleNormal="85" workbookViewId="0">
      <selection activeCell="B3" sqref="B3:J3"/>
    </sheetView>
  </sheetViews>
  <sheetFormatPr defaultColWidth="5.7109375" defaultRowHeight="15" x14ac:dyDescent="0.25"/>
  <cols>
    <col min="1" max="1" width="3" style="13" customWidth="1"/>
    <col min="2" max="2" width="8.28515625" style="13" bestFit="1" customWidth="1"/>
    <col min="3" max="3" width="43.42578125" style="13" customWidth="1"/>
    <col min="4" max="7" width="20.7109375" style="13" customWidth="1"/>
    <col min="8" max="8" width="20.7109375" style="13" bestFit="1" customWidth="1"/>
    <col min="9" max="9" width="20.7109375" style="13" customWidth="1"/>
    <col min="10" max="10" width="15.42578125" style="13" bestFit="1" customWidth="1"/>
    <col min="11" max="11" width="6.7109375" style="13" customWidth="1"/>
    <col min="12" max="16384" width="5.7109375" style="13"/>
  </cols>
  <sheetData>
    <row r="1" spans="2:11" x14ac:dyDescent="0.25">
      <c r="B1" s="21" t="s">
        <v>681</v>
      </c>
      <c r="C1" s="21"/>
      <c r="D1" s="21"/>
      <c r="E1" s="21"/>
      <c r="F1" s="21"/>
      <c r="G1" s="21"/>
      <c r="H1" s="3"/>
      <c r="I1" s="3"/>
      <c r="J1" s="84" t="s">
        <v>8</v>
      </c>
    </row>
    <row r="3" spans="2:11" ht="21" customHeight="1" x14ac:dyDescent="0.25">
      <c r="B3" s="990" t="s">
        <v>9</v>
      </c>
      <c r="C3" s="990"/>
      <c r="D3" s="990"/>
      <c r="E3" s="990"/>
      <c r="F3" s="990"/>
      <c r="G3" s="990"/>
      <c r="H3" s="990"/>
      <c r="I3" s="990"/>
      <c r="J3" s="990"/>
    </row>
    <row r="4" spans="2:11" x14ac:dyDescent="0.25">
      <c r="C4" s="51"/>
      <c r="D4" s="51"/>
      <c r="E4" s="51"/>
      <c r="F4" s="51"/>
      <c r="G4" s="51"/>
      <c r="H4" s="52"/>
      <c r="I4" s="52"/>
      <c r="J4" s="52"/>
    </row>
    <row r="5" spans="2:11" ht="15.75" thickBot="1" x14ac:dyDescent="0.3">
      <c r="J5" s="50" t="s">
        <v>46</v>
      </c>
    </row>
    <row r="6" spans="2:11" ht="15.75" thickTop="1" x14ac:dyDescent="0.25">
      <c r="B6" s="895" t="s">
        <v>10</v>
      </c>
      <c r="C6" s="896"/>
      <c r="D6" s="897"/>
      <c r="E6" s="897"/>
      <c r="F6" s="897"/>
      <c r="G6" s="897"/>
      <c r="H6" s="897" t="s">
        <v>173</v>
      </c>
      <c r="I6" s="897" t="s">
        <v>173</v>
      </c>
      <c r="J6" s="898" t="s">
        <v>170</v>
      </c>
    </row>
    <row r="7" spans="2:11" x14ac:dyDescent="0.25">
      <c r="B7" s="899" t="s">
        <v>13</v>
      </c>
      <c r="C7" s="900" t="s">
        <v>11</v>
      </c>
      <c r="D7" s="900" t="s">
        <v>117</v>
      </c>
      <c r="E7" s="901" t="s">
        <v>562</v>
      </c>
      <c r="F7" s="901" t="s">
        <v>562</v>
      </c>
      <c r="G7" s="474" t="s">
        <v>562</v>
      </c>
      <c r="H7" s="475" t="s">
        <v>171</v>
      </c>
      <c r="I7" s="901" t="s">
        <v>12</v>
      </c>
      <c r="J7" s="902" t="s">
        <v>677</v>
      </c>
    </row>
    <row r="8" spans="2:11" ht="15.75" thickBot="1" x14ac:dyDescent="0.3">
      <c r="B8" s="903"/>
      <c r="C8" s="904"/>
      <c r="D8" s="905" t="s">
        <v>210</v>
      </c>
      <c r="E8" s="905">
        <v>2018</v>
      </c>
      <c r="F8" s="905">
        <v>2019</v>
      </c>
      <c r="G8" s="905">
        <v>2020</v>
      </c>
      <c r="H8" s="905">
        <v>2021</v>
      </c>
      <c r="I8" s="905">
        <v>2022</v>
      </c>
      <c r="J8" s="906">
        <v>2021</v>
      </c>
    </row>
    <row r="9" spans="2:11" x14ac:dyDescent="0.25">
      <c r="B9" s="12">
        <v>301</v>
      </c>
      <c r="C9" s="53" t="s">
        <v>153</v>
      </c>
      <c r="D9" s="73">
        <v>181329.06</v>
      </c>
      <c r="E9" s="73">
        <v>3546682.91</v>
      </c>
      <c r="F9" s="73">
        <v>312624.83</v>
      </c>
      <c r="G9" s="73">
        <v>5165278.6500000004</v>
      </c>
      <c r="H9" s="573">
        <v>3550853</v>
      </c>
      <c r="I9" s="573">
        <v>836855</v>
      </c>
      <c r="J9" s="574">
        <v>23.567717390722738</v>
      </c>
      <c r="K9" s="64"/>
    </row>
    <row r="10" spans="2:11" x14ac:dyDescent="0.25">
      <c r="B10" s="12">
        <v>302</v>
      </c>
      <c r="C10" s="53" t="s">
        <v>14</v>
      </c>
      <c r="D10" s="73">
        <v>17313179.52</v>
      </c>
      <c r="E10" s="73">
        <v>18508606.670000002</v>
      </c>
      <c r="F10" s="73">
        <v>19151151.760000002</v>
      </c>
      <c r="G10" s="73">
        <v>15626977.91</v>
      </c>
      <c r="H10" s="573">
        <v>16000000</v>
      </c>
      <c r="I10" s="573">
        <v>15600000</v>
      </c>
      <c r="J10" s="574">
        <v>97.5</v>
      </c>
      <c r="K10" s="64"/>
    </row>
    <row r="11" spans="2:11" x14ac:dyDescent="0.25">
      <c r="B11" s="12">
        <v>303</v>
      </c>
      <c r="C11" s="53" t="s">
        <v>15</v>
      </c>
      <c r="D11" s="73">
        <v>4009183.44</v>
      </c>
      <c r="E11" s="73">
        <v>4268193.71</v>
      </c>
      <c r="F11" s="73">
        <v>4129703.12</v>
      </c>
      <c r="G11" s="73">
        <v>3393948.06</v>
      </c>
      <c r="H11" s="573">
        <v>2900000</v>
      </c>
      <c r="I11" s="573">
        <v>2900000</v>
      </c>
      <c r="J11" s="574">
        <v>100</v>
      </c>
      <c r="K11" s="64"/>
    </row>
    <row r="12" spans="2:11" x14ac:dyDescent="0.25">
      <c r="B12" s="12">
        <v>304</v>
      </c>
      <c r="C12" s="53" t="s">
        <v>16</v>
      </c>
      <c r="D12" s="73">
        <v>81872434.069999993</v>
      </c>
      <c r="E12" s="73">
        <v>119712786.06999999</v>
      </c>
      <c r="F12" s="73">
        <v>83864568.219999999</v>
      </c>
      <c r="G12" s="73">
        <v>58584157.109999999</v>
      </c>
      <c r="H12" s="573">
        <v>14037558</v>
      </c>
      <c r="I12" s="573">
        <v>11801242</v>
      </c>
      <c r="J12" s="574">
        <v>84.069052466248053</v>
      </c>
      <c r="K12" s="64"/>
    </row>
    <row r="13" spans="2:11" x14ac:dyDescent="0.25">
      <c r="B13" s="12">
        <v>305</v>
      </c>
      <c r="C13" s="53" t="s">
        <v>17</v>
      </c>
      <c r="D13" s="73">
        <v>174252461.81</v>
      </c>
      <c r="E13" s="73">
        <v>202265407.84999999</v>
      </c>
      <c r="F13" s="73">
        <v>247773299.40000001</v>
      </c>
      <c r="G13" s="73">
        <v>254573349.83000001</v>
      </c>
      <c r="H13" s="573">
        <v>250000000</v>
      </c>
      <c r="I13" s="573">
        <v>250000000</v>
      </c>
      <c r="J13" s="574">
        <v>100</v>
      </c>
      <c r="K13" s="64"/>
    </row>
    <row r="14" spans="2:11" x14ac:dyDescent="0.25">
      <c r="B14" s="12">
        <v>306</v>
      </c>
      <c r="C14" s="53" t="s">
        <v>18</v>
      </c>
      <c r="D14" s="73">
        <v>861145869.76999998</v>
      </c>
      <c r="E14" s="73">
        <v>920023430.82000005</v>
      </c>
      <c r="F14" s="73">
        <v>1080181354.03</v>
      </c>
      <c r="G14" s="73">
        <v>640865481.97000003</v>
      </c>
      <c r="H14" s="573">
        <v>495202172</v>
      </c>
      <c r="I14" s="573">
        <v>1099792700</v>
      </c>
      <c r="J14" s="574">
        <v>222.08963574578183</v>
      </c>
      <c r="K14" s="64"/>
    </row>
    <row r="15" spans="2:11" x14ac:dyDescent="0.25">
      <c r="B15" s="12">
        <v>307</v>
      </c>
      <c r="C15" s="53" t="s">
        <v>19</v>
      </c>
      <c r="D15" s="73">
        <v>5087984868.4899998</v>
      </c>
      <c r="E15" s="73">
        <v>5350794148.2200003</v>
      </c>
      <c r="F15" s="73">
        <v>5629400438.9099998</v>
      </c>
      <c r="G15" s="73">
        <v>5677084840.1999998</v>
      </c>
      <c r="H15" s="573">
        <v>5453513144</v>
      </c>
      <c r="I15" s="573">
        <v>6249129565</v>
      </c>
      <c r="J15" s="574">
        <v>114.58906213282614</v>
      </c>
      <c r="K15" s="64"/>
    </row>
    <row r="16" spans="2:11" x14ac:dyDescent="0.25">
      <c r="B16" s="12">
        <v>308</v>
      </c>
      <c r="C16" s="53" t="s">
        <v>20</v>
      </c>
      <c r="D16" s="73">
        <v>1134353.8400000001</v>
      </c>
      <c r="E16" s="73">
        <v>3061691.68</v>
      </c>
      <c r="F16" s="73">
        <v>1091889.8899999999</v>
      </c>
      <c r="G16" s="73">
        <v>799019.82</v>
      </c>
      <c r="H16" s="573">
        <v>800000</v>
      </c>
      <c r="I16" s="573">
        <v>850000</v>
      </c>
      <c r="J16" s="574">
        <v>106.25</v>
      </c>
      <c r="K16" s="64"/>
    </row>
    <row r="17" spans="2:11" x14ac:dyDescent="0.25">
      <c r="B17" s="12">
        <v>309</v>
      </c>
      <c r="C17" s="53" t="s">
        <v>147</v>
      </c>
      <c r="D17" s="73">
        <v>1563234.41</v>
      </c>
      <c r="E17" s="73">
        <v>6571612.9900000002</v>
      </c>
      <c r="F17" s="73">
        <v>8053874.6500000004</v>
      </c>
      <c r="G17" s="73">
        <v>4558197.51</v>
      </c>
      <c r="H17" s="573">
        <v>9821000</v>
      </c>
      <c r="I17" s="573">
        <v>8073485</v>
      </c>
      <c r="J17" s="574">
        <v>82.206343549536712</v>
      </c>
      <c r="K17" s="64"/>
    </row>
    <row r="18" spans="2:11" x14ac:dyDescent="0.25">
      <c r="B18" s="12">
        <v>312</v>
      </c>
      <c r="C18" s="53" t="s">
        <v>21</v>
      </c>
      <c r="D18" s="73">
        <v>5190634239.5299997</v>
      </c>
      <c r="E18" s="73">
        <v>8207611707.3900003</v>
      </c>
      <c r="F18" s="73">
        <v>6812300410.8199997</v>
      </c>
      <c r="G18" s="73">
        <v>5696961255.1499996</v>
      </c>
      <c r="H18" s="573">
        <v>5547852048</v>
      </c>
      <c r="I18" s="573">
        <v>5996763688</v>
      </c>
      <c r="J18" s="574">
        <v>108.09162962739485</v>
      </c>
      <c r="K18" s="64"/>
    </row>
    <row r="19" spans="2:11" x14ac:dyDescent="0.25">
      <c r="B19" s="12">
        <v>313</v>
      </c>
      <c r="C19" s="53" t="s">
        <v>22</v>
      </c>
      <c r="D19" s="73">
        <v>461986861386.92999</v>
      </c>
      <c r="E19" s="73">
        <v>510774253474.63</v>
      </c>
      <c r="F19" s="73">
        <v>547050814833.78998</v>
      </c>
      <c r="G19" s="73">
        <v>533172837552.70001</v>
      </c>
      <c r="H19" s="573">
        <v>552035818549</v>
      </c>
      <c r="I19" s="573">
        <v>579185449580</v>
      </c>
      <c r="J19" s="574">
        <v>104.91809229016363</v>
      </c>
      <c r="K19" s="64"/>
    </row>
    <row r="20" spans="2:11" x14ac:dyDescent="0.25">
      <c r="B20" s="12">
        <v>314</v>
      </c>
      <c r="C20" s="53" t="s">
        <v>23</v>
      </c>
      <c r="D20" s="73">
        <v>9040161366.0100002</v>
      </c>
      <c r="E20" s="73">
        <v>11303277708.49</v>
      </c>
      <c r="F20" s="73">
        <v>11279672258.65</v>
      </c>
      <c r="G20" s="73">
        <v>12623305778.379999</v>
      </c>
      <c r="H20" s="573">
        <v>11025233599</v>
      </c>
      <c r="I20" s="573">
        <v>15715882952</v>
      </c>
      <c r="J20" s="574">
        <v>142.54467092130773</v>
      </c>
      <c r="K20" s="64"/>
    </row>
    <row r="21" spans="2:11" x14ac:dyDescent="0.25">
      <c r="B21" s="12">
        <v>315</v>
      </c>
      <c r="C21" s="53" t="s">
        <v>24</v>
      </c>
      <c r="D21" s="73">
        <v>10904963136.23</v>
      </c>
      <c r="E21" s="73">
        <v>30786861278.5</v>
      </c>
      <c r="F21" s="73">
        <v>26682060444.049999</v>
      </c>
      <c r="G21" s="73">
        <v>28486544624.060001</v>
      </c>
      <c r="H21" s="573">
        <v>20975786275</v>
      </c>
      <c r="I21" s="573">
        <v>38694409849</v>
      </c>
      <c r="J21" s="574">
        <v>184.47179686950733</v>
      </c>
      <c r="K21" s="64"/>
    </row>
    <row r="22" spans="2:11" x14ac:dyDescent="0.25">
      <c r="B22" s="12">
        <v>317</v>
      </c>
      <c r="C22" s="53" t="s">
        <v>47</v>
      </c>
      <c r="D22" s="73">
        <v>5991798946.0100002</v>
      </c>
      <c r="E22" s="73">
        <v>24105684275.509998</v>
      </c>
      <c r="F22" s="73">
        <v>22724607205.299999</v>
      </c>
      <c r="G22" s="73">
        <v>23390198517.82</v>
      </c>
      <c r="H22" s="573">
        <v>25596717660</v>
      </c>
      <c r="I22" s="573">
        <v>26361322058</v>
      </c>
      <c r="J22" s="574">
        <v>102.9871189273414</v>
      </c>
      <c r="K22" s="64"/>
    </row>
    <row r="23" spans="2:11" x14ac:dyDescent="0.25">
      <c r="B23" s="12">
        <v>321</v>
      </c>
      <c r="C23" s="53" t="s">
        <v>48</v>
      </c>
      <c r="D23" s="73">
        <v>453603.87</v>
      </c>
      <c r="E23" s="73">
        <v>5839950.0199999996</v>
      </c>
      <c r="F23" s="73">
        <v>7005536.4100000001</v>
      </c>
      <c r="G23" s="73">
        <v>5422873.1799999997</v>
      </c>
      <c r="H23" s="573"/>
      <c r="I23" s="573">
        <v>0</v>
      </c>
      <c r="J23" s="574"/>
      <c r="K23" s="64"/>
    </row>
    <row r="24" spans="2:11" x14ac:dyDescent="0.25">
      <c r="B24" s="12">
        <v>322</v>
      </c>
      <c r="C24" s="53" t="s">
        <v>109</v>
      </c>
      <c r="D24" s="73">
        <v>8251911947.1599998</v>
      </c>
      <c r="E24" s="73">
        <v>7631491652.5799999</v>
      </c>
      <c r="F24" s="73">
        <v>20553597117.740002</v>
      </c>
      <c r="G24" s="73">
        <v>25783422417.900002</v>
      </c>
      <c r="H24" s="573">
        <v>13618777493</v>
      </c>
      <c r="I24" s="573">
        <v>32303304077</v>
      </c>
      <c r="J24" s="574">
        <v>237.19679753637047</v>
      </c>
      <c r="K24" s="64"/>
    </row>
    <row r="25" spans="2:11" x14ac:dyDescent="0.25">
      <c r="B25" s="12">
        <v>327</v>
      </c>
      <c r="C25" s="53" t="s">
        <v>110</v>
      </c>
      <c r="D25" s="73">
        <v>18205514479.34</v>
      </c>
      <c r="E25" s="73">
        <v>22958912164.169998</v>
      </c>
      <c r="F25" s="73">
        <v>17449764070.349998</v>
      </c>
      <c r="G25" s="73">
        <v>25910016613.23</v>
      </c>
      <c r="H25" s="573">
        <v>39927022814</v>
      </c>
      <c r="I25" s="573">
        <v>48755701913</v>
      </c>
      <c r="J25" s="574">
        <v>122.11203960818315</v>
      </c>
      <c r="K25" s="64"/>
    </row>
    <row r="26" spans="2:11" x14ac:dyDescent="0.25">
      <c r="B26" s="12">
        <v>328</v>
      </c>
      <c r="C26" s="53" t="s">
        <v>111</v>
      </c>
      <c r="D26" s="73">
        <v>2117934758.98</v>
      </c>
      <c r="E26" s="73">
        <v>1065770319.27</v>
      </c>
      <c r="F26" s="73">
        <v>856328896.17999995</v>
      </c>
      <c r="G26" s="73">
        <v>862801049.66999996</v>
      </c>
      <c r="H26" s="573">
        <v>6434440000</v>
      </c>
      <c r="I26" s="573">
        <v>956080000</v>
      </c>
      <c r="J26" s="574">
        <v>14.858791130230447</v>
      </c>
      <c r="K26" s="64"/>
    </row>
    <row r="27" spans="2:11" x14ac:dyDescent="0.25">
      <c r="B27" s="12">
        <v>329</v>
      </c>
      <c r="C27" s="53" t="s">
        <v>112</v>
      </c>
      <c r="D27" s="73">
        <v>35042938868.260002</v>
      </c>
      <c r="E27" s="73">
        <v>35547215116.349998</v>
      </c>
      <c r="F27" s="73">
        <v>35961688325.410011</v>
      </c>
      <c r="G27" s="73">
        <v>36660824403.970001</v>
      </c>
      <c r="H27" s="573">
        <v>32655513194</v>
      </c>
      <c r="I27" s="573">
        <v>39407150412</v>
      </c>
      <c r="J27" s="574">
        <v>120.67533643672922</v>
      </c>
      <c r="K27" s="64"/>
    </row>
    <row r="28" spans="2:11" x14ac:dyDescent="0.25">
      <c r="B28" s="54">
        <v>333</v>
      </c>
      <c r="C28" s="53" t="s">
        <v>113</v>
      </c>
      <c r="D28" s="73">
        <v>3274552889.1199999</v>
      </c>
      <c r="E28" s="73">
        <v>8248802810.5799999</v>
      </c>
      <c r="F28" s="73">
        <v>14807842523.610001</v>
      </c>
      <c r="G28" s="73">
        <v>13488337318.790001</v>
      </c>
      <c r="H28" s="573">
        <v>13289120099</v>
      </c>
      <c r="I28" s="573">
        <v>12936718836</v>
      </c>
      <c r="J28" s="574">
        <v>97.348197169002049</v>
      </c>
      <c r="K28" s="64"/>
    </row>
    <row r="29" spans="2:11" x14ac:dyDescent="0.25">
      <c r="B29" s="12">
        <v>334</v>
      </c>
      <c r="C29" s="53" t="s">
        <v>114</v>
      </c>
      <c r="D29" s="73">
        <v>490114389.10000002</v>
      </c>
      <c r="E29" s="73">
        <v>474116002.23000002</v>
      </c>
      <c r="F29" s="73">
        <v>274618343.29000002</v>
      </c>
      <c r="G29" s="73">
        <v>397965823.94</v>
      </c>
      <c r="H29" s="573">
        <v>438947206</v>
      </c>
      <c r="I29" s="573">
        <v>1487869815</v>
      </c>
      <c r="J29" s="574">
        <v>338.96327272669782</v>
      </c>
      <c r="K29" s="64"/>
    </row>
    <row r="30" spans="2:11" x14ac:dyDescent="0.25">
      <c r="B30" s="12">
        <v>335</v>
      </c>
      <c r="C30" s="53" t="s">
        <v>115</v>
      </c>
      <c r="D30" s="73">
        <v>901079831.40999997</v>
      </c>
      <c r="E30" s="73">
        <v>1464593564.8900001</v>
      </c>
      <c r="F30" s="73">
        <v>1523722459.79</v>
      </c>
      <c r="G30" s="73">
        <v>2161249558.8099999</v>
      </c>
      <c r="H30" s="573">
        <v>6859800000</v>
      </c>
      <c r="I30" s="573">
        <v>17350800000</v>
      </c>
      <c r="J30" s="574">
        <v>252.93448788594421</v>
      </c>
      <c r="K30" s="64"/>
    </row>
    <row r="31" spans="2:11" x14ac:dyDescent="0.25">
      <c r="B31" s="12">
        <v>336</v>
      </c>
      <c r="C31" s="53" t="s">
        <v>116</v>
      </c>
      <c r="D31" s="73">
        <v>3278324638.0500002</v>
      </c>
      <c r="E31" s="73">
        <v>3570548864.8499999</v>
      </c>
      <c r="F31" s="73">
        <v>3877318729.1199999</v>
      </c>
      <c r="G31" s="73">
        <v>3710450535.7399998</v>
      </c>
      <c r="H31" s="573">
        <v>3490783029</v>
      </c>
      <c r="I31" s="573">
        <v>3890423537</v>
      </c>
      <c r="J31" s="574">
        <v>111.44844880589685</v>
      </c>
      <c r="K31" s="64"/>
    </row>
    <row r="32" spans="2:11" x14ac:dyDescent="0.25">
      <c r="B32" s="12">
        <v>343</v>
      </c>
      <c r="C32" s="53" t="s">
        <v>118</v>
      </c>
      <c r="D32" s="73">
        <v>1394272.9</v>
      </c>
      <c r="E32" s="73">
        <v>3056889.22</v>
      </c>
      <c r="F32" s="73">
        <v>2398534.7599999998</v>
      </c>
      <c r="G32" s="73">
        <v>7280154.7300000004</v>
      </c>
      <c r="H32" s="573"/>
      <c r="I32" s="573">
        <v>1000000</v>
      </c>
      <c r="J32" s="574"/>
      <c r="K32" s="64"/>
    </row>
    <row r="33" spans="2:11" x14ac:dyDescent="0.25">
      <c r="B33" s="12">
        <v>344</v>
      </c>
      <c r="C33" s="53" t="s">
        <v>119</v>
      </c>
      <c r="D33" s="73">
        <v>277046787.88999999</v>
      </c>
      <c r="E33" s="73">
        <v>281449306.56</v>
      </c>
      <c r="F33" s="73">
        <v>290393589.17000002</v>
      </c>
      <c r="G33" s="73">
        <v>295256234.20999998</v>
      </c>
      <c r="H33" s="573">
        <v>242400000</v>
      </c>
      <c r="I33" s="573">
        <v>241670000</v>
      </c>
      <c r="J33" s="574">
        <v>99.698844884488452</v>
      </c>
      <c r="K33" s="64"/>
    </row>
    <row r="34" spans="2:11" x14ac:dyDescent="0.25">
      <c r="B34" s="12">
        <v>345</v>
      </c>
      <c r="C34" s="53" t="s">
        <v>120</v>
      </c>
      <c r="D34" s="73">
        <v>16583168.880000001</v>
      </c>
      <c r="E34" s="73">
        <v>14943630.23</v>
      </c>
      <c r="F34" s="73">
        <v>17736383.550000001</v>
      </c>
      <c r="G34" s="73">
        <v>15640726.380000001</v>
      </c>
      <c r="H34" s="573">
        <v>23316833</v>
      </c>
      <c r="I34" s="573">
        <v>100667580</v>
      </c>
      <c r="J34" s="574">
        <v>431.73779217786563</v>
      </c>
      <c r="K34" s="64"/>
    </row>
    <row r="35" spans="2:11" x14ac:dyDescent="0.25">
      <c r="B35" s="12">
        <v>346</v>
      </c>
      <c r="C35" s="53" t="s">
        <v>121</v>
      </c>
      <c r="D35" s="73">
        <v>889518924.38999999</v>
      </c>
      <c r="E35" s="73">
        <v>849376094.38</v>
      </c>
      <c r="F35" s="73">
        <v>880855807.03999996</v>
      </c>
      <c r="G35" s="73">
        <v>1452675894.5899999</v>
      </c>
      <c r="H35" s="573">
        <v>1320000000</v>
      </c>
      <c r="I35" s="573">
        <v>1484872297</v>
      </c>
      <c r="J35" s="574">
        <v>112.49032553030302</v>
      </c>
      <c r="K35" s="64"/>
    </row>
    <row r="36" spans="2:11" x14ac:dyDescent="0.25">
      <c r="B36" s="12">
        <v>348</v>
      </c>
      <c r="C36" s="53" t="s">
        <v>122</v>
      </c>
      <c r="D36" s="73">
        <v>56319812.869999997</v>
      </c>
      <c r="E36" s="73">
        <v>430053461.80000001</v>
      </c>
      <c r="F36" s="73">
        <v>371008701.57999998</v>
      </c>
      <c r="G36" s="73">
        <v>302483297.20999998</v>
      </c>
      <c r="H36" s="573">
        <v>282713567</v>
      </c>
      <c r="I36" s="573">
        <v>262366000</v>
      </c>
      <c r="J36" s="574">
        <v>92.802762451085343</v>
      </c>
      <c r="K36" s="64"/>
    </row>
    <row r="37" spans="2:11" x14ac:dyDescent="0.25">
      <c r="B37" s="12">
        <v>349</v>
      </c>
      <c r="C37" s="53" t="s">
        <v>123</v>
      </c>
      <c r="D37" s="73">
        <v>297672582.70999998</v>
      </c>
      <c r="E37" s="73">
        <v>311324134.19999999</v>
      </c>
      <c r="F37" s="73">
        <v>312920988.05000001</v>
      </c>
      <c r="G37" s="73">
        <v>311074319.36000001</v>
      </c>
      <c r="H37" s="573">
        <v>318848000</v>
      </c>
      <c r="I37" s="573">
        <v>323017900</v>
      </c>
      <c r="J37" s="574">
        <v>101.30780183661182</v>
      </c>
      <c r="K37" s="64"/>
    </row>
    <row r="38" spans="2:11" x14ac:dyDescent="0.25">
      <c r="B38" s="12">
        <v>353</v>
      </c>
      <c r="C38" s="53" t="s">
        <v>124</v>
      </c>
      <c r="D38" s="73">
        <v>19010581.84</v>
      </c>
      <c r="E38" s="73">
        <v>21675955.109999999</v>
      </c>
      <c r="F38" s="73">
        <v>19823674.809999999</v>
      </c>
      <c r="G38" s="73">
        <v>26859708.530000001</v>
      </c>
      <c r="H38" s="573">
        <v>5500000</v>
      </c>
      <c r="I38" s="573">
        <v>8800000</v>
      </c>
      <c r="J38" s="574">
        <v>160</v>
      </c>
      <c r="K38" s="64"/>
    </row>
    <row r="39" spans="2:11" x14ac:dyDescent="0.25">
      <c r="B39" s="12">
        <v>355</v>
      </c>
      <c r="C39" s="53" t="s">
        <v>125</v>
      </c>
      <c r="D39" s="73">
        <v>1732102.36</v>
      </c>
      <c r="E39" s="73">
        <v>3121241.77</v>
      </c>
      <c r="F39" s="73">
        <v>1875154.04</v>
      </c>
      <c r="G39" s="73">
        <v>3394660.53</v>
      </c>
      <c r="H39" s="573"/>
      <c r="I39" s="573">
        <v>0</v>
      </c>
      <c r="J39" s="574"/>
      <c r="K39" s="64"/>
    </row>
    <row r="40" spans="2:11" x14ac:dyDescent="0.25">
      <c r="B40" s="12">
        <v>358</v>
      </c>
      <c r="C40" s="53" t="s">
        <v>126</v>
      </c>
      <c r="D40" s="73">
        <v>725407.17</v>
      </c>
      <c r="E40" s="73">
        <v>2407517</v>
      </c>
      <c r="F40" s="73">
        <v>2980240.84</v>
      </c>
      <c r="G40" s="73">
        <v>216093.87</v>
      </c>
      <c r="H40" s="573"/>
      <c r="I40" s="573">
        <v>0</v>
      </c>
      <c r="J40" s="574"/>
      <c r="K40" s="64"/>
    </row>
    <row r="41" spans="2:11" x14ac:dyDescent="0.25">
      <c r="B41" s="12">
        <v>359</v>
      </c>
      <c r="C41" s="53" t="s">
        <v>195</v>
      </c>
      <c r="D41" s="73"/>
      <c r="E41" s="73"/>
      <c r="F41" s="73">
        <v>14681.58</v>
      </c>
      <c r="G41" s="73">
        <v>17482.740000000002</v>
      </c>
      <c r="H41" s="573"/>
      <c r="I41" s="573">
        <v>0</v>
      </c>
      <c r="J41" s="574"/>
      <c r="K41" s="64"/>
    </row>
    <row r="42" spans="2:11" x14ac:dyDescent="0.25">
      <c r="B42" s="54" t="s">
        <v>89</v>
      </c>
      <c r="C42" s="53" t="s">
        <v>127</v>
      </c>
      <c r="D42" s="73">
        <v>1241321.27</v>
      </c>
      <c r="E42" s="73">
        <v>89128.77</v>
      </c>
      <c r="F42" s="73">
        <v>84513</v>
      </c>
      <c r="G42" s="73">
        <v>1164944.8799999999</v>
      </c>
      <c r="H42" s="573">
        <v>209950</v>
      </c>
      <c r="I42" s="573">
        <v>0</v>
      </c>
      <c r="J42" s="574">
        <v>0</v>
      </c>
      <c r="K42" s="64"/>
    </row>
    <row r="43" spans="2:11" x14ac:dyDescent="0.25">
      <c r="B43" s="54">
        <v>362</v>
      </c>
      <c r="C43" s="53" t="s">
        <v>561</v>
      </c>
      <c r="D43" s="73"/>
      <c r="E43" s="73"/>
      <c r="F43" s="73"/>
      <c r="G43" s="73"/>
      <c r="H43" s="573"/>
      <c r="I43" s="573">
        <v>0</v>
      </c>
      <c r="J43" s="574"/>
      <c r="K43" s="64"/>
    </row>
    <row r="44" spans="2:11" x14ac:dyDescent="0.25">
      <c r="B44" s="54">
        <v>363</v>
      </c>
      <c r="C44" s="53" t="s">
        <v>695</v>
      </c>
      <c r="D44" s="73"/>
      <c r="E44" s="73"/>
      <c r="F44" s="73"/>
      <c r="G44" s="73"/>
      <c r="H44" s="573"/>
      <c r="I44" s="573">
        <v>0</v>
      </c>
      <c r="J44" s="574"/>
      <c r="K44" s="64"/>
    </row>
    <row r="45" spans="2:11" ht="30" x14ac:dyDescent="0.25">
      <c r="B45" s="54">
        <v>371</v>
      </c>
      <c r="C45" s="575" t="s">
        <v>196</v>
      </c>
      <c r="D45" s="334">
        <v>6000</v>
      </c>
      <c r="E45" s="334">
        <v>65324.01</v>
      </c>
      <c r="F45" s="334">
        <v>131884.01999999999</v>
      </c>
      <c r="G45" s="334">
        <v>21187.91</v>
      </c>
      <c r="H45" s="573"/>
      <c r="I45" s="573">
        <v>0</v>
      </c>
      <c r="J45" s="576"/>
      <c r="K45" s="64"/>
    </row>
    <row r="46" spans="2:11" x14ac:dyDescent="0.25">
      <c r="B46" s="12" t="s">
        <v>90</v>
      </c>
      <c r="C46" s="53" t="s">
        <v>63</v>
      </c>
      <c r="D46" s="73">
        <v>6771161</v>
      </c>
      <c r="E46" s="73">
        <v>8446072.8900000006</v>
      </c>
      <c r="F46" s="73">
        <v>5755413</v>
      </c>
      <c r="G46" s="73">
        <v>7356106.2599999998</v>
      </c>
      <c r="H46" s="573">
        <v>5950000</v>
      </c>
      <c r="I46" s="573">
        <v>5500000</v>
      </c>
      <c r="J46" s="574">
        <v>92.436974789915965</v>
      </c>
      <c r="K46" s="64"/>
    </row>
    <row r="47" spans="2:11" x14ac:dyDescent="0.25">
      <c r="B47" s="12">
        <v>373</v>
      </c>
      <c r="C47" s="53" t="s">
        <v>197</v>
      </c>
      <c r="D47" s="73">
        <v>2000</v>
      </c>
      <c r="E47" s="73">
        <v>236086.02</v>
      </c>
      <c r="F47" s="73">
        <v>94676.85</v>
      </c>
      <c r="G47" s="73">
        <v>69376.28</v>
      </c>
      <c r="H47" s="573"/>
      <c r="I47" s="573">
        <v>0</v>
      </c>
      <c r="J47" s="574"/>
      <c r="K47" s="64"/>
    </row>
    <row r="48" spans="2:11" x14ac:dyDescent="0.25">
      <c r="B48" s="12">
        <v>374</v>
      </c>
      <c r="C48" s="53" t="s">
        <v>128</v>
      </c>
      <c r="D48" s="73">
        <v>91851798.930000007</v>
      </c>
      <c r="E48" s="73">
        <v>82391108.540000007</v>
      </c>
      <c r="F48" s="73">
        <v>75355637.099999994</v>
      </c>
      <c r="G48" s="73">
        <v>63361181.189999998</v>
      </c>
      <c r="H48" s="573">
        <v>40000000</v>
      </c>
      <c r="I48" s="573">
        <v>45000000</v>
      </c>
      <c r="J48" s="574">
        <v>112.5</v>
      </c>
      <c r="K48" s="64"/>
    </row>
    <row r="49" spans="2:11" x14ac:dyDescent="0.25">
      <c r="B49" s="12">
        <v>375</v>
      </c>
      <c r="C49" s="53" t="s">
        <v>129</v>
      </c>
      <c r="D49" s="73">
        <v>184899730.90000001</v>
      </c>
      <c r="E49" s="73">
        <v>185696959.34999999</v>
      </c>
      <c r="F49" s="73">
        <v>174616494.94999999</v>
      </c>
      <c r="G49" s="73">
        <v>211660112.63999999</v>
      </c>
      <c r="H49" s="573">
        <v>235361000</v>
      </c>
      <c r="I49" s="573">
        <v>235361000</v>
      </c>
      <c r="J49" s="574">
        <v>100</v>
      </c>
      <c r="K49" s="64"/>
    </row>
    <row r="50" spans="2:11" x14ac:dyDescent="0.25">
      <c r="B50" s="12">
        <v>376</v>
      </c>
      <c r="C50" s="53" t="s">
        <v>45</v>
      </c>
      <c r="D50" s="73">
        <v>58390391.609999999</v>
      </c>
      <c r="E50" s="73">
        <v>65924669.600000001</v>
      </c>
      <c r="F50" s="73">
        <v>68481461.120000005</v>
      </c>
      <c r="G50" s="73">
        <v>70101533.819999993</v>
      </c>
      <c r="H50" s="573">
        <v>71599998</v>
      </c>
      <c r="I50" s="573">
        <v>71809998</v>
      </c>
      <c r="J50" s="574">
        <v>100.29329609757811</v>
      </c>
      <c r="K50" s="64"/>
    </row>
    <row r="51" spans="2:11" x14ac:dyDescent="0.25">
      <c r="B51" s="12">
        <v>377</v>
      </c>
      <c r="C51" s="53" t="s">
        <v>96</v>
      </c>
      <c r="D51" s="73">
        <v>11228554.609999999</v>
      </c>
      <c r="E51" s="73">
        <v>48189667.259999998</v>
      </c>
      <c r="F51" s="73">
        <v>31551051.629999999</v>
      </c>
      <c r="G51" s="73">
        <v>42165168.729999997</v>
      </c>
      <c r="H51" s="573">
        <v>244097432</v>
      </c>
      <c r="I51" s="573">
        <v>667972614</v>
      </c>
      <c r="J51" s="574">
        <v>273.64999644895897</v>
      </c>
      <c r="K51" s="64"/>
    </row>
    <row r="52" spans="2:11" ht="30" x14ac:dyDescent="0.25">
      <c r="B52" s="54">
        <v>378</v>
      </c>
      <c r="C52" s="575" t="s">
        <v>200</v>
      </c>
      <c r="D52" s="334">
        <v>48.02</v>
      </c>
      <c r="E52" s="334">
        <v>21412778.559999999</v>
      </c>
      <c r="F52" s="334">
        <v>53706635.210000001</v>
      </c>
      <c r="G52" s="334">
        <v>196312.85</v>
      </c>
      <c r="H52" s="573">
        <v>400000</v>
      </c>
      <c r="I52" s="573">
        <v>400000</v>
      </c>
      <c r="J52" s="574">
        <v>100</v>
      </c>
      <c r="K52" s="64"/>
    </row>
    <row r="53" spans="2:11" x14ac:dyDescent="0.25">
      <c r="B53" s="12">
        <v>381</v>
      </c>
      <c r="C53" s="53" t="s">
        <v>154</v>
      </c>
      <c r="D53" s="73">
        <v>1822242.58</v>
      </c>
      <c r="E53" s="73">
        <v>2289726.5499999998</v>
      </c>
      <c r="F53" s="73">
        <v>2079336.89</v>
      </c>
      <c r="G53" s="73">
        <v>709423.66</v>
      </c>
      <c r="H53" s="573">
        <v>625517</v>
      </c>
      <c r="I53" s="573">
        <v>625517</v>
      </c>
      <c r="J53" s="574">
        <v>100</v>
      </c>
      <c r="K53" s="64"/>
    </row>
    <row r="54" spans="2:11" x14ac:dyDescent="0.25">
      <c r="B54" s="12">
        <v>396</v>
      </c>
      <c r="C54" s="53" t="s">
        <v>130</v>
      </c>
      <c r="D54" s="73">
        <v>383911168.64999998</v>
      </c>
      <c r="E54" s="73">
        <v>76220.44</v>
      </c>
      <c r="F54" s="73"/>
      <c r="G54" s="73"/>
      <c r="H54" s="573"/>
      <c r="I54" s="573">
        <v>0</v>
      </c>
      <c r="J54" s="574"/>
      <c r="K54" s="64"/>
    </row>
    <row r="55" spans="2:11" x14ac:dyDescent="0.25">
      <c r="B55" s="12">
        <v>397</v>
      </c>
      <c r="C55" s="53" t="s">
        <v>131</v>
      </c>
      <c r="D55" s="73">
        <v>2634502274.5799999</v>
      </c>
      <c r="E55" s="73">
        <v>2277661632.73</v>
      </c>
      <c r="F55" s="73">
        <v>22548799240.450001</v>
      </c>
      <c r="G55" s="73">
        <v>18726893025.27</v>
      </c>
      <c r="H55" s="573">
        <v>2331500000</v>
      </c>
      <c r="I55" s="573">
        <v>2421500000</v>
      </c>
      <c r="J55" s="574">
        <v>103.86017585245551</v>
      </c>
      <c r="K55" s="64"/>
    </row>
    <row r="56" spans="2:11" ht="15.75" thickBot="1" x14ac:dyDescent="0.3">
      <c r="B56" s="55">
        <v>398</v>
      </c>
      <c r="C56" s="577" t="s">
        <v>132</v>
      </c>
      <c r="D56" s="578">
        <v>697803050392.44995</v>
      </c>
      <c r="E56" s="578">
        <v>726534403016.35999</v>
      </c>
      <c r="F56" s="578">
        <v>781426513387.77002</v>
      </c>
      <c r="G56" s="578">
        <v>734929821264.67004</v>
      </c>
      <c r="H56" s="573">
        <v>642348870800</v>
      </c>
      <c r="I56" s="573">
        <v>714524500800</v>
      </c>
      <c r="J56" s="574">
        <v>111.2362040755377</v>
      </c>
      <c r="K56" s="64"/>
    </row>
    <row r="57" spans="2:11" ht="15.75" thickBot="1" x14ac:dyDescent="0.3">
      <c r="B57" s="56"/>
      <c r="C57" s="579" t="s">
        <v>133</v>
      </c>
      <c r="D57" s="580">
        <v>1273644382120.02</v>
      </c>
      <c r="E57" s="580">
        <v>1403918022071.73</v>
      </c>
      <c r="F57" s="580">
        <v>1523222477546.7302</v>
      </c>
      <c r="G57" s="580">
        <v>1475479407784.71</v>
      </c>
      <c r="H57" s="581">
        <v>1385613029790</v>
      </c>
      <c r="I57" s="581">
        <v>1551075924270</v>
      </c>
      <c r="J57" s="582">
        <v>111.94149383143987</v>
      </c>
      <c r="K57" s="64"/>
    </row>
    <row r="58" spans="2:11" ht="15.75" thickTop="1" x14ac:dyDescent="0.25">
      <c r="C58" s="583"/>
      <c r="D58" s="583"/>
      <c r="E58" s="583"/>
      <c r="F58" s="583"/>
      <c r="G58" s="583"/>
      <c r="H58" s="584"/>
      <c r="I58" s="584"/>
      <c r="J58" s="59"/>
    </row>
    <row r="59" spans="2:11" x14ac:dyDescent="0.25">
      <c r="H59" s="57"/>
      <c r="I59" s="57"/>
    </row>
    <row r="60" spans="2:11" x14ac:dyDescent="0.25">
      <c r="C60" s="3"/>
      <c r="D60" s="3"/>
      <c r="E60" s="3"/>
      <c r="F60" s="3"/>
      <c r="G60" s="3"/>
      <c r="H60" s="58"/>
      <c r="I60" s="58"/>
      <c r="J60" s="59"/>
    </row>
  </sheetData>
  <mergeCells count="1">
    <mergeCell ref="B3:J3"/>
  </mergeCells>
  <printOptions horizontalCentered="1"/>
  <pageMargins left="0.25" right="0.25" top="0.75" bottom="0.75" header="0.3" footer="0.3"/>
  <pageSetup paperSize="9" scale="56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8"/>
  <sheetViews>
    <sheetView zoomScale="85" zoomScaleNormal="85" workbookViewId="0">
      <pane xSplit="3" ySplit="8" topLeftCell="D31" activePane="bottomRight" state="frozen"/>
      <selection activeCell="R35" sqref="R35"/>
      <selection pane="topRight" activeCell="R35" sqref="R35"/>
      <selection pane="bottomLeft" activeCell="R35" sqref="R35"/>
      <selection pane="bottomRight" activeCell="B3" sqref="B3:J3"/>
    </sheetView>
  </sheetViews>
  <sheetFormatPr defaultColWidth="9.140625" defaultRowHeight="15" x14ac:dyDescent="0.25"/>
  <cols>
    <col min="1" max="1" width="3.42578125" style="13" customWidth="1"/>
    <col min="2" max="2" width="8" style="13" bestFit="1" customWidth="1"/>
    <col min="3" max="3" width="40.42578125" style="13" customWidth="1"/>
    <col min="4" max="4" width="20.28515625" style="13" customWidth="1"/>
    <col min="5" max="7" width="20.7109375" style="13" customWidth="1"/>
    <col min="8" max="8" width="20.7109375" style="13" bestFit="1" customWidth="1"/>
    <col min="9" max="9" width="20.7109375" style="13" customWidth="1"/>
    <col min="10" max="10" width="10.85546875" style="13" customWidth="1"/>
    <col min="11" max="11" width="3.140625" style="13" customWidth="1"/>
    <col min="12" max="16384" width="9.140625" style="13"/>
  </cols>
  <sheetData>
    <row r="1" spans="1:10" x14ac:dyDescent="0.25">
      <c r="A1" s="80"/>
      <c r="B1" s="834" t="s">
        <v>681</v>
      </c>
      <c r="C1" s="585"/>
      <c r="D1" s="586"/>
      <c r="E1" s="586"/>
      <c r="F1" s="586"/>
      <c r="G1" s="586"/>
      <c r="I1" s="586"/>
      <c r="J1" s="587" t="s">
        <v>103</v>
      </c>
    </row>
    <row r="2" spans="1:10" x14ac:dyDescent="0.25">
      <c r="A2" s="80"/>
      <c r="B2" s="80"/>
      <c r="C2" s="586"/>
      <c r="D2" s="586"/>
      <c r="E2" s="586"/>
      <c r="F2" s="586"/>
      <c r="G2" s="586"/>
      <c r="H2" s="586"/>
      <c r="I2" s="586"/>
      <c r="J2" s="586"/>
    </row>
    <row r="3" spans="1:10" ht="18.75" customHeight="1" x14ac:dyDescent="0.25">
      <c r="A3" s="80"/>
      <c r="B3" s="990" t="s">
        <v>134</v>
      </c>
      <c r="C3" s="990"/>
      <c r="D3" s="990"/>
      <c r="E3" s="990"/>
      <c r="F3" s="990"/>
      <c r="G3" s="990"/>
      <c r="H3" s="990"/>
      <c r="I3" s="990"/>
      <c r="J3" s="990"/>
    </row>
    <row r="4" spans="1:10" x14ac:dyDescent="0.25">
      <c r="A4" s="80"/>
      <c r="B4" s="80"/>
      <c r="C4" s="588"/>
      <c r="D4" s="589"/>
      <c r="E4" s="589"/>
      <c r="F4" s="589"/>
      <c r="G4" s="589"/>
      <c r="H4" s="589"/>
      <c r="I4" s="589"/>
      <c r="J4" s="589"/>
    </row>
    <row r="5" spans="1:10" ht="15.75" thickBot="1" x14ac:dyDescent="0.3">
      <c r="A5" s="80"/>
      <c r="B5" s="80"/>
      <c r="C5" s="590"/>
      <c r="D5" s="586"/>
      <c r="E5" s="586"/>
      <c r="F5" s="586"/>
      <c r="G5" s="586"/>
      <c r="H5" s="586"/>
      <c r="I5" s="591" t="s">
        <v>46</v>
      </c>
      <c r="J5" s="80"/>
    </row>
    <row r="6" spans="1:10" ht="15.75" thickTop="1" x14ac:dyDescent="0.25">
      <c r="A6" s="80"/>
      <c r="B6" s="907" t="s">
        <v>10</v>
      </c>
      <c r="C6" s="908"/>
      <c r="D6" s="909"/>
      <c r="E6" s="909"/>
      <c r="F6" s="909"/>
      <c r="G6" s="909"/>
      <c r="H6" s="909" t="s">
        <v>173</v>
      </c>
      <c r="I6" s="909" t="s">
        <v>173</v>
      </c>
      <c r="J6" s="910" t="s">
        <v>170</v>
      </c>
    </row>
    <row r="7" spans="1:10" x14ac:dyDescent="0.25">
      <c r="A7" s="80"/>
      <c r="B7" s="911" t="s">
        <v>13</v>
      </c>
      <c r="C7" s="912" t="s">
        <v>11</v>
      </c>
      <c r="D7" s="913" t="s">
        <v>117</v>
      </c>
      <c r="E7" s="914" t="s">
        <v>562</v>
      </c>
      <c r="F7" s="914" t="s">
        <v>562</v>
      </c>
      <c r="G7" s="697" t="s">
        <v>562</v>
      </c>
      <c r="H7" s="698" t="s">
        <v>171</v>
      </c>
      <c r="I7" s="914" t="s">
        <v>12</v>
      </c>
      <c r="J7" s="915" t="s">
        <v>677</v>
      </c>
    </row>
    <row r="8" spans="1:10" ht="15.75" thickBot="1" x14ac:dyDescent="0.3">
      <c r="A8" s="80"/>
      <c r="B8" s="916"/>
      <c r="C8" s="917"/>
      <c r="D8" s="918" t="s">
        <v>210</v>
      </c>
      <c r="E8" s="918">
        <v>2018</v>
      </c>
      <c r="F8" s="918">
        <v>2019</v>
      </c>
      <c r="G8" s="918">
        <v>2020</v>
      </c>
      <c r="H8" s="918">
        <v>2021</v>
      </c>
      <c r="I8" s="918">
        <v>2022</v>
      </c>
      <c r="J8" s="919">
        <v>2021</v>
      </c>
    </row>
    <row r="9" spans="1:10" x14ac:dyDescent="0.25">
      <c r="A9" s="80"/>
      <c r="B9" s="78">
        <v>301</v>
      </c>
      <c r="C9" s="79" t="s">
        <v>153</v>
      </c>
      <c r="D9" s="74">
        <v>439485269.10000002</v>
      </c>
      <c r="E9" s="74">
        <v>511820045.24000001</v>
      </c>
      <c r="F9" s="73">
        <v>444434555.99000001</v>
      </c>
      <c r="G9" s="73">
        <v>654417059.98000002</v>
      </c>
      <c r="H9" s="74">
        <v>422814860</v>
      </c>
      <c r="I9" s="74">
        <v>420100862</v>
      </c>
      <c r="J9" s="574">
        <v>99.358111964182143</v>
      </c>
    </row>
    <row r="10" spans="1:10" x14ac:dyDescent="0.25">
      <c r="A10" s="80"/>
      <c r="B10" s="78">
        <v>302</v>
      </c>
      <c r="C10" s="79" t="s">
        <v>14</v>
      </c>
      <c r="D10" s="74">
        <v>1214983290.5</v>
      </c>
      <c r="E10" s="74">
        <v>1309316580.4300001</v>
      </c>
      <c r="F10" s="73">
        <v>1353885285.6900001</v>
      </c>
      <c r="G10" s="73">
        <v>1345130703.5599999</v>
      </c>
      <c r="H10" s="74">
        <v>1438595893</v>
      </c>
      <c r="I10" s="74">
        <v>1501854982</v>
      </c>
      <c r="J10" s="574">
        <v>104.39727996637622</v>
      </c>
    </row>
    <row r="11" spans="1:10" x14ac:dyDescent="0.25">
      <c r="A11" s="80"/>
      <c r="B11" s="78">
        <v>303</v>
      </c>
      <c r="C11" s="79" t="s">
        <v>15</v>
      </c>
      <c r="D11" s="74">
        <v>532293121.04000002</v>
      </c>
      <c r="E11" s="74">
        <v>548649566.39999998</v>
      </c>
      <c r="F11" s="73">
        <v>611049284.44000006</v>
      </c>
      <c r="G11" s="73">
        <v>615883533.99000001</v>
      </c>
      <c r="H11" s="74">
        <v>635793524</v>
      </c>
      <c r="I11" s="74">
        <v>653224364</v>
      </c>
      <c r="J11" s="574">
        <v>102.74158816376998</v>
      </c>
    </row>
    <row r="12" spans="1:10" x14ac:dyDescent="0.25">
      <c r="A12" s="80"/>
      <c r="B12" s="78">
        <v>304</v>
      </c>
      <c r="C12" s="79" t="s">
        <v>16</v>
      </c>
      <c r="D12" s="74">
        <v>971083823.85000002</v>
      </c>
      <c r="E12" s="74">
        <v>1096477387.5</v>
      </c>
      <c r="F12" s="73">
        <v>1173822282.78</v>
      </c>
      <c r="G12" s="73">
        <v>1032857844.9</v>
      </c>
      <c r="H12" s="74">
        <v>1047452030</v>
      </c>
      <c r="I12" s="74">
        <v>1458790801</v>
      </c>
      <c r="J12" s="574">
        <v>139.27041613542914</v>
      </c>
    </row>
    <row r="13" spans="1:10" x14ac:dyDescent="0.25">
      <c r="A13" s="80"/>
      <c r="B13" s="78">
        <v>305</v>
      </c>
      <c r="C13" s="79" t="s">
        <v>17</v>
      </c>
      <c r="D13" s="74">
        <v>1370904518</v>
      </c>
      <c r="E13" s="74">
        <v>1649972943.9200001</v>
      </c>
      <c r="F13" s="73">
        <v>2029210825.48</v>
      </c>
      <c r="G13" s="73">
        <v>2208003606.6500001</v>
      </c>
      <c r="H13" s="74">
        <v>2297315000</v>
      </c>
      <c r="I13" s="74">
        <v>2177000000</v>
      </c>
      <c r="J13" s="574">
        <v>94.762799180782793</v>
      </c>
    </row>
    <row r="14" spans="1:10" x14ac:dyDescent="0.25">
      <c r="A14" s="80"/>
      <c r="B14" s="78">
        <v>306</v>
      </c>
      <c r="C14" s="79" t="s">
        <v>18</v>
      </c>
      <c r="D14" s="74">
        <v>7415564760.0200005</v>
      </c>
      <c r="E14" s="74">
        <v>7808398874.5600004</v>
      </c>
      <c r="F14" s="73">
        <v>7979585700.8599997</v>
      </c>
      <c r="G14" s="73">
        <v>8320940314.1700001</v>
      </c>
      <c r="H14" s="74">
        <v>8422642916</v>
      </c>
      <c r="I14" s="74">
        <v>8988428652</v>
      </c>
      <c r="J14" s="574">
        <v>106.71743705203518</v>
      </c>
    </row>
    <row r="15" spans="1:10" x14ac:dyDescent="0.25">
      <c r="A15" s="80"/>
      <c r="B15" s="78">
        <v>307</v>
      </c>
      <c r="C15" s="79" t="s">
        <v>19</v>
      </c>
      <c r="D15" s="74">
        <v>52908766765.459999</v>
      </c>
      <c r="E15" s="74">
        <v>59799438274.449997</v>
      </c>
      <c r="F15" s="73">
        <v>68321076490.080002</v>
      </c>
      <c r="G15" s="73">
        <v>74310589181.899994</v>
      </c>
      <c r="H15" s="74">
        <v>75359896857</v>
      </c>
      <c r="I15" s="74">
        <v>93544944795</v>
      </c>
      <c r="J15" s="574">
        <v>124.13093528048114</v>
      </c>
    </row>
    <row r="16" spans="1:10" x14ac:dyDescent="0.25">
      <c r="A16" s="80"/>
      <c r="B16" s="78">
        <v>308</v>
      </c>
      <c r="C16" s="79" t="s">
        <v>20</v>
      </c>
      <c r="D16" s="74">
        <v>345704862.56999999</v>
      </c>
      <c r="E16" s="74">
        <v>277098751.27999997</v>
      </c>
      <c r="F16" s="73">
        <v>288830929.83999997</v>
      </c>
      <c r="G16" s="73">
        <v>291191677.44</v>
      </c>
      <c r="H16" s="74">
        <v>293406347</v>
      </c>
      <c r="I16" s="74">
        <v>306363099</v>
      </c>
      <c r="J16" s="574">
        <v>104.41597536402305</v>
      </c>
    </row>
    <row r="17" spans="1:10" x14ac:dyDescent="0.25">
      <c r="A17" s="80"/>
      <c r="B17" s="78">
        <v>309</v>
      </c>
      <c r="C17" s="593" t="s">
        <v>147</v>
      </c>
      <c r="D17" s="74">
        <v>123677915.59</v>
      </c>
      <c r="E17" s="74">
        <v>187240474.96000001</v>
      </c>
      <c r="F17" s="73">
        <v>165340400.47999999</v>
      </c>
      <c r="G17" s="73">
        <v>170912422.63999999</v>
      </c>
      <c r="H17" s="74">
        <v>169138006</v>
      </c>
      <c r="I17" s="74">
        <v>162544491</v>
      </c>
      <c r="J17" s="574">
        <v>96.101695203856195</v>
      </c>
    </row>
    <row r="18" spans="1:10" x14ac:dyDescent="0.25">
      <c r="A18" s="80"/>
      <c r="B18" s="78">
        <v>312</v>
      </c>
      <c r="C18" s="79" t="s">
        <v>21</v>
      </c>
      <c r="D18" s="74">
        <v>21276934443.77</v>
      </c>
      <c r="E18" s="74">
        <v>22199362973.23</v>
      </c>
      <c r="F18" s="73">
        <v>23115911732.349998</v>
      </c>
      <c r="G18" s="73">
        <v>25597927052.220001</v>
      </c>
      <c r="H18" s="74">
        <v>23776770998</v>
      </c>
      <c r="I18" s="74">
        <v>23818723816</v>
      </c>
      <c r="J18" s="574">
        <v>100.17644455592193</v>
      </c>
    </row>
    <row r="19" spans="1:10" x14ac:dyDescent="0.25">
      <c r="A19" s="80"/>
      <c r="B19" s="78">
        <v>313</v>
      </c>
      <c r="C19" s="79" t="s">
        <v>22</v>
      </c>
      <c r="D19" s="74">
        <v>559585967224.96997</v>
      </c>
      <c r="E19" s="74">
        <v>592402047069.10999</v>
      </c>
      <c r="F19" s="73">
        <v>638501434247.02991</v>
      </c>
      <c r="G19" s="73">
        <v>751043145021.26001</v>
      </c>
      <c r="H19" s="74">
        <v>714435496869</v>
      </c>
      <c r="I19" s="74">
        <v>740564536979</v>
      </c>
      <c r="J19" s="574">
        <v>103.65729869589488</v>
      </c>
    </row>
    <row r="20" spans="1:10" x14ac:dyDescent="0.25">
      <c r="A20" s="80"/>
      <c r="B20" s="78">
        <v>314</v>
      </c>
      <c r="C20" s="79" t="s">
        <v>23</v>
      </c>
      <c r="D20" s="74">
        <v>66358941442.349998</v>
      </c>
      <c r="E20" s="74">
        <v>74346222806.160004</v>
      </c>
      <c r="F20" s="73">
        <v>80471495632.220001</v>
      </c>
      <c r="G20" s="73">
        <v>93001503903.839996</v>
      </c>
      <c r="H20" s="74">
        <v>85897415182</v>
      </c>
      <c r="I20" s="74">
        <v>93923522429</v>
      </c>
      <c r="J20" s="574">
        <v>109.34382860065605</v>
      </c>
    </row>
    <row r="21" spans="1:10" x14ac:dyDescent="0.25">
      <c r="A21" s="80"/>
      <c r="B21" s="78">
        <v>315</v>
      </c>
      <c r="C21" s="79" t="s">
        <v>24</v>
      </c>
      <c r="D21" s="74">
        <v>12268253808.02</v>
      </c>
      <c r="E21" s="74">
        <v>14635568561.059999</v>
      </c>
      <c r="F21" s="73">
        <v>17529401515.009998</v>
      </c>
      <c r="G21" s="73">
        <v>18320756871.060001</v>
      </c>
      <c r="H21" s="74">
        <v>11350123915</v>
      </c>
      <c r="I21" s="74">
        <v>23385154233</v>
      </c>
      <c r="J21" s="574">
        <v>206.03435176681066</v>
      </c>
    </row>
    <row r="22" spans="1:10" x14ac:dyDescent="0.25">
      <c r="A22" s="80"/>
      <c r="B22" s="78">
        <v>317</v>
      </c>
      <c r="C22" s="593" t="s">
        <v>47</v>
      </c>
      <c r="D22" s="74">
        <v>7439773838.6400003</v>
      </c>
      <c r="E22" s="74">
        <v>22108471397.970001</v>
      </c>
      <c r="F22" s="73">
        <v>27475978251.259998</v>
      </c>
      <c r="G22" s="73">
        <v>31541214062.580002</v>
      </c>
      <c r="H22" s="74">
        <v>29481409227</v>
      </c>
      <c r="I22" s="74">
        <v>28869819842</v>
      </c>
      <c r="J22" s="574">
        <v>97.925508308334571</v>
      </c>
    </row>
    <row r="23" spans="1:10" x14ac:dyDescent="0.25">
      <c r="A23" s="80"/>
      <c r="B23" s="78">
        <v>321</v>
      </c>
      <c r="C23" s="79" t="s">
        <v>48</v>
      </c>
      <c r="D23" s="74">
        <v>4107793016.3400002</v>
      </c>
      <c r="E23" s="74">
        <v>4048479235.7199998</v>
      </c>
      <c r="F23" s="73">
        <v>4343275649.75</v>
      </c>
      <c r="G23" s="73">
        <v>4486949780.8500004</v>
      </c>
      <c r="H23" s="74">
        <v>4380546000</v>
      </c>
      <c r="I23" s="74">
        <v>4675711386</v>
      </c>
      <c r="J23" s="574">
        <v>106.73809579901683</v>
      </c>
    </row>
    <row r="24" spans="1:10" x14ac:dyDescent="0.25">
      <c r="A24" s="80"/>
      <c r="B24" s="78">
        <v>322</v>
      </c>
      <c r="C24" s="79" t="s">
        <v>109</v>
      </c>
      <c r="D24" s="74">
        <v>40668626010.169998</v>
      </c>
      <c r="E24" s="74">
        <v>45387949250.629997</v>
      </c>
      <c r="F24" s="73">
        <v>47649101069.25</v>
      </c>
      <c r="G24" s="73">
        <v>60904644446.389999</v>
      </c>
      <c r="H24" s="74">
        <v>51576114012</v>
      </c>
      <c r="I24" s="74">
        <v>63268469225</v>
      </c>
      <c r="J24" s="574">
        <v>122.67009726688518</v>
      </c>
    </row>
    <row r="25" spans="1:10" x14ac:dyDescent="0.25">
      <c r="A25" s="80"/>
      <c r="B25" s="78">
        <v>327</v>
      </c>
      <c r="C25" s="593" t="s">
        <v>110</v>
      </c>
      <c r="D25" s="74">
        <v>56442910329.389999</v>
      </c>
      <c r="E25" s="74">
        <v>51935675108.790001</v>
      </c>
      <c r="F25" s="73">
        <v>75228813596.840027</v>
      </c>
      <c r="G25" s="73">
        <v>106930412936.98</v>
      </c>
      <c r="H25" s="74">
        <v>115997437890</v>
      </c>
      <c r="I25" s="74">
        <v>116313942578</v>
      </c>
      <c r="J25" s="574">
        <v>100.27285489555393</v>
      </c>
    </row>
    <row r="26" spans="1:10" x14ac:dyDescent="0.25">
      <c r="A26" s="80"/>
      <c r="B26" s="78">
        <v>328</v>
      </c>
      <c r="C26" s="79" t="s">
        <v>111</v>
      </c>
      <c r="D26" s="74">
        <v>643823529.23000002</v>
      </c>
      <c r="E26" s="74">
        <v>2488500877.6900001</v>
      </c>
      <c r="F26" s="73">
        <v>1170855075.1800001</v>
      </c>
      <c r="G26" s="73">
        <v>967222568.85000002</v>
      </c>
      <c r="H26" s="74">
        <v>2236424562</v>
      </c>
      <c r="I26" s="74">
        <v>2256121112</v>
      </c>
      <c r="J26" s="574">
        <v>100.88071604715276</v>
      </c>
    </row>
    <row r="27" spans="1:10" x14ac:dyDescent="0.25">
      <c r="A27" s="80"/>
      <c r="B27" s="78">
        <v>329</v>
      </c>
      <c r="C27" s="79" t="s">
        <v>112</v>
      </c>
      <c r="D27" s="74">
        <v>53219686784.970001</v>
      </c>
      <c r="E27" s="74">
        <v>57402483246.349998</v>
      </c>
      <c r="F27" s="73">
        <v>64214373058.010002</v>
      </c>
      <c r="G27" s="73">
        <v>70820625001.830002</v>
      </c>
      <c r="H27" s="74">
        <v>55354336170</v>
      </c>
      <c r="I27" s="74">
        <v>62082502214</v>
      </c>
      <c r="J27" s="574">
        <v>112.15472266406911</v>
      </c>
    </row>
    <row r="28" spans="1:10" x14ac:dyDescent="0.25">
      <c r="A28" s="80"/>
      <c r="B28" s="594">
        <v>333</v>
      </c>
      <c r="C28" s="79" t="s">
        <v>113</v>
      </c>
      <c r="D28" s="74">
        <v>157511440024.12</v>
      </c>
      <c r="E28" s="74">
        <v>187415570876.81</v>
      </c>
      <c r="F28" s="73">
        <v>210531806494.76001</v>
      </c>
      <c r="G28" s="73">
        <v>227422706165.62</v>
      </c>
      <c r="H28" s="74">
        <v>239655319850</v>
      </c>
      <c r="I28" s="74">
        <v>254713494463</v>
      </c>
      <c r="J28" s="574">
        <v>106.28326323923245</v>
      </c>
    </row>
    <row r="29" spans="1:10" x14ac:dyDescent="0.25">
      <c r="A29" s="80"/>
      <c r="B29" s="78">
        <v>334</v>
      </c>
      <c r="C29" s="79" t="s">
        <v>114</v>
      </c>
      <c r="D29" s="74">
        <v>12106184102.84</v>
      </c>
      <c r="E29" s="74">
        <v>14060450465.530001</v>
      </c>
      <c r="F29" s="73">
        <v>15140330175.959999</v>
      </c>
      <c r="G29" s="73">
        <v>15798099304.950001</v>
      </c>
      <c r="H29" s="74">
        <v>15848911330</v>
      </c>
      <c r="I29" s="74">
        <v>16139446801</v>
      </c>
      <c r="J29" s="574">
        <v>101.83315727465805</v>
      </c>
    </row>
    <row r="30" spans="1:10" x14ac:dyDescent="0.25">
      <c r="A30" s="80"/>
      <c r="B30" s="78">
        <v>335</v>
      </c>
      <c r="C30" s="79" t="s">
        <v>115</v>
      </c>
      <c r="D30" s="74">
        <v>7980709618.3500004</v>
      </c>
      <c r="E30" s="74">
        <v>8888187179.2399998</v>
      </c>
      <c r="F30" s="73">
        <v>9094519045.0599995</v>
      </c>
      <c r="G30" s="73">
        <v>32060294456.66</v>
      </c>
      <c r="H30" s="74">
        <v>18038349373</v>
      </c>
      <c r="I30" s="74">
        <v>23781413155</v>
      </c>
      <c r="J30" s="574">
        <v>131.83807821460803</v>
      </c>
    </row>
    <row r="31" spans="1:10" x14ac:dyDescent="0.25">
      <c r="A31" s="80"/>
      <c r="B31" s="78">
        <v>336</v>
      </c>
      <c r="C31" s="79" t="s">
        <v>116</v>
      </c>
      <c r="D31" s="74">
        <v>26185128671.75</v>
      </c>
      <c r="E31" s="74">
        <v>28268417528.799999</v>
      </c>
      <c r="F31" s="73">
        <v>30756434532.470001</v>
      </c>
      <c r="G31" s="73">
        <v>32111145893.810001</v>
      </c>
      <c r="H31" s="74">
        <v>31945115445</v>
      </c>
      <c r="I31" s="74">
        <v>33766644863</v>
      </c>
      <c r="J31" s="574">
        <v>105.70205927455835</v>
      </c>
    </row>
    <row r="32" spans="1:10" x14ac:dyDescent="0.25">
      <c r="A32" s="80"/>
      <c r="B32" s="78">
        <v>343</v>
      </c>
      <c r="C32" s="79" t="s">
        <v>118</v>
      </c>
      <c r="D32" s="74">
        <v>153794880.28999999</v>
      </c>
      <c r="E32" s="74">
        <v>158534197.59</v>
      </c>
      <c r="F32" s="73">
        <v>169618882.53999999</v>
      </c>
      <c r="G32" s="73">
        <v>179617661.59999999</v>
      </c>
      <c r="H32" s="74">
        <v>168776819</v>
      </c>
      <c r="I32" s="74">
        <v>169176395</v>
      </c>
      <c r="J32" s="574">
        <v>100.23674815200776</v>
      </c>
    </row>
    <row r="33" spans="1:10" x14ac:dyDescent="0.25">
      <c r="A33" s="80"/>
      <c r="B33" s="78">
        <v>344</v>
      </c>
      <c r="C33" s="79" t="s">
        <v>119</v>
      </c>
      <c r="D33" s="74">
        <v>196870357.68000001</v>
      </c>
      <c r="E33" s="74">
        <v>194222919.36000001</v>
      </c>
      <c r="F33" s="73">
        <v>195397494.75</v>
      </c>
      <c r="G33" s="73">
        <v>207587538.86000001</v>
      </c>
      <c r="H33" s="74">
        <v>209137712</v>
      </c>
      <c r="I33" s="74">
        <v>210829783</v>
      </c>
      <c r="J33" s="574">
        <v>100.80907024554233</v>
      </c>
    </row>
    <row r="34" spans="1:10" x14ac:dyDescent="0.25">
      <c r="A34" s="80"/>
      <c r="B34" s="78">
        <v>345</v>
      </c>
      <c r="C34" s="79" t="s">
        <v>120</v>
      </c>
      <c r="D34" s="74">
        <v>1077545524.3900001</v>
      </c>
      <c r="E34" s="74">
        <v>1166842705.9400001</v>
      </c>
      <c r="F34" s="73">
        <v>1369964302.97</v>
      </c>
      <c r="G34" s="73">
        <v>1796012520.3399999</v>
      </c>
      <c r="H34" s="74">
        <v>1929632196</v>
      </c>
      <c r="I34" s="74">
        <v>1310452146</v>
      </c>
      <c r="J34" s="574">
        <v>67.912017052601044</v>
      </c>
    </row>
    <row r="35" spans="1:10" x14ac:dyDescent="0.25">
      <c r="A35" s="80"/>
      <c r="B35" s="78">
        <v>346</v>
      </c>
      <c r="C35" s="79" t="s">
        <v>121</v>
      </c>
      <c r="D35" s="74">
        <v>3108287922.3699999</v>
      </c>
      <c r="E35" s="74">
        <v>3327113714.0999999</v>
      </c>
      <c r="F35" s="73">
        <v>3540265826.3000002</v>
      </c>
      <c r="G35" s="73">
        <v>3606067047.6500001</v>
      </c>
      <c r="H35" s="74">
        <v>3589692079</v>
      </c>
      <c r="I35" s="74">
        <v>3767404895</v>
      </c>
      <c r="J35" s="574">
        <v>104.95064234171045</v>
      </c>
    </row>
    <row r="36" spans="1:10" x14ac:dyDescent="0.25">
      <c r="A36" s="80"/>
      <c r="B36" s="78">
        <v>348</v>
      </c>
      <c r="C36" s="79" t="s">
        <v>122</v>
      </c>
      <c r="D36" s="74">
        <v>152178041.63</v>
      </c>
      <c r="E36" s="74">
        <v>159732313.28999999</v>
      </c>
      <c r="F36" s="73">
        <v>187216392.87</v>
      </c>
      <c r="G36" s="73">
        <v>199395583.34999999</v>
      </c>
      <c r="H36" s="74">
        <v>169797761</v>
      </c>
      <c r="I36" s="74">
        <v>173293668</v>
      </c>
      <c r="J36" s="574">
        <v>102.05886519316354</v>
      </c>
    </row>
    <row r="37" spans="1:10" x14ac:dyDescent="0.25">
      <c r="A37" s="80"/>
      <c r="B37" s="78">
        <v>349</v>
      </c>
      <c r="C37" s="79" t="s">
        <v>123</v>
      </c>
      <c r="D37" s="74">
        <v>286379477.62</v>
      </c>
      <c r="E37" s="74">
        <v>294476529.86000001</v>
      </c>
      <c r="F37" s="73">
        <v>312466225.38</v>
      </c>
      <c r="G37" s="73">
        <v>292261685.31999999</v>
      </c>
      <c r="H37" s="74">
        <v>292164728</v>
      </c>
      <c r="I37" s="74">
        <v>301830729</v>
      </c>
      <c r="J37" s="574">
        <v>103.30840791979516</v>
      </c>
    </row>
    <row r="38" spans="1:10" x14ac:dyDescent="0.25">
      <c r="A38" s="80"/>
      <c r="B38" s="78">
        <v>353</v>
      </c>
      <c r="C38" s="79" t="s">
        <v>124</v>
      </c>
      <c r="D38" s="74">
        <v>218708564.05000001</v>
      </c>
      <c r="E38" s="74">
        <v>241891557.33000001</v>
      </c>
      <c r="F38" s="73">
        <v>269368613.63</v>
      </c>
      <c r="G38" s="73">
        <v>265147825.88</v>
      </c>
      <c r="H38" s="74">
        <v>253982795</v>
      </c>
      <c r="I38" s="74">
        <v>257975281</v>
      </c>
      <c r="J38" s="574">
        <v>101.57195135993365</v>
      </c>
    </row>
    <row r="39" spans="1:10" x14ac:dyDescent="0.25">
      <c r="A39" s="80"/>
      <c r="B39" s="78">
        <v>355</v>
      </c>
      <c r="C39" s="79" t="s">
        <v>125</v>
      </c>
      <c r="D39" s="74">
        <v>176143149.30000001</v>
      </c>
      <c r="E39" s="74">
        <v>245061026.93000001</v>
      </c>
      <c r="F39" s="73">
        <v>200875848.41999999</v>
      </c>
      <c r="G39" s="73">
        <v>208223037.53</v>
      </c>
      <c r="H39" s="74">
        <v>182870322</v>
      </c>
      <c r="I39" s="74">
        <v>193853289</v>
      </c>
      <c r="J39" s="574">
        <v>106.00587721390899</v>
      </c>
    </row>
    <row r="40" spans="1:10" x14ac:dyDescent="0.25">
      <c r="A40" s="80"/>
      <c r="B40" s="78">
        <v>358</v>
      </c>
      <c r="C40" s="79" t="s">
        <v>126</v>
      </c>
      <c r="D40" s="74">
        <v>238379249.5</v>
      </c>
      <c r="E40" s="74">
        <v>314596850.56999999</v>
      </c>
      <c r="F40" s="73">
        <v>214508803.74000001</v>
      </c>
      <c r="G40" s="73">
        <v>238791520.03999999</v>
      </c>
      <c r="H40" s="74">
        <v>236988895</v>
      </c>
      <c r="I40" s="74">
        <v>236988895</v>
      </c>
      <c r="J40" s="574">
        <v>100</v>
      </c>
    </row>
    <row r="41" spans="1:10" x14ac:dyDescent="0.25">
      <c r="A41" s="80"/>
      <c r="B41" s="78">
        <v>359</v>
      </c>
      <c r="C41" s="79" t="s">
        <v>195</v>
      </c>
      <c r="D41" s="74"/>
      <c r="E41" s="74">
        <v>16726699.529999999</v>
      </c>
      <c r="F41" s="73">
        <v>23210191.5</v>
      </c>
      <c r="G41" s="73">
        <v>22404323.309999999</v>
      </c>
      <c r="H41" s="74">
        <v>25075531</v>
      </c>
      <c r="I41" s="74">
        <v>23775531</v>
      </c>
      <c r="J41" s="574">
        <v>94.815663125937391</v>
      </c>
    </row>
    <row r="42" spans="1:10" x14ac:dyDescent="0.25">
      <c r="A42" s="80"/>
      <c r="B42" s="78" t="s">
        <v>89</v>
      </c>
      <c r="C42" s="79" t="s">
        <v>127</v>
      </c>
      <c r="D42" s="74">
        <v>5231659778.6999998</v>
      </c>
      <c r="E42" s="74">
        <v>5619720168.2399998</v>
      </c>
      <c r="F42" s="73">
        <v>6093427633.9300003</v>
      </c>
      <c r="G42" s="73">
        <v>6668607221.1499996</v>
      </c>
      <c r="H42" s="74">
        <v>6789651580</v>
      </c>
      <c r="I42" s="74">
        <v>7002087138</v>
      </c>
      <c r="J42" s="574">
        <v>103.12881383524544</v>
      </c>
    </row>
    <row r="43" spans="1:10" x14ac:dyDescent="0.25">
      <c r="A43" s="80"/>
      <c r="B43" s="78">
        <v>362</v>
      </c>
      <c r="C43" s="79" t="s">
        <v>561</v>
      </c>
      <c r="D43" s="74"/>
      <c r="E43" s="74"/>
      <c r="F43" s="73">
        <v>8069760.8099999996</v>
      </c>
      <c r="G43" s="73">
        <v>216009063.05000001</v>
      </c>
      <c r="H43" s="74">
        <v>6981874656</v>
      </c>
      <c r="I43" s="74">
        <v>5923794724</v>
      </c>
      <c r="J43" s="574">
        <v>84.845331889613334</v>
      </c>
    </row>
    <row r="44" spans="1:10" x14ac:dyDescent="0.25">
      <c r="A44" s="80"/>
      <c r="B44" s="78">
        <v>363</v>
      </c>
      <c r="C44" s="79" t="s">
        <v>696</v>
      </c>
      <c r="D44" s="74"/>
      <c r="E44" s="74"/>
      <c r="F44" s="73">
        <v>0</v>
      </c>
      <c r="G44" s="73">
        <v>0</v>
      </c>
      <c r="H44" s="74">
        <v>0</v>
      </c>
      <c r="I44" s="74">
        <v>0</v>
      </c>
      <c r="J44" s="574"/>
    </row>
    <row r="45" spans="1:10" ht="30" x14ac:dyDescent="0.25">
      <c r="A45" s="80"/>
      <c r="B45" s="595">
        <v>371</v>
      </c>
      <c r="C45" s="593" t="s">
        <v>196</v>
      </c>
      <c r="D45" s="596">
        <v>15542666.23</v>
      </c>
      <c r="E45" s="596">
        <v>26676552.649999999</v>
      </c>
      <c r="F45" s="334">
        <v>28158022.280000001</v>
      </c>
      <c r="G45" s="334">
        <v>23783650.109999999</v>
      </c>
      <c r="H45" s="334">
        <v>32521772</v>
      </c>
      <c r="I45" s="334">
        <v>33084850</v>
      </c>
      <c r="J45" s="574">
        <v>101.73138782228716</v>
      </c>
    </row>
    <row r="46" spans="1:10" x14ac:dyDescent="0.25">
      <c r="A46" s="80"/>
      <c r="B46" s="594" t="s">
        <v>90</v>
      </c>
      <c r="C46" s="593" t="s">
        <v>63</v>
      </c>
      <c r="D46" s="74">
        <v>59531405.600000001</v>
      </c>
      <c r="E46" s="74">
        <v>62964815.869999997</v>
      </c>
      <c r="F46" s="73">
        <v>63894839.829999998</v>
      </c>
      <c r="G46" s="73">
        <v>67713206.209999993</v>
      </c>
      <c r="H46" s="74">
        <v>68215095</v>
      </c>
      <c r="I46" s="74">
        <v>69596478</v>
      </c>
      <c r="J46" s="574">
        <v>102.02504005894883</v>
      </c>
    </row>
    <row r="47" spans="1:10" x14ac:dyDescent="0.25">
      <c r="A47" s="80"/>
      <c r="B47" s="594">
        <v>373</v>
      </c>
      <c r="C47" s="593" t="s">
        <v>197</v>
      </c>
      <c r="D47" s="74">
        <v>9696961.4900000002</v>
      </c>
      <c r="E47" s="74">
        <v>15920333.16</v>
      </c>
      <c r="F47" s="73">
        <v>22849747.399999999</v>
      </c>
      <c r="G47" s="73">
        <v>21688206.550000001</v>
      </c>
      <c r="H47" s="74">
        <v>22311260</v>
      </c>
      <c r="I47" s="74">
        <v>22713300</v>
      </c>
      <c r="J47" s="574">
        <v>101.80196008652133</v>
      </c>
    </row>
    <row r="48" spans="1:10" x14ac:dyDescent="0.25">
      <c r="A48" s="80"/>
      <c r="B48" s="78">
        <v>374</v>
      </c>
      <c r="C48" s="79" t="s">
        <v>128</v>
      </c>
      <c r="D48" s="74">
        <v>2586792388.2399998</v>
      </c>
      <c r="E48" s="74">
        <v>2475661775.5700002</v>
      </c>
      <c r="F48" s="73">
        <v>2630476559.4499998</v>
      </c>
      <c r="G48" s="73">
        <v>3727451658.4499998</v>
      </c>
      <c r="H48" s="74">
        <v>2751977074</v>
      </c>
      <c r="I48" s="74">
        <v>2764036056</v>
      </c>
      <c r="J48" s="574">
        <v>100.43819340335101</v>
      </c>
    </row>
    <row r="49" spans="1:10" x14ac:dyDescent="0.25">
      <c r="A49" s="80"/>
      <c r="B49" s="78">
        <v>375</v>
      </c>
      <c r="C49" s="79" t="s">
        <v>129</v>
      </c>
      <c r="D49" s="74">
        <v>402120891.70999998</v>
      </c>
      <c r="E49" s="74">
        <v>394982587.52999997</v>
      </c>
      <c r="F49" s="73">
        <v>422401123.64999998</v>
      </c>
      <c r="G49" s="73">
        <v>432373045.83999997</v>
      </c>
      <c r="H49" s="74">
        <v>472914172</v>
      </c>
      <c r="I49" s="74">
        <v>474094730</v>
      </c>
      <c r="J49" s="574">
        <v>100.2496347265313</v>
      </c>
    </row>
    <row r="50" spans="1:10" x14ac:dyDescent="0.25">
      <c r="A50" s="80"/>
      <c r="B50" s="78">
        <v>376</v>
      </c>
      <c r="C50" s="79" t="s">
        <v>45</v>
      </c>
      <c r="D50" s="74">
        <v>374944522.54000002</v>
      </c>
      <c r="E50" s="74">
        <v>406274928.60000002</v>
      </c>
      <c r="F50" s="73">
        <v>426578528.52999997</v>
      </c>
      <c r="G50" s="73">
        <v>447988422.81999999</v>
      </c>
      <c r="H50" s="74">
        <v>469757283</v>
      </c>
      <c r="I50" s="74">
        <v>489901259</v>
      </c>
      <c r="J50" s="574">
        <v>104.28816683189135</v>
      </c>
    </row>
    <row r="51" spans="1:10" x14ac:dyDescent="0.25">
      <c r="A51" s="80"/>
      <c r="B51" s="78">
        <v>377</v>
      </c>
      <c r="C51" s="79" t="s">
        <v>96</v>
      </c>
      <c r="D51" s="74">
        <v>2923837659.6999998</v>
      </c>
      <c r="E51" s="74">
        <v>2875258460.8000002</v>
      </c>
      <c r="F51" s="73">
        <v>4342014588.7799997</v>
      </c>
      <c r="G51" s="73">
        <v>5079490670.4399996</v>
      </c>
      <c r="H51" s="74">
        <v>5316456032</v>
      </c>
      <c r="I51" s="74">
        <v>6076654829</v>
      </c>
      <c r="J51" s="574">
        <v>114.29897646899228</v>
      </c>
    </row>
    <row r="52" spans="1:10" ht="30" x14ac:dyDescent="0.25">
      <c r="A52" s="80"/>
      <c r="B52" s="595">
        <v>378</v>
      </c>
      <c r="C52" s="593" t="s">
        <v>200</v>
      </c>
      <c r="D52" s="334">
        <v>90234714.379999995</v>
      </c>
      <c r="E52" s="334">
        <v>348735246</v>
      </c>
      <c r="F52" s="334">
        <v>444759723.61000001</v>
      </c>
      <c r="G52" s="334">
        <v>369388000.49000001</v>
      </c>
      <c r="H52" s="334">
        <v>427932108</v>
      </c>
      <c r="I52" s="334">
        <v>557496798</v>
      </c>
      <c r="J52" s="574">
        <v>130.27692654461907</v>
      </c>
    </row>
    <row r="53" spans="1:10" x14ac:dyDescent="0.25">
      <c r="A53" s="80"/>
      <c r="B53" s="78">
        <v>381</v>
      </c>
      <c r="C53" s="79" t="s">
        <v>154</v>
      </c>
      <c r="D53" s="74">
        <v>504122236.29000002</v>
      </c>
      <c r="E53" s="74">
        <v>575725229.92999995</v>
      </c>
      <c r="F53" s="73">
        <v>587108469.37</v>
      </c>
      <c r="G53" s="73">
        <v>623587131.48000002</v>
      </c>
      <c r="H53" s="74">
        <v>853603711</v>
      </c>
      <c r="I53" s="74">
        <v>808940731</v>
      </c>
      <c r="J53" s="574">
        <v>94.767714874660385</v>
      </c>
    </row>
    <row r="54" spans="1:10" ht="15.75" customHeight="1" x14ac:dyDescent="0.25">
      <c r="A54" s="80"/>
      <c r="B54" s="78">
        <v>396</v>
      </c>
      <c r="C54" s="79" t="s">
        <v>130</v>
      </c>
      <c r="D54" s="74">
        <v>40151165292.209999</v>
      </c>
      <c r="E54" s="74">
        <v>40729364082.040001</v>
      </c>
      <c r="F54" s="73">
        <v>39551407852.580002</v>
      </c>
      <c r="G54" s="73">
        <v>40145474011.32</v>
      </c>
      <c r="H54" s="74">
        <v>52853880286</v>
      </c>
      <c r="I54" s="74">
        <v>44966880286</v>
      </c>
      <c r="J54" s="574">
        <v>85.077727581546895</v>
      </c>
    </row>
    <row r="55" spans="1:10" x14ac:dyDescent="0.25">
      <c r="A55" s="80"/>
      <c r="B55" s="78">
        <v>397</v>
      </c>
      <c r="C55" s="79" t="s">
        <v>131</v>
      </c>
      <c r="D55" s="74">
        <v>65022217.329999998</v>
      </c>
      <c r="E55" s="74">
        <v>2737023.12</v>
      </c>
      <c r="F55" s="73">
        <v>2083791.98</v>
      </c>
      <c r="G55" s="73">
        <v>2267494.41</v>
      </c>
      <c r="H55" s="74">
        <v>20445000000</v>
      </c>
      <c r="I55" s="74">
        <v>19155000000</v>
      </c>
      <c r="J55" s="574">
        <v>93.690388848129118</v>
      </c>
    </row>
    <row r="56" spans="1:10" ht="15.75" thickBot="1" x14ac:dyDescent="0.3">
      <c r="A56" s="80"/>
      <c r="B56" s="597">
        <v>398</v>
      </c>
      <c r="C56" s="592" t="s">
        <v>132</v>
      </c>
      <c r="D56" s="598">
        <v>130654060967.17</v>
      </c>
      <c r="E56" s="598">
        <v>142545374142.10999</v>
      </c>
      <c r="F56" s="578">
        <v>163041125846.72</v>
      </c>
      <c r="G56" s="578">
        <v>218131478677.09</v>
      </c>
      <c r="H56" s="598">
        <v>291007989667</v>
      </c>
      <c r="I56" s="74">
        <v>235913307337</v>
      </c>
      <c r="J56" s="574">
        <v>81.067639279236019</v>
      </c>
    </row>
    <row r="57" spans="1:10" ht="15.75" thickBot="1" x14ac:dyDescent="0.3">
      <c r="A57" s="80"/>
      <c r="B57" s="599"/>
      <c r="C57" s="600" t="s">
        <v>133</v>
      </c>
      <c r="D57" s="601">
        <v>1279795656039.46</v>
      </c>
      <c r="E57" s="601">
        <v>1400974393335.9507</v>
      </c>
      <c r="F57" s="601">
        <v>1551738214901.8098</v>
      </c>
      <c r="G57" s="601">
        <v>1842929383015.4204</v>
      </c>
      <c r="H57" s="601">
        <v>1885613029790</v>
      </c>
      <c r="I57" s="602">
        <v>1927675924270</v>
      </c>
      <c r="J57" s="833">
        <v>102.23072782248883</v>
      </c>
    </row>
    <row r="58" spans="1:10" ht="15.75" thickTop="1" x14ac:dyDescent="0.25">
      <c r="A58" s="80"/>
      <c r="B58" s="80"/>
      <c r="C58" s="80"/>
      <c r="D58" s="80"/>
      <c r="E58" s="80"/>
      <c r="F58" s="80"/>
      <c r="G58" s="80"/>
      <c r="H58" s="604"/>
      <c r="I58" s="80"/>
      <c r="J58" s="80"/>
    </row>
  </sheetData>
  <mergeCells count="1">
    <mergeCell ref="B3:J3"/>
  </mergeCells>
  <printOptions horizontalCentered="1"/>
  <pageMargins left="0.78740157480314965" right="0.51181102362204722" top="0.59055118110236227" bottom="0.54" header="0.47244094488188981" footer="0.41"/>
  <pageSetup paperSize="9" scale="5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82"/>
  <sheetViews>
    <sheetView zoomScale="85" zoomScaleNormal="85" workbookViewId="0">
      <pane xSplit="3" ySplit="8" topLeftCell="D48" activePane="bottomRight" state="frozen"/>
      <selection activeCell="R35" sqref="R35"/>
      <selection pane="topRight" activeCell="R35" sqref="R35"/>
      <selection pane="bottomLeft" activeCell="R35" sqref="R35"/>
      <selection pane="bottomRight" activeCell="B3" sqref="B3:J3"/>
    </sheetView>
  </sheetViews>
  <sheetFormatPr defaultColWidth="5.7109375" defaultRowHeight="15" x14ac:dyDescent="0.25"/>
  <cols>
    <col min="1" max="1" width="2.42578125" style="13" customWidth="1"/>
    <col min="2" max="2" width="7.85546875" style="13" bestFit="1" customWidth="1"/>
    <col min="3" max="3" width="43" style="13" bestFit="1" customWidth="1"/>
    <col min="4" max="7" width="20.42578125" style="13" customWidth="1"/>
    <col min="8" max="8" width="20.28515625" style="13" customWidth="1"/>
    <col min="9" max="9" width="20.42578125" style="13" customWidth="1"/>
    <col min="10" max="10" width="12.28515625" style="13" customWidth="1"/>
    <col min="11" max="11" width="3.42578125" style="13" customWidth="1"/>
    <col min="12" max="16384" width="5.7109375" style="13"/>
  </cols>
  <sheetData>
    <row r="1" spans="2:10" x14ac:dyDescent="0.25">
      <c r="B1" s="21" t="s">
        <v>681</v>
      </c>
      <c r="C1" s="21"/>
      <c r="D1" s="21"/>
      <c r="E1" s="21"/>
      <c r="F1" s="21"/>
      <c r="G1" s="21"/>
      <c r="H1" s="3"/>
      <c r="I1" s="21"/>
      <c r="J1" s="84" t="s">
        <v>64</v>
      </c>
    </row>
    <row r="3" spans="2:10" ht="18.75" customHeight="1" x14ac:dyDescent="0.25">
      <c r="B3" s="990" t="s">
        <v>65</v>
      </c>
      <c r="C3" s="990"/>
      <c r="D3" s="990"/>
      <c r="E3" s="990"/>
      <c r="F3" s="990"/>
      <c r="G3" s="990"/>
      <c r="H3" s="990"/>
      <c r="I3" s="990"/>
      <c r="J3" s="990"/>
    </row>
    <row r="4" spans="2:10" x14ac:dyDescent="0.25">
      <c r="C4" s="605"/>
    </row>
    <row r="5" spans="2:10" ht="15.75" thickBot="1" x14ac:dyDescent="0.3">
      <c r="C5" s="605"/>
      <c r="J5" s="50" t="s">
        <v>46</v>
      </c>
    </row>
    <row r="6" spans="2:10" ht="15.75" thickTop="1" x14ac:dyDescent="0.25">
      <c r="B6" s="907" t="s">
        <v>10</v>
      </c>
      <c r="C6" s="920"/>
      <c r="D6" s="920"/>
      <c r="E6" s="909"/>
      <c r="F6" s="909"/>
      <c r="G6" s="909"/>
      <c r="H6" s="909" t="s">
        <v>173</v>
      </c>
      <c r="I6" s="909" t="s">
        <v>173</v>
      </c>
      <c r="J6" s="910" t="s">
        <v>170</v>
      </c>
    </row>
    <row r="7" spans="2:10" x14ac:dyDescent="0.25">
      <c r="B7" s="911" t="s">
        <v>13</v>
      </c>
      <c r="C7" s="913" t="s">
        <v>11</v>
      </c>
      <c r="D7" s="913" t="s">
        <v>117</v>
      </c>
      <c r="E7" s="914" t="s">
        <v>562</v>
      </c>
      <c r="F7" s="914" t="s">
        <v>562</v>
      </c>
      <c r="G7" s="697" t="s">
        <v>562</v>
      </c>
      <c r="H7" s="698" t="s">
        <v>171</v>
      </c>
      <c r="I7" s="914" t="s">
        <v>12</v>
      </c>
      <c r="J7" s="915" t="s">
        <v>677</v>
      </c>
    </row>
    <row r="8" spans="2:10" ht="15.75" thickBot="1" x14ac:dyDescent="0.3">
      <c r="B8" s="916"/>
      <c r="C8" s="921"/>
      <c r="D8" s="922" t="s">
        <v>210</v>
      </c>
      <c r="E8" s="918">
        <v>2018</v>
      </c>
      <c r="F8" s="918">
        <v>2019</v>
      </c>
      <c r="G8" s="918">
        <v>2020</v>
      </c>
      <c r="H8" s="918">
        <v>2021</v>
      </c>
      <c r="I8" s="918">
        <v>2022</v>
      </c>
      <c r="J8" s="919">
        <v>2021</v>
      </c>
    </row>
    <row r="9" spans="2:10" x14ac:dyDescent="0.25">
      <c r="B9" s="12">
        <v>301</v>
      </c>
      <c r="C9" s="606" t="s">
        <v>153</v>
      </c>
      <c r="D9" s="73">
        <v>332318314.97000003</v>
      </c>
      <c r="E9" s="73">
        <v>327565081.02999997</v>
      </c>
      <c r="F9" s="73">
        <v>354822660</v>
      </c>
      <c r="G9" s="73">
        <v>579577313.52999997</v>
      </c>
      <c r="H9" s="73">
        <v>370974860</v>
      </c>
      <c r="I9" s="73">
        <v>368260862</v>
      </c>
      <c r="J9" s="574">
        <v>99.268414576664313</v>
      </c>
    </row>
    <row r="10" spans="2:10" x14ac:dyDescent="0.25">
      <c r="B10" s="12">
        <v>302</v>
      </c>
      <c r="C10" s="606" t="s">
        <v>14</v>
      </c>
      <c r="D10" s="73">
        <v>1180578918.23</v>
      </c>
      <c r="E10" s="73">
        <v>1270269258.4200001</v>
      </c>
      <c r="F10" s="73">
        <v>1324892891</v>
      </c>
      <c r="G10" s="73">
        <v>1309264867.3499999</v>
      </c>
      <c r="H10" s="73">
        <v>1383595893</v>
      </c>
      <c r="I10" s="73">
        <v>1446854982</v>
      </c>
      <c r="J10" s="574">
        <v>104.57207840237497</v>
      </c>
    </row>
    <row r="11" spans="2:10" x14ac:dyDescent="0.25">
      <c r="B11" s="12">
        <v>303</v>
      </c>
      <c r="C11" s="606" t="s">
        <v>15</v>
      </c>
      <c r="D11" s="73">
        <v>517313409.98000002</v>
      </c>
      <c r="E11" s="73">
        <v>540548574.38</v>
      </c>
      <c r="F11" s="73">
        <v>593889965</v>
      </c>
      <c r="G11" s="73">
        <v>594581540.41999996</v>
      </c>
      <c r="H11" s="73">
        <v>619093524</v>
      </c>
      <c r="I11" s="73">
        <v>634034364</v>
      </c>
      <c r="J11" s="574">
        <v>102.41334134840668</v>
      </c>
    </row>
    <row r="12" spans="2:10" x14ac:dyDescent="0.25">
      <c r="B12" s="12">
        <v>304</v>
      </c>
      <c r="C12" s="606" t="s">
        <v>16</v>
      </c>
      <c r="D12" s="73">
        <v>948187616.16999996</v>
      </c>
      <c r="E12" s="73">
        <v>1053763794.15</v>
      </c>
      <c r="F12" s="73">
        <v>1127235882</v>
      </c>
      <c r="G12" s="73">
        <v>1011639102.02</v>
      </c>
      <c r="H12" s="73">
        <v>1004930262</v>
      </c>
      <c r="I12" s="73">
        <v>1443300801</v>
      </c>
      <c r="J12" s="574">
        <v>143.6219860796669</v>
      </c>
    </row>
    <row r="13" spans="2:10" x14ac:dyDescent="0.25">
      <c r="B13" s="12">
        <v>305</v>
      </c>
      <c r="C13" s="606" t="s">
        <v>17</v>
      </c>
      <c r="D13" s="73">
        <v>1246444902.46</v>
      </c>
      <c r="E13" s="73">
        <v>1457178327.0799999</v>
      </c>
      <c r="F13" s="73">
        <v>1721025005</v>
      </c>
      <c r="G13" s="73">
        <v>1893555069.6900001</v>
      </c>
      <c r="H13" s="73">
        <v>1790715000</v>
      </c>
      <c r="I13" s="73">
        <v>1727000000</v>
      </c>
      <c r="J13" s="574">
        <v>96.441924035929787</v>
      </c>
    </row>
    <row r="14" spans="2:10" x14ac:dyDescent="0.25">
      <c r="B14" s="12">
        <v>306</v>
      </c>
      <c r="C14" s="606" t="s">
        <v>18</v>
      </c>
      <c r="D14" s="73">
        <v>7153097219.6899996</v>
      </c>
      <c r="E14" s="73">
        <v>7431217021.5900002</v>
      </c>
      <c r="F14" s="73">
        <v>7698073451</v>
      </c>
      <c r="G14" s="73">
        <v>8096879198.0200005</v>
      </c>
      <c r="H14" s="73">
        <v>8085354916</v>
      </c>
      <c r="I14" s="73">
        <v>8224331372</v>
      </c>
      <c r="J14" s="574">
        <v>101.71886648692417</v>
      </c>
    </row>
    <row r="15" spans="2:10" x14ac:dyDescent="0.25">
      <c r="B15" s="12">
        <v>307</v>
      </c>
      <c r="C15" s="606" t="s">
        <v>19</v>
      </c>
      <c r="D15" s="73">
        <v>46574023389.040001</v>
      </c>
      <c r="E15" s="73">
        <v>52261840627.339996</v>
      </c>
      <c r="F15" s="73">
        <v>55613820120</v>
      </c>
      <c r="G15" s="73">
        <v>58353405727.330002</v>
      </c>
      <c r="H15" s="73">
        <v>52824370144</v>
      </c>
      <c r="I15" s="73">
        <v>64992062073</v>
      </c>
      <c r="J15" s="574">
        <v>123.0342394917927</v>
      </c>
    </row>
    <row r="16" spans="2:10" x14ac:dyDescent="0.25">
      <c r="B16" s="12">
        <v>308</v>
      </c>
      <c r="C16" s="606" t="s">
        <v>20</v>
      </c>
      <c r="D16" s="73">
        <v>312746954.73000002</v>
      </c>
      <c r="E16" s="73">
        <v>266080443.44999999</v>
      </c>
      <c r="F16" s="73">
        <v>270293150</v>
      </c>
      <c r="G16" s="73">
        <v>265124887.30000001</v>
      </c>
      <c r="H16" s="73">
        <v>274155320</v>
      </c>
      <c r="I16" s="73">
        <v>284112072</v>
      </c>
      <c r="J16" s="574">
        <v>103.63179237229465</v>
      </c>
    </row>
    <row r="17" spans="2:10" x14ac:dyDescent="0.25">
      <c r="B17" s="12">
        <v>309</v>
      </c>
      <c r="C17" s="53" t="s">
        <v>147</v>
      </c>
      <c r="D17" s="73">
        <v>116758096.31</v>
      </c>
      <c r="E17" s="73">
        <v>137770267.74000001</v>
      </c>
      <c r="F17" s="73">
        <v>148686858</v>
      </c>
      <c r="G17" s="73">
        <v>155147705.80000001</v>
      </c>
      <c r="H17" s="73">
        <v>160792006</v>
      </c>
      <c r="I17" s="73">
        <v>157044491</v>
      </c>
      <c r="J17" s="574">
        <v>97.669339979501217</v>
      </c>
    </row>
    <row r="18" spans="2:10" x14ac:dyDescent="0.25">
      <c r="B18" s="12">
        <v>312</v>
      </c>
      <c r="C18" s="606" t="s">
        <v>21</v>
      </c>
      <c r="D18" s="73">
        <v>20085234759.450001</v>
      </c>
      <c r="E18" s="73">
        <v>21253283614.150002</v>
      </c>
      <c r="F18" s="73">
        <v>21981492227</v>
      </c>
      <c r="G18" s="73">
        <v>22403994215.93</v>
      </c>
      <c r="H18" s="73">
        <v>22537206499</v>
      </c>
      <c r="I18" s="73">
        <v>22391908045</v>
      </c>
      <c r="J18" s="574">
        <v>99.355295191502776</v>
      </c>
    </row>
    <row r="19" spans="2:10" x14ac:dyDescent="0.25">
      <c r="B19" s="12">
        <v>313</v>
      </c>
      <c r="C19" s="606" t="s">
        <v>22</v>
      </c>
      <c r="D19" s="73">
        <v>558367457521.35999</v>
      </c>
      <c r="E19" s="73">
        <v>591032689690.95996</v>
      </c>
      <c r="F19" s="73">
        <v>637365655895</v>
      </c>
      <c r="G19" s="73">
        <v>750011339253.42004</v>
      </c>
      <c r="H19" s="73">
        <v>712659002430</v>
      </c>
      <c r="I19" s="73">
        <v>737563627429</v>
      </c>
      <c r="J19" s="574">
        <v>103.49460610391239</v>
      </c>
    </row>
    <row r="20" spans="2:10" x14ac:dyDescent="0.25">
      <c r="B20" s="12">
        <v>314</v>
      </c>
      <c r="C20" s="606" t="s">
        <v>23</v>
      </c>
      <c r="D20" s="73">
        <v>62509308100.709999</v>
      </c>
      <c r="E20" s="73">
        <v>69542306480.679993</v>
      </c>
      <c r="F20" s="73">
        <v>74106057538</v>
      </c>
      <c r="G20" s="73">
        <v>84983821053.889999</v>
      </c>
      <c r="H20" s="73">
        <v>79640547431</v>
      </c>
      <c r="I20" s="73">
        <v>83398146103</v>
      </c>
      <c r="J20" s="574">
        <v>104.7181979446532</v>
      </c>
    </row>
    <row r="21" spans="2:10" x14ac:dyDescent="0.25">
      <c r="B21" s="12">
        <v>315</v>
      </c>
      <c r="C21" s="606" t="s">
        <v>24</v>
      </c>
      <c r="D21" s="73">
        <v>3930946940.8899999</v>
      </c>
      <c r="E21" s="73">
        <v>4869938070.4300003</v>
      </c>
      <c r="F21" s="73">
        <v>5387801916</v>
      </c>
      <c r="G21" s="73">
        <v>5790874001.7299995</v>
      </c>
      <c r="H21" s="73">
        <v>4188044690</v>
      </c>
      <c r="I21" s="73">
        <v>4625871962</v>
      </c>
      <c r="J21" s="574">
        <v>110.45421681018404</v>
      </c>
    </row>
    <row r="22" spans="2:10" x14ac:dyDescent="0.25">
      <c r="B22" s="12">
        <v>317</v>
      </c>
      <c r="C22" s="53" t="s">
        <v>47</v>
      </c>
      <c r="D22" s="73">
        <v>3678828610.4200001</v>
      </c>
      <c r="E22" s="73">
        <v>4393859773.9499998</v>
      </c>
      <c r="F22" s="73">
        <v>6121393406</v>
      </c>
      <c r="G22" s="73">
        <v>9221256714.7199993</v>
      </c>
      <c r="H22" s="73">
        <v>3056458537</v>
      </c>
      <c r="I22" s="73">
        <v>3448826309</v>
      </c>
      <c r="J22" s="574">
        <v>112.83733337947126</v>
      </c>
    </row>
    <row r="23" spans="2:10" x14ac:dyDescent="0.25">
      <c r="B23" s="12">
        <v>321</v>
      </c>
      <c r="C23" s="606" t="s">
        <v>48</v>
      </c>
      <c r="D23" s="73">
        <v>4103758322.0999999</v>
      </c>
      <c r="E23" s="73">
        <v>4040261744.4899998</v>
      </c>
      <c r="F23" s="73">
        <v>4264199295</v>
      </c>
      <c r="G23" s="73">
        <v>4436355846.4200001</v>
      </c>
      <c r="H23" s="73">
        <v>4366246000</v>
      </c>
      <c r="I23" s="73">
        <v>4623711386</v>
      </c>
      <c r="J23" s="574">
        <v>105.89672194374755</v>
      </c>
    </row>
    <row r="24" spans="2:10" x14ac:dyDescent="0.25">
      <c r="B24" s="12">
        <v>322</v>
      </c>
      <c r="C24" s="606" t="s">
        <v>109</v>
      </c>
      <c r="D24" s="73">
        <v>36630694460.18</v>
      </c>
      <c r="E24" s="73">
        <v>36501652201.75</v>
      </c>
      <c r="F24" s="73">
        <v>40680686906</v>
      </c>
      <c r="G24" s="73">
        <v>51388365129.879997</v>
      </c>
      <c r="H24" s="73">
        <v>46006242713</v>
      </c>
      <c r="I24" s="73">
        <v>52394779125</v>
      </c>
      <c r="J24" s="574">
        <v>113.88623811740834</v>
      </c>
    </row>
    <row r="25" spans="2:10" x14ac:dyDescent="0.25">
      <c r="B25" s="12">
        <v>327</v>
      </c>
      <c r="C25" s="53" t="s">
        <v>110</v>
      </c>
      <c r="D25" s="73">
        <v>24637233483.919998</v>
      </c>
      <c r="E25" s="73">
        <v>19521690065.240002</v>
      </c>
      <c r="F25" s="73">
        <v>30434855346</v>
      </c>
      <c r="G25" s="73">
        <v>40697717825.160011</v>
      </c>
      <c r="H25" s="73">
        <v>32811358137</v>
      </c>
      <c r="I25" s="73">
        <v>34690667607</v>
      </c>
      <c r="J25" s="574">
        <v>105.72761865617741</v>
      </c>
    </row>
    <row r="26" spans="2:10" x14ac:dyDescent="0.25">
      <c r="B26" s="12">
        <v>328</v>
      </c>
      <c r="C26" s="606" t="s">
        <v>111</v>
      </c>
      <c r="D26" s="73">
        <v>615330393.62</v>
      </c>
      <c r="E26" s="73">
        <v>2465458992.1500001</v>
      </c>
      <c r="F26" s="73">
        <v>1145580924</v>
      </c>
      <c r="G26" s="73">
        <v>931964908.51999998</v>
      </c>
      <c r="H26" s="73">
        <v>2161824562</v>
      </c>
      <c r="I26" s="73">
        <v>2182871112</v>
      </c>
      <c r="J26" s="574">
        <v>100.97355494844267</v>
      </c>
    </row>
    <row r="27" spans="2:10" x14ac:dyDescent="0.25">
      <c r="B27" s="12">
        <v>329</v>
      </c>
      <c r="C27" s="606" t="s">
        <v>112</v>
      </c>
      <c r="D27" s="73">
        <v>44075782644.029999</v>
      </c>
      <c r="E27" s="73">
        <v>46996007845.269997</v>
      </c>
      <c r="F27" s="73">
        <v>53009708561</v>
      </c>
      <c r="G27" s="73">
        <v>59640798411.870003</v>
      </c>
      <c r="H27" s="73">
        <v>45981475592</v>
      </c>
      <c r="I27" s="73">
        <v>50870417741</v>
      </c>
      <c r="J27" s="574">
        <v>110.63241682885574</v>
      </c>
    </row>
    <row r="28" spans="2:10" x14ac:dyDescent="0.25">
      <c r="B28" s="54">
        <v>333</v>
      </c>
      <c r="C28" s="606" t="s">
        <v>113</v>
      </c>
      <c r="D28" s="73">
        <v>151878791016.73001</v>
      </c>
      <c r="E28" s="73">
        <v>174393006806.22</v>
      </c>
      <c r="F28" s="73">
        <v>199521703057</v>
      </c>
      <c r="G28" s="73">
        <v>218320357405.85999</v>
      </c>
      <c r="H28" s="73">
        <v>228348875690</v>
      </c>
      <c r="I28" s="73">
        <v>245904423419</v>
      </c>
      <c r="J28" s="574">
        <v>107.6880377343451</v>
      </c>
    </row>
    <row r="29" spans="2:10" x14ac:dyDescent="0.25">
      <c r="B29" s="12">
        <v>334</v>
      </c>
      <c r="C29" s="606" t="s">
        <v>114</v>
      </c>
      <c r="D29" s="73">
        <v>10895744954.860001</v>
      </c>
      <c r="E29" s="73">
        <v>11686074666.110001</v>
      </c>
      <c r="F29" s="73">
        <v>12879975341</v>
      </c>
      <c r="G29" s="73">
        <v>13796632830.98</v>
      </c>
      <c r="H29" s="73">
        <v>13098095436</v>
      </c>
      <c r="I29" s="73">
        <v>13113898153</v>
      </c>
      <c r="J29" s="574">
        <v>100.12064896821997</v>
      </c>
    </row>
    <row r="30" spans="2:10" x14ac:dyDescent="0.25">
      <c r="B30" s="12">
        <v>335</v>
      </c>
      <c r="C30" s="606" t="s">
        <v>115</v>
      </c>
      <c r="D30" s="73">
        <v>6381574421.9200001</v>
      </c>
      <c r="E30" s="73">
        <v>6524868864.75</v>
      </c>
      <c r="F30" s="73">
        <v>7097316013</v>
      </c>
      <c r="G30" s="73">
        <v>29789322610.34</v>
      </c>
      <c r="H30" s="73">
        <v>15628349373</v>
      </c>
      <c r="I30" s="73">
        <v>15161798971</v>
      </c>
      <c r="J30" s="574">
        <v>97.014717352006301</v>
      </c>
    </row>
    <row r="31" spans="2:10" x14ac:dyDescent="0.25">
      <c r="B31" s="12">
        <v>336</v>
      </c>
      <c r="C31" s="606" t="s">
        <v>116</v>
      </c>
      <c r="D31" s="73">
        <v>25643385622.939999</v>
      </c>
      <c r="E31" s="73">
        <v>27375138670.25</v>
      </c>
      <c r="F31" s="73">
        <v>29698093754</v>
      </c>
      <c r="G31" s="73">
        <v>31238401121.939999</v>
      </c>
      <c r="H31" s="73">
        <v>31243301479</v>
      </c>
      <c r="I31" s="73">
        <v>32509985059</v>
      </c>
      <c r="J31" s="574">
        <v>104.05425649671305</v>
      </c>
    </row>
    <row r="32" spans="2:10" x14ac:dyDescent="0.25">
      <c r="B32" s="12">
        <v>343</v>
      </c>
      <c r="C32" s="606" t="s">
        <v>118</v>
      </c>
      <c r="D32" s="73">
        <v>140057977.13999999</v>
      </c>
      <c r="E32" s="73">
        <v>148594103.19</v>
      </c>
      <c r="F32" s="73">
        <v>152175686</v>
      </c>
      <c r="G32" s="73">
        <v>160317709</v>
      </c>
      <c r="H32" s="73">
        <v>161076819</v>
      </c>
      <c r="I32" s="73">
        <v>162576395</v>
      </c>
      <c r="J32" s="574">
        <v>100.93096946494828</v>
      </c>
    </row>
    <row r="33" spans="2:10" x14ac:dyDescent="0.25">
      <c r="B33" s="12">
        <v>344</v>
      </c>
      <c r="C33" s="606" t="s">
        <v>119</v>
      </c>
      <c r="D33" s="73">
        <v>177977868.78999999</v>
      </c>
      <c r="E33" s="73">
        <v>182941998.38999999</v>
      </c>
      <c r="F33" s="73">
        <v>184619880</v>
      </c>
      <c r="G33" s="73">
        <v>192692318.47</v>
      </c>
      <c r="H33" s="73">
        <v>198137712</v>
      </c>
      <c r="I33" s="73">
        <v>200829783</v>
      </c>
      <c r="J33" s="574">
        <v>101.35868683090476</v>
      </c>
    </row>
    <row r="34" spans="2:10" x14ac:dyDescent="0.25">
      <c r="B34" s="12">
        <v>345</v>
      </c>
      <c r="C34" s="606" t="s">
        <v>120</v>
      </c>
      <c r="D34" s="73">
        <v>992375392.74000001</v>
      </c>
      <c r="E34" s="73">
        <v>1112412183.5999999</v>
      </c>
      <c r="F34" s="73">
        <v>1283243850</v>
      </c>
      <c r="G34" s="73">
        <v>1630787640.25</v>
      </c>
      <c r="H34" s="73">
        <v>1900957504</v>
      </c>
      <c r="I34" s="73">
        <v>1172743441</v>
      </c>
      <c r="J34" s="574">
        <v>61.692249223473439</v>
      </c>
    </row>
    <row r="35" spans="2:10" x14ac:dyDescent="0.25">
      <c r="B35" s="12">
        <v>346</v>
      </c>
      <c r="C35" s="606" t="s">
        <v>121</v>
      </c>
      <c r="D35" s="73">
        <v>2946243704.52</v>
      </c>
      <c r="E35" s="73">
        <v>3113171065.29</v>
      </c>
      <c r="F35" s="73">
        <v>3345093179</v>
      </c>
      <c r="G35" s="73">
        <v>3399240689.8000002</v>
      </c>
      <c r="H35" s="73">
        <v>3404949522</v>
      </c>
      <c r="I35" s="73">
        <v>3530237159</v>
      </c>
      <c r="J35" s="574">
        <v>103.67957399046574</v>
      </c>
    </row>
    <row r="36" spans="2:10" x14ac:dyDescent="0.25">
      <c r="B36" s="12">
        <v>348</v>
      </c>
      <c r="C36" s="606" t="s">
        <v>122</v>
      </c>
      <c r="D36" s="73">
        <v>142596037.03</v>
      </c>
      <c r="E36" s="73">
        <v>152897445.19</v>
      </c>
      <c r="F36" s="73">
        <v>161686676</v>
      </c>
      <c r="G36" s="73">
        <v>162967895.15000001</v>
      </c>
      <c r="H36" s="73">
        <v>165978530</v>
      </c>
      <c r="I36" s="73">
        <v>170017501</v>
      </c>
      <c r="J36" s="574">
        <v>102.43342979360041</v>
      </c>
    </row>
    <row r="37" spans="2:10" x14ac:dyDescent="0.25">
      <c r="B37" s="12">
        <v>349</v>
      </c>
      <c r="C37" s="606" t="s">
        <v>123</v>
      </c>
      <c r="D37" s="73">
        <v>275521019.74000001</v>
      </c>
      <c r="E37" s="73">
        <v>286305288.77999997</v>
      </c>
      <c r="F37" s="73">
        <v>287573275</v>
      </c>
      <c r="G37" s="73">
        <v>286358742.44</v>
      </c>
      <c r="H37" s="73">
        <v>292164728</v>
      </c>
      <c r="I37" s="73">
        <v>290430729</v>
      </c>
      <c r="J37" s="574">
        <v>99.40649954158738</v>
      </c>
    </row>
    <row r="38" spans="2:10" x14ac:dyDescent="0.25">
      <c r="B38" s="12">
        <v>353</v>
      </c>
      <c r="C38" s="606" t="s">
        <v>124</v>
      </c>
      <c r="D38" s="73">
        <v>204791520.40000001</v>
      </c>
      <c r="E38" s="73">
        <v>213710065.84</v>
      </c>
      <c r="F38" s="73">
        <v>219803619</v>
      </c>
      <c r="G38" s="73">
        <v>249750869.53999999</v>
      </c>
      <c r="H38" s="73">
        <v>246382795</v>
      </c>
      <c r="I38" s="73">
        <v>251985281</v>
      </c>
      <c r="J38" s="574">
        <v>102.27389497712289</v>
      </c>
    </row>
    <row r="39" spans="2:10" x14ac:dyDescent="0.25">
      <c r="B39" s="12">
        <v>355</v>
      </c>
      <c r="C39" s="606" t="s">
        <v>125</v>
      </c>
      <c r="D39" s="73">
        <v>173392552.53</v>
      </c>
      <c r="E39" s="73">
        <v>188460617.19</v>
      </c>
      <c r="F39" s="73">
        <v>189074907</v>
      </c>
      <c r="G39" s="73">
        <v>199074400.25999999</v>
      </c>
      <c r="H39" s="73">
        <v>179370322</v>
      </c>
      <c r="I39" s="73">
        <v>193853289</v>
      </c>
      <c r="J39" s="574">
        <v>108.07433851849805</v>
      </c>
    </row>
    <row r="40" spans="2:10" x14ac:dyDescent="0.25">
      <c r="B40" s="12">
        <v>358</v>
      </c>
      <c r="C40" s="606" t="s">
        <v>126</v>
      </c>
      <c r="D40" s="73">
        <v>206323108.00999999</v>
      </c>
      <c r="E40" s="73">
        <v>260162457.81999999</v>
      </c>
      <c r="F40" s="73">
        <v>198379222</v>
      </c>
      <c r="G40" s="73">
        <v>202014747.88</v>
      </c>
      <c r="H40" s="73">
        <v>209884919</v>
      </c>
      <c r="I40" s="73">
        <v>208826943</v>
      </c>
      <c r="J40" s="574">
        <v>99.495925669628505</v>
      </c>
    </row>
    <row r="41" spans="2:10" x14ac:dyDescent="0.25">
      <c r="B41" s="12">
        <v>359</v>
      </c>
      <c r="C41" s="53" t="s">
        <v>195</v>
      </c>
      <c r="D41" s="73"/>
      <c r="E41" s="73">
        <v>15722961.529999999</v>
      </c>
      <c r="F41" s="73">
        <v>22666906</v>
      </c>
      <c r="G41" s="73">
        <v>22404323.309999999</v>
      </c>
      <c r="H41" s="73">
        <v>24725531</v>
      </c>
      <c r="I41" s="73">
        <v>23625531</v>
      </c>
      <c r="J41" s="574">
        <v>95.551157222872192</v>
      </c>
    </row>
    <row r="42" spans="2:10" x14ac:dyDescent="0.25">
      <c r="B42" s="12" t="s">
        <v>89</v>
      </c>
      <c r="C42" s="606" t="s">
        <v>127</v>
      </c>
      <c r="D42" s="73">
        <v>4241919732.6999998</v>
      </c>
      <c r="E42" s="73">
        <v>4505852344.2399998</v>
      </c>
      <c r="F42" s="73">
        <v>4804170280</v>
      </c>
      <c r="G42" s="73">
        <v>5301539673.75</v>
      </c>
      <c r="H42" s="73">
        <v>5699651580</v>
      </c>
      <c r="I42" s="73">
        <v>5911822138</v>
      </c>
      <c r="J42" s="574">
        <v>103.72251803504102</v>
      </c>
    </row>
    <row r="43" spans="2:10" x14ac:dyDescent="0.25">
      <c r="B43" s="12">
        <v>362</v>
      </c>
      <c r="C43" s="606" t="s">
        <v>561</v>
      </c>
      <c r="D43" s="73"/>
      <c r="E43" s="73"/>
      <c r="F43" s="73">
        <v>5359546</v>
      </c>
      <c r="G43" s="73">
        <v>213066721.62</v>
      </c>
      <c r="H43" s="73">
        <v>5170030636</v>
      </c>
      <c r="I43" s="73">
        <v>5011950705</v>
      </c>
      <c r="J43" s="574">
        <v>96.94237922113544</v>
      </c>
    </row>
    <row r="44" spans="2:10" x14ac:dyDescent="0.25">
      <c r="B44" s="12">
        <v>363</v>
      </c>
      <c r="C44" s="606" t="s">
        <v>696</v>
      </c>
      <c r="D44" s="73"/>
      <c r="E44" s="73"/>
      <c r="F44" s="73"/>
      <c r="G44" s="73"/>
      <c r="H44" s="73"/>
      <c r="I44" s="73"/>
      <c r="J44" s="574">
        <v>0</v>
      </c>
    </row>
    <row r="45" spans="2:10" ht="30" x14ac:dyDescent="0.25">
      <c r="B45" s="54">
        <v>371</v>
      </c>
      <c r="C45" s="575" t="s">
        <v>196</v>
      </c>
      <c r="D45" s="334">
        <v>15246976.23</v>
      </c>
      <c r="E45" s="334">
        <v>24636559.109999999</v>
      </c>
      <c r="F45" s="334">
        <v>24392817</v>
      </c>
      <c r="G45" s="334">
        <v>23783650.109999999</v>
      </c>
      <c r="H45" s="334">
        <v>25511772</v>
      </c>
      <c r="I45" s="334">
        <v>26074850</v>
      </c>
      <c r="J45" s="574">
        <v>102.20713010448668</v>
      </c>
    </row>
    <row r="46" spans="2:10" x14ac:dyDescent="0.25">
      <c r="B46" s="54" t="s">
        <v>90</v>
      </c>
      <c r="C46" s="53" t="s">
        <v>63</v>
      </c>
      <c r="D46" s="73">
        <v>58870648.600000001</v>
      </c>
      <c r="E46" s="73">
        <v>62022309.869999997</v>
      </c>
      <c r="F46" s="73">
        <v>63558456</v>
      </c>
      <c r="G46" s="73">
        <v>66745757.109999999</v>
      </c>
      <c r="H46" s="73">
        <v>67315095</v>
      </c>
      <c r="I46" s="73">
        <v>68896478</v>
      </c>
      <c r="J46" s="574">
        <v>102.34922493981475</v>
      </c>
    </row>
    <row r="47" spans="2:10" x14ac:dyDescent="0.25">
      <c r="B47" s="54">
        <v>373</v>
      </c>
      <c r="C47" s="53" t="s">
        <v>197</v>
      </c>
      <c r="D47" s="73">
        <v>7355833.54</v>
      </c>
      <c r="E47" s="73">
        <v>15829583.16</v>
      </c>
      <c r="F47" s="73">
        <v>20617358</v>
      </c>
      <c r="G47" s="73">
        <v>21362131.550000001</v>
      </c>
      <c r="H47" s="73">
        <v>22311260</v>
      </c>
      <c r="I47" s="73">
        <v>22713300</v>
      </c>
      <c r="J47" s="574">
        <v>101.80196008652133</v>
      </c>
    </row>
    <row r="48" spans="2:10" x14ac:dyDescent="0.25">
      <c r="B48" s="12">
        <v>374</v>
      </c>
      <c r="C48" s="606" t="s">
        <v>128</v>
      </c>
      <c r="D48" s="73">
        <v>2460591607.9899998</v>
      </c>
      <c r="E48" s="73">
        <v>2327920192.9099998</v>
      </c>
      <c r="F48" s="73">
        <v>2299031183</v>
      </c>
      <c r="G48" s="73">
        <v>3628669133.9000001</v>
      </c>
      <c r="H48" s="73">
        <v>2605127074</v>
      </c>
      <c r="I48" s="73">
        <v>2582741056</v>
      </c>
      <c r="J48" s="574">
        <v>99.14069381784023</v>
      </c>
    </row>
    <row r="49" spans="2:11" x14ac:dyDescent="0.25">
      <c r="B49" s="12">
        <v>375</v>
      </c>
      <c r="C49" s="606" t="s">
        <v>129</v>
      </c>
      <c r="D49" s="73">
        <v>361037653.13999999</v>
      </c>
      <c r="E49" s="73">
        <v>380184894.08999997</v>
      </c>
      <c r="F49" s="73">
        <v>394203172</v>
      </c>
      <c r="G49" s="73">
        <v>392128936.30000001</v>
      </c>
      <c r="H49" s="73">
        <v>419097172</v>
      </c>
      <c r="I49" s="73">
        <v>451910730</v>
      </c>
      <c r="J49" s="574">
        <v>107.82958230030719</v>
      </c>
    </row>
    <row r="50" spans="2:11" x14ac:dyDescent="0.25">
      <c r="B50" s="12">
        <v>376</v>
      </c>
      <c r="C50" s="606" t="s">
        <v>45</v>
      </c>
      <c r="D50" s="73">
        <v>353223844.04000002</v>
      </c>
      <c r="E50" s="73">
        <v>401400692.62</v>
      </c>
      <c r="F50" s="73">
        <v>420210988</v>
      </c>
      <c r="G50" s="73">
        <v>445242348.05000001</v>
      </c>
      <c r="H50" s="73">
        <v>459157283</v>
      </c>
      <c r="I50" s="73">
        <v>479301259</v>
      </c>
      <c r="J50" s="574">
        <v>104.38716247042518</v>
      </c>
    </row>
    <row r="51" spans="2:11" x14ac:dyDescent="0.25">
      <c r="B51" s="12">
        <v>377</v>
      </c>
      <c r="C51" s="606" t="s">
        <v>96</v>
      </c>
      <c r="D51" s="73">
        <v>2915526127.2399998</v>
      </c>
      <c r="E51" s="73">
        <v>2874781802.7399998</v>
      </c>
      <c r="F51" s="73">
        <v>4338984851</v>
      </c>
      <c r="G51" s="73">
        <v>5079162288.54</v>
      </c>
      <c r="H51" s="73">
        <v>5316156032</v>
      </c>
      <c r="I51" s="73">
        <v>6076354829</v>
      </c>
      <c r="J51" s="574">
        <v>114.29978338528947</v>
      </c>
    </row>
    <row r="52" spans="2:11" ht="30" x14ac:dyDescent="0.25">
      <c r="B52" s="54">
        <v>378</v>
      </c>
      <c r="C52" s="53" t="s">
        <v>200</v>
      </c>
      <c r="D52" s="334">
        <v>69296256.549999997</v>
      </c>
      <c r="E52" s="334">
        <v>242792469.47999999</v>
      </c>
      <c r="F52" s="334">
        <v>288474961</v>
      </c>
      <c r="G52" s="334">
        <v>299351339.72000003</v>
      </c>
      <c r="H52" s="334">
        <v>364180843</v>
      </c>
      <c r="I52" s="334">
        <v>419834154</v>
      </c>
      <c r="J52" s="574">
        <v>115.28177883865243</v>
      </c>
    </row>
    <row r="53" spans="2:11" x14ac:dyDescent="0.25">
      <c r="B53" s="12">
        <v>381</v>
      </c>
      <c r="C53" s="606" t="s">
        <v>154</v>
      </c>
      <c r="D53" s="73">
        <v>490807252.33999997</v>
      </c>
      <c r="E53" s="73">
        <v>541605835.10000002</v>
      </c>
      <c r="F53" s="73">
        <v>555470494</v>
      </c>
      <c r="G53" s="73">
        <v>568625080.67999995</v>
      </c>
      <c r="H53" s="73">
        <v>655269711</v>
      </c>
      <c r="I53" s="73">
        <v>627640731</v>
      </c>
      <c r="J53" s="574">
        <v>95.783571323961297</v>
      </c>
    </row>
    <row r="54" spans="2:11" x14ac:dyDescent="0.25">
      <c r="B54" s="12">
        <v>396</v>
      </c>
      <c r="C54" s="606" t="s">
        <v>130</v>
      </c>
      <c r="D54" s="73">
        <v>40151165292.209999</v>
      </c>
      <c r="E54" s="73">
        <v>40729364082.040001</v>
      </c>
      <c r="F54" s="73">
        <v>39551407853</v>
      </c>
      <c r="G54" s="73">
        <v>40145474011.32</v>
      </c>
      <c r="H54" s="73">
        <v>52853880286</v>
      </c>
      <c r="I54" s="73">
        <v>44966880286</v>
      </c>
      <c r="J54" s="574">
        <v>85.077727581546895</v>
      </c>
    </row>
    <row r="55" spans="2:11" x14ac:dyDescent="0.25">
      <c r="B55" s="12">
        <v>397</v>
      </c>
      <c r="C55" s="606" t="s">
        <v>131</v>
      </c>
      <c r="D55" s="73">
        <v>4105934.84</v>
      </c>
      <c r="E55" s="73">
        <v>2737023.12</v>
      </c>
      <c r="F55" s="73">
        <v>2083792</v>
      </c>
      <c r="G55" s="73">
        <v>2267494.41</v>
      </c>
      <c r="H55" s="73">
        <v>20215000000</v>
      </c>
      <c r="I55" s="73">
        <v>18715000000</v>
      </c>
      <c r="J55" s="574">
        <v>92.579767499381646</v>
      </c>
    </row>
    <row r="56" spans="2:11" ht="15.75" thickBot="1" x14ac:dyDescent="0.3">
      <c r="B56" s="55">
        <v>398</v>
      </c>
      <c r="C56" s="607" t="s">
        <v>132</v>
      </c>
      <c r="D56" s="578">
        <v>129845949317.42</v>
      </c>
      <c r="E56" s="578">
        <v>141392406578.32001</v>
      </c>
      <c r="F56" s="578">
        <v>161239386325</v>
      </c>
      <c r="G56" s="578">
        <v>212705181821.09</v>
      </c>
      <c r="H56" s="73">
        <v>289195889667</v>
      </c>
      <c r="I56" s="73">
        <v>235288307337</v>
      </c>
      <c r="J56" s="574">
        <v>81.359492214058477</v>
      </c>
    </row>
    <row r="57" spans="2:11" ht="15.75" thickBot="1" x14ac:dyDescent="0.3">
      <c r="B57" s="608"/>
      <c r="C57" s="579" t="s">
        <v>133</v>
      </c>
      <c r="D57" s="601">
        <v>1198049915732.4502</v>
      </c>
      <c r="E57" s="601">
        <v>1284518383435.2002</v>
      </c>
      <c r="F57" s="601">
        <v>1412598929437</v>
      </c>
      <c r="G57" s="601">
        <v>1670308586466.3706</v>
      </c>
      <c r="H57" s="602">
        <v>1698093217287</v>
      </c>
      <c r="I57" s="602">
        <v>1709012487343</v>
      </c>
      <c r="J57" s="603">
        <v>100.64303125086651</v>
      </c>
      <c r="K57" s="609"/>
    </row>
    <row r="58" spans="2:11" ht="15.75" thickTop="1" x14ac:dyDescent="0.25">
      <c r="C58" s="20"/>
      <c r="D58" s="21"/>
      <c r="E58" s="21"/>
      <c r="F58" s="21"/>
      <c r="G58" s="21"/>
      <c r="H58" s="89"/>
      <c r="I58" s="21" t="s">
        <v>76</v>
      </c>
    </row>
    <row r="59" spans="2:11" x14ac:dyDescent="0.25">
      <c r="H59" s="89"/>
    </row>
    <row r="60" spans="2:11" x14ac:dyDescent="0.25">
      <c r="H60" s="89"/>
    </row>
    <row r="61" spans="2:11" x14ac:dyDescent="0.25">
      <c r="H61" s="89"/>
    </row>
    <row r="62" spans="2:11" x14ac:dyDescent="0.25">
      <c r="H62" s="89"/>
    </row>
    <row r="63" spans="2:11" x14ac:dyDescent="0.25">
      <c r="H63" s="89"/>
    </row>
    <row r="64" spans="2:11" x14ac:dyDescent="0.25">
      <c r="H64" s="89"/>
    </row>
    <row r="65" spans="8:8" x14ac:dyDescent="0.25">
      <c r="H65" s="89"/>
    </row>
    <row r="66" spans="8:8" x14ac:dyDescent="0.25">
      <c r="H66" s="89"/>
    </row>
    <row r="67" spans="8:8" x14ac:dyDescent="0.25">
      <c r="H67" s="89"/>
    </row>
    <row r="68" spans="8:8" x14ac:dyDescent="0.25">
      <c r="H68" s="89"/>
    </row>
    <row r="69" spans="8:8" x14ac:dyDescent="0.25">
      <c r="H69" s="89"/>
    </row>
    <row r="70" spans="8:8" x14ac:dyDescent="0.25">
      <c r="H70" s="89"/>
    </row>
    <row r="71" spans="8:8" x14ac:dyDescent="0.25">
      <c r="H71" s="89"/>
    </row>
    <row r="72" spans="8:8" x14ac:dyDescent="0.25">
      <c r="H72" s="89"/>
    </row>
    <row r="73" spans="8:8" x14ac:dyDescent="0.25">
      <c r="H73" s="89"/>
    </row>
    <row r="74" spans="8:8" x14ac:dyDescent="0.25">
      <c r="H74" s="89"/>
    </row>
    <row r="75" spans="8:8" x14ac:dyDescent="0.25">
      <c r="H75" s="89"/>
    </row>
    <row r="76" spans="8:8" x14ac:dyDescent="0.25">
      <c r="H76" s="89"/>
    </row>
    <row r="77" spans="8:8" x14ac:dyDescent="0.25">
      <c r="H77" s="89"/>
    </row>
    <row r="78" spans="8:8" x14ac:dyDescent="0.25">
      <c r="H78" s="89"/>
    </row>
    <row r="79" spans="8:8" x14ac:dyDescent="0.25">
      <c r="H79" s="89"/>
    </row>
    <row r="80" spans="8:8" x14ac:dyDescent="0.25">
      <c r="H80" s="89"/>
    </row>
    <row r="81" spans="8:8" x14ac:dyDescent="0.25">
      <c r="H81" s="89"/>
    </row>
    <row r="82" spans="8:8" x14ac:dyDescent="0.25">
      <c r="H82" s="89"/>
    </row>
  </sheetData>
  <mergeCells count="1">
    <mergeCell ref="B3:J3"/>
  </mergeCells>
  <printOptions horizontalCentered="1"/>
  <pageMargins left="0.78740157480314965" right="0.51181102362204722" top="0.59055118110236227" bottom="0.53" header="0.47244094488188981" footer="0.44"/>
  <pageSetup paperSize="9" scale="5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17"/>
  <sheetViews>
    <sheetView topLeftCell="B1" zoomScale="85" zoomScaleNormal="85" workbookViewId="0">
      <pane xSplit="2" ySplit="8" topLeftCell="D32" activePane="bottomRight" state="frozen"/>
      <selection activeCell="R35" sqref="R35"/>
      <selection pane="topRight" activeCell="R35" sqref="R35"/>
      <selection pane="bottomLeft" activeCell="R35" sqref="R35"/>
      <selection pane="bottomRight" activeCell="B3" sqref="B3:J3"/>
    </sheetView>
  </sheetViews>
  <sheetFormatPr defaultColWidth="9.140625" defaultRowHeight="15" x14ac:dyDescent="0.25"/>
  <cols>
    <col min="1" max="1" width="2.7109375" style="9" customWidth="1"/>
    <col min="2" max="2" width="8" style="9" bestFit="1" customWidth="1"/>
    <col min="3" max="3" width="43.140625" style="9" customWidth="1"/>
    <col min="4" max="5" width="19" style="9" customWidth="1"/>
    <col min="6" max="6" width="19" style="9" bestFit="1" customWidth="1"/>
    <col min="7" max="7" width="19" style="9" customWidth="1"/>
    <col min="8" max="9" width="18.140625" style="9" customWidth="1"/>
    <col min="10" max="10" width="11.42578125" style="9" customWidth="1"/>
    <col min="11" max="11" width="4.85546875" style="9" customWidth="1"/>
    <col min="12" max="16384" width="9.140625" style="9"/>
  </cols>
  <sheetData>
    <row r="1" spans="2:10" x14ac:dyDescent="0.25">
      <c r="B1" s="2" t="s">
        <v>681</v>
      </c>
      <c r="C1" s="2"/>
      <c r="D1" s="14"/>
      <c r="E1" s="14"/>
      <c r="F1" s="14"/>
      <c r="G1" s="14"/>
      <c r="J1" s="39" t="s">
        <v>66</v>
      </c>
    </row>
    <row r="2" spans="2:10" x14ac:dyDescent="0.25">
      <c r="H2" s="9" t="s">
        <v>76</v>
      </c>
    </row>
    <row r="3" spans="2:10" ht="19.5" customHeight="1" x14ac:dyDescent="0.25">
      <c r="B3" s="996" t="s">
        <v>580</v>
      </c>
      <c r="C3" s="996"/>
      <c r="D3" s="996"/>
      <c r="E3" s="996"/>
      <c r="F3" s="996"/>
      <c r="G3" s="996"/>
      <c r="H3" s="996"/>
      <c r="I3" s="996"/>
      <c r="J3" s="996"/>
    </row>
    <row r="4" spans="2:10" x14ac:dyDescent="0.25">
      <c r="C4" s="35"/>
      <c r="D4" s="22"/>
      <c r="E4" s="22"/>
      <c r="F4" s="22"/>
      <c r="G4" s="22"/>
    </row>
    <row r="5" spans="2:10" ht="15.75" thickBot="1" x14ac:dyDescent="0.3">
      <c r="C5" s="35"/>
      <c r="D5" s="22"/>
      <c r="E5" s="22"/>
      <c r="F5" s="22"/>
      <c r="G5" s="22"/>
      <c r="H5" s="10"/>
      <c r="I5" s="10" t="s">
        <v>46</v>
      </c>
      <c r="J5" s="10"/>
    </row>
    <row r="6" spans="2:10" ht="15.75" thickTop="1" x14ac:dyDescent="0.25">
      <c r="B6" s="923" t="s">
        <v>10</v>
      </c>
      <c r="C6" s="924"/>
      <c r="D6" s="924"/>
      <c r="E6" s="925"/>
      <c r="F6" s="925"/>
      <c r="G6" s="925"/>
      <c r="H6" s="925" t="s">
        <v>173</v>
      </c>
      <c r="I6" s="925" t="s">
        <v>173</v>
      </c>
      <c r="J6" s="926" t="s">
        <v>170</v>
      </c>
    </row>
    <row r="7" spans="2:10" x14ac:dyDescent="0.25">
      <c r="B7" s="911" t="s">
        <v>13</v>
      </c>
      <c r="C7" s="927" t="s">
        <v>11</v>
      </c>
      <c r="D7" s="927" t="s">
        <v>117</v>
      </c>
      <c r="E7" s="928" t="s">
        <v>562</v>
      </c>
      <c r="F7" s="928" t="s">
        <v>562</v>
      </c>
      <c r="G7" s="929" t="s">
        <v>562</v>
      </c>
      <c r="H7" s="930" t="s">
        <v>171</v>
      </c>
      <c r="I7" s="928" t="s">
        <v>12</v>
      </c>
      <c r="J7" s="931" t="s">
        <v>677</v>
      </c>
    </row>
    <row r="8" spans="2:10" ht="15.75" thickBot="1" x14ac:dyDescent="0.3">
      <c r="B8" s="932"/>
      <c r="C8" s="933"/>
      <c r="D8" s="934" t="s">
        <v>210</v>
      </c>
      <c r="E8" s="935">
        <v>2018</v>
      </c>
      <c r="F8" s="935">
        <v>2019</v>
      </c>
      <c r="G8" s="935">
        <v>2020</v>
      </c>
      <c r="H8" s="935">
        <v>2021</v>
      </c>
      <c r="I8" s="935">
        <v>2022</v>
      </c>
      <c r="J8" s="919">
        <v>2021</v>
      </c>
    </row>
    <row r="9" spans="2:10" x14ac:dyDescent="0.25">
      <c r="B9" s="15">
        <v>301</v>
      </c>
      <c r="C9" s="36" t="s">
        <v>153</v>
      </c>
      <c r="D9" s="332">
        <v>107166954.13</v>
      </c>
      <c r="E9" s="332">
        <v>184254964.21000001</v>
      </c>
      <c r="F9" s="332">
        <v>89611896</v>
      </c>
      <c r="G9" s="332">
        <v>74839746.450000003</v>
      </c>
      <c r="H9" s="838">
        <v>51840000</v>
      </c>
      <c r="I9" s="838">
        <v>51840000</v>
      </c>
      <c r="J9" s="46">
        <v>100</v>
      </c>
    </row>
    <row r="10" spans="2:10" x14ac:dyDescent="0.25">
      <c r="B10" s="15">
        <v>302</v>
      </c>
      <c r="C10" s="34" t="s">
        <v>14</v>
      </c>
      <c r="D10" s="332">
        <v>34404372.270000003</v>
      </c>
      <c r="E10" s="332">
        <v>39047322.009999998</v>
      </c>
      <c r="F10" s="332">
        <v>28992395</v>
      </c>
      <c r="G10" s="332">
        <v>35865836.210000001</v>
      </c>
      <c r="H10" s="838">
        <v>55000000</v>
      </c>
      <c r="I10" s="838">
        <v>55000000</v>
      </c>
      <c r="J10" s="46">
        <v>100</v>
      </c>
    </row>
    <row r="11" spans="2:10" x14ac:dyDescent="0.25">
      <c r="B11" s="15">
        <v>303</v>
      </c>
      <c r="C11" s="34" t="s">
        <v>15</v>
      </c>
      <c r="D11" s="332">
        <v>14979711.060000001</v>
      </c>
      <c r="E11" s="332">
        <v>8100992.0199999996</v>
      </c>
      <c r="F11" s="332">
        <v>17159320</v>
      </c>
      <c r="G11" s="332">
        <v>21301993.57</v>
      </c>
      <c r="H11" s="838">
        <v>16700000</v>
      </c>
      <c r="I11" s="838">
        <v>19190000</v>
      </c>
      <c r="J11" s="46">
        <v>114.91017964071857</v>
      </c>
    </row>
    <row r="12" spans="2:10" x14ac:dyDescent="0.25">
      <c r="B12" s="15">
        <v>304</v>
      </c>
      <c r="C12" s="34" t="s">
        <v>16</v>
      </c>
      <c r="D12" s="332">
        <v>22896207.68</v>
      </c>
      <c r="E12" s="332">
        <v>42713593.350000001</v>
      </c>
      <c r="F12" s="332">
        <v>46586401</v>
      </c>
      <c r="G12" s="332">
        <v>21218742.879999999</v>
      </c>
      <c r="H12" s="838">
        <v>42521768</v>
      </c>
      <c r="I12" s="838">
        <v>15490000</v>
      </c>
      <c r="J12" s="46">
        <v>36.428400625298551</v>
      </c>
    </row>
    <row r="13" spans="2:10" x14ac:dyDescent="0.25">
      <c r="B13" s="15">
        <v>305</v>
      </c>
      <c r="C13" s="36" t="s">
        <v>17</v>
      </c>
      <c r="D13" s="332">
        <v>124459615.54000001</v>
      </c>
      <c r="E13" s="332">
        <v>192794616.84</v>
      </c>
      <c r="F13" s="332">
        <v>308185820</v>
      </c>
      <c r="G13" s="332">
        <v>314448536.95999998</v>
      </c>
      <c r="H13" s="838">
        <v>506600000</v>
      </c>
      <c r="I13" s="838">
        <v>450000000</v>
      </c>
      <c r="J13" s="46">
        <v>88.827477299644684</v>
      </c>
    </row>
    <row r="14" spans="2:10" x14ac:dyDescent="0.25">
      <c r="B14" s="15">
        <v>306</v>
      </c>
      <c r="C14" s="36" t="s">
        <v>18</v>
      </c>
      <c r="D14" s="332">
        <v>262467540.33000001</v>
      </c>
      <c r="E14" s="332">
        <v>377181852.97000003</v>
      </c>
      <c r="F14" s="332">
        <v>281512250</v>
      </c>
      <c r="G14" s="332">
        <v>224061116.15000001</v>
      </c>
      <c r="H14" s="838">
        <v>337288000</v>
      </c>
      <c r="I14" s="838">
        <v>764097280</v>
      </c>
      <c r="J14" s="46">
        <v>226.54149569507362</v>
      </c>
    </row>
    <row r="15" spans="2:10" x14ac:dyDescent="0.25">
      <c r="B15" s="15">
        <v>307</v>
      </c>
      <c r="C15" s="36" t="s">
        <v>19</v>
      </c>
      <c r="D15" s="332">
        <v>6334743376.4200001</v>
      </c>
      <c r="E15" s="332">
        <v>7537597647.1099997</v>
      </c>
      <c r="F15" s="332">
        <v>12707256370</v>
      </c>
      <c r="G15" s="332">
        <v>15957183454.57</v>
      </c>
      <c r="H15" s="838">
        <v>22535526713</v>
      </c>
      <c r="I15" s="838">
        <v>28552882722</v>
      </c>
      <c r="J15" s="46">
        <v>126.70164352328533</v>
      </c>
    </row>
    <row r="16" spans="2:10" x14ac:dyDescent="0.25">
      <c r="B16" s="15">
        <v>308</v>
      </c>
      <c r="C16" s="36" t="s">
        <v>20</v>
      </c>
      <c r="D16" s="332">
        <v>32957907.84</v>
      </c>
      <c r="E16" s="332">
        <v>11018307.83</v>
      </c>
      <c r="F16" s="332">
        <v>18537780</v>
      </c>
      <c r="G16" s="332">
        <v>26066790.140000001</v>
      </c>
      <c r="H16" s="838">
        <v>19251027</v>
      </c>
      <c r="I16" s="838">
        <v>22251027</v>
      </c>
      <c r="J16" s="46">
        <v>115.58358419007983</v>
      </c>
    </row>
    <row r="17" spans="2:10" x14ac:dyDescent="0.25">
      <c r="B17" s="15">
        <v>309</v>
      </c>
      <c r="C17" s="33" t="s">
        <v>147</v>
      </c>
      <c r="D17" s="332">
        <v>6919819.2800000003</v>
      </c>
      <c r="E17" s="332">
        <v>49470207.219999999</v>
      </c>
      <c r="F17" s="332">
        <v>16653543</v>
      </c>
      <c r="G17" s="332">
        <v>15764716.84</v>
      </c>
      <c r="H17" s="838">
        <v>8346000</v>
      </c>
      <c r="I17" s="838">
        <v>5500000</v>
      </c>
      <c r="J17" s="46">
        <v>65.899832254972452</v>
      </c>
    </row>
    <row r="18" spans="2:10" x14ac:dyDescent="0.25">
      <c r="B18" s="15">
        <v>312</v>
      </c>
      <c r="C18" s="36" t="s">
        <v>21</v>
      </c>
      <c r="D18" s="332">
        <v>1191699684.3199999</v>
      </c>
      <c r="E18" s="332">
        <v>946079359.08000004</v>
      </c>
      <c r="F18" s="332">
        <v>1134419506</v>
      </c>
      <c r="G18" s="332">
        <v>3193932836.29</v>
      </c>
      <c r="H18" s="838">
        <v>1239564499</v>
      </c>
      <c r="I18" s="838">
        <v>1426815771</v>
      </c>
      <c r="J18" s="46">
        <v>115.10621449315967</v>
      </c>
    </row>
    <row r="19" spans="2:10" x14ac:dyDescent="0.25">
      <c r="B19" s="15">
        <v>313</v>
      </c>
      <c r="C19" s="36" t="s">
        <v>22</v>
      </c>
      <c r="D19" s="332">
        <v>1218509703.6099999</v>
      </c>
      <c r="E19" s="332">
        <v>1369357378.1500001</v>
      </c>
      <c r="F19" s="332">
        <v>1135778352</v>
      </c>
      <c r="G19" s="332">
        <v>1031805767.84</v>
      </c>
      <c r="H19" s="838">
        <v>1776494439</v>
      </c>
      <c r="I19" s="838">
        <v>3000909550</v>
      </c>
      <c r="J19" s="46">
        <v>168.92310407057795</v>
      </c>
    </row>
    <row r="20" spans="2:10" x14ac:dyDescent="0.25">
      <c r="B20" s="15">
        <v>314</v>
      </c>
      <c r="C20" s="36" t="s">
        <v>23</v>
      </c>
      <c r="D20" s="332">
        <v>3849633341.6399999</v>
      </c>
      <c r="E20" s="332">
        <v>4803916325.4799995</v>
      </c>
      <c r="F20" s="332">
        <v>6365438094</v>
      </c>
      <c r="G20" s="332">
        <v>8017682849.9499998</v>
      </c>
      <c r="H20" s="838">
        <v>6256867751</v>
      </c>
      <c r="I20" s="838">
        <v>10525376326</v>
      </c>
      <c r="J20" s="46">
        <v>168.22117303530649</v>
      </c>
    </row>
    <row r="21" spans="2:10" x14ac:dyDescent="0.25">
      <c r="B21" s="15">
        <v>315</v>
      </c>
      <c r="C21" s="36" t="s">
        <v>150</v>
      </c>
      <c r="D21" s="332">
        <v>8337306867.1300001</v>
      </c>
      <c r="E21" s="332">
        <v>9765630490.6299992</v>
      </c>
      <c r="F21" s="332">
        <v>12141599599</v>
      </c>
      <c r="G21" s="332">
        <v>12529882869.33</v>
      </c>
      <c r="H21" s="838">
        <v>7162079225</v>
      </c>
      <c r="I21" s="838">
        <v>18759282271</v>
      </c>
      <c r="J21" s="46">
        <v>261.92508741761367</v>
      </c>
    </row>
    <row r="22" spans="2:10" x14ac:dyDescent="0.25">
      <c r="B22" s="15">
        <v>317</v>
      </c>
      <c r="C22" s="33" t="s">
        <v>47</v>
      </c>
      <c r="D22" s="332">
        <v>3760945228.2199998</v>
      </c>
      <c r="E22" s="332">
        <v>17714611624.02</v>
      </c>
      <c r="F22" s="332">
        <v>21354584845</v>
      </c>
      <c r="G22" s="332">
        <v>22319957347.860001</v>
      </c>
      <c r="H22" s="838">
        <v>26424950690</v>
      </c>
      <c r="I22" s="838">
        <v>25420993533</v>
      </c>
      <c r="J22" s="46">
        <v>96.200722685246376</v>
      </c>
    </row>
    <row r="23" spans="2:10" x14ac:dyDescent="0.25">
      <c r="B23" s="15">
        <v>321</v>
      </c>
      <c r="C23" s="34" t="s">
        <v>48</v>
      </c>
      <c r="D23" s="332">
        <v>4034694.24</v>
      </c>
      <c r="E23" s="332">
        <v>8217491.2300000004</v>
      </c>
      <c r="F23" s="332">
        <v>79076355</v>
      </c>
      <c r="G23" s="332">
        <v>50593934.43</v>
      </c>
      <c r="H23" s="838">
        <v>14300000</v>
      </c>
      <c r="I23" s="838">
        <v>52000000</v>
      </c>
      <c r="J23" s="46">
        <v>363.63636363636363</v>
      </c>
    </row>
    <row r="24" spans="2:10" x14ac:dyDescent="0.25">
      <c r="B24" s="15">
        <v>322</v>
      </c>
      <c r="C24" s="36" t="s">
        <v>109</v>
      </c>
      <c r="D24" s="332">
        <v>4037931549.9899998</v>
      </c>
      <c r="E24" s="332">
        <v>8886297048.8799992</v>
      </c>
      <c r="F24" s="332">
        <v>6968414163</v>
      </c>
      <c r="G24" s="332">
        <v>9516279316.5100002</v>
      </c>
      <c r="H24" s="838">
        <v>5569871299</v>
      </c>
      <c r="I24" s="838">
        <v>10873690100</v>
      </c>
      <c r="J24" s="46">
        <v>195.22336363413342</v>
      </c>
    </row>
    <row r="25" spans="2:10" x14ac:dyDescent="0.25">
      <c r="B25" s="15">
        <v>327</v>
      </c>
      <c r="C25" s="33" t="s">
        <v>110</v>
      </c>
      <c r="D25" s="332">
        <v>31805676845.470001</v>
      </c>
      <c r="E25" s="332">
        <v>32413985043.549999</v>
      </c>
      <c r="F25" s="332">
        <v>44793958251</v>
      </c>
      <c r="G25" s="332">
        <v>66232695111.82</v>
      </c>
      <c r="H25" s="838">
        <v>83186079753</v>
      </c>
      <c r="I25" s="838">
        <v>81623274971</v>
      </c>
      <c r="J25" s="46">
        <v>98.121314543682843</v>
      </c>
    </row>
    <row r="26" spans="2:10" x14ac:dyDescent="0.25">
      <c r="B26" s="15">
        <v>328</v>
      </c>
      <c r="C26" s="34" t="s">
        <v>111</v>
      </c>
      <c r="D26" s="332">
        <v>28493135.609999999</v>
      </c>
      <c r="E26" s="332">
        <v>23041885.539999999</v>
      </c>
      <c r="F26" s="332">
        <v>25274151</v>
      </c>
      <c r="G26" s="332">
        <v>35257660.329999998</v>
      </c>
      <c r="H26" s="838">
        <v>74600000</v>
      </c>
      <c r="I26" s="838">
        <v>73250000</v>
      </c>
      <c r="J26" s="46">
        <v>98.190348525469176</v>
      </c>
    </row>
    <row r="27" spans="2:10" x14ac:dyDescent="0.25">
      <c r="B27" s="15">
        <v>329</v>
      </c>
      <c r="C27" s="36" t="s">
        <v>151</v>
      </c>
      <c r="D27" s="332">
        <v>9143904140.9400005</v>
      </c>
      <c r="E27" s="332">
        <v>10406475401.08</v>
      </c>
      <c r="F27" s="332">
        <v>11204664497</v>
      </c>
      <c r="G27" s="332">
        <v>11179826589.959999</v>
      </c>
      <c r="H27" s="838">
        <v>9372860578</v>
      </c>
      <c r="I27" s="838">
        <v>11212084473</v>
      </c>
      <c r="J27" s="46">
        <v>119.62286624978751</v>
      </c>
    </row>
    <row r="28" spans="2:10" x14ac:dyDescent="0.25">
      <c r="B28" s="16">
        <v>333</v>
      </c>
      <c r="C28" s="36" t="s">
        <v>113</v>
      </c>
      <c r="D28" s="332">
        <v>5632649007.3900003</v>
      </c>
      <c r="E28" s="332">
        <v>13022564070.59</v>
      </c>
      <c r="F28" s="332">
        <v>11010103438</v>
      </c>
      <c r="G28" s="332">
        <v>9102348759.7600002</v>
      </c>
      <c r="H28" s="838">
        <v>11306444160</v>
      </c>
      <c r="I28" s="838">
        <v>8809071044</v>
      </c>
      <c r="J28" s="46">
        <v>77.911949321474381</v>
      </c>
    </row>
    <row r="29" spans="2:10" x14ac:dyDescent="0.25">
      <c r="B29" s="15">
        <v>334</v>
      </c>
      <c r="C29" s="36" t="s">
        <v>114</v>
      </c>
      <c r="D29" s="332">
        <v>1210439147.98</v>
      </c>
      <c r="E29" s="332">
        <v>2374375799.4200001</v>
      </c>
      <c r="F29" s="332">
        <v>2260354835</v>
      </c>
      <c r="G29" s="332">
        <v>2001466473.97</v>
      </c>
      <c r="H29" s="838">
        <v>2750815894</v>
      </c>
      <c r="I29" s="838">
        <v>3025548648</v>
      </c>
      <c r="J29" s="46">
        <v>109.98731883872124</v>
      </c>
    </row>
    <row r="30" spans="2:10" x14ac:dyDescent="0.25">
      <c r="B30" s="15">
        <v>335</v>
      </c>
      <c r="C30" s="36" t="s">
        <v>115</v>
      </c>
      <c r="D30" s="332">
        <v>1599135196.4300001</v>
      </c>
      <c r="E30" s="332">
        <v>2363318314.4899998</v>
      </c>
      <c r="F30" s="332">
        <v>1997203032</v>
      </c>
      <c r="G30" s="332">
        <v>2270971846.3200002</v>
      </c>
      <c r="H30" s="838">
        <v>2410000000</v>
      </c>
      <c r="I30" s="838">
        <v>8619614184</v>
      </c>
      <c r="J30" s="46">
        <v>357.66033958506227</v>
      </c>
    </row>
    <row r="31" spans="2:10" x14ac:dyDescent="0.25">
      <c r="B31" s="15">
        <v>336</v>
      </c>
      <c r="C31" s="36" t="s">
        <v>116</v>
      </c>
      <c r="D31" s="332">
        <v>541743048.80999994</v>
      </c>
      <c r="E31" s="332">
        <v>893278858.54999995</v>
      </c>
      <c r="F31" s="332">
        <v>1058340778</v>
      </c>
      <c r="G31" s="332">
        <v>872744771.87</v>
      </c>
      <c r="H31" s="838">
        <v>701813966</v>
      </c>
      <c r="I31" s="838">
        <v>1256659804</v>
      </c>
      <c r="J31" s="46">
        <v>179.05881969866641</v>
      </c>
    </row>
    <row r="32" spans="2:10" x14ac:dyDescent="0.25">
      <c r="B32" s="15">
        <v>343</v>
      </c>
      <c r="C32" s="34" t="s">
        <v>118</v>
      </c>
      <c r="D32" s="332">
        <v>13736903.15</v>
      </c>
      <c r="E32" s="332">
        <v>9940094.4000000004</v>
      </c>
      <c r="F32" s="332">
        <v>17443197</v>
      </c>
      <c r="G32" s="332">
        <v>19299952.600000001</v>
      </c>
      <c r="H32" s="838">
        <v>7700000</v>
      </c>
      <c r="I32" s="838">
        <v>6600000</v>
      </c>
      <c r="J32" s="46">
        <v>85.714285714285708</v>
      </c>
    </row>
    <row r="33" spans="2:10" x14ac:dyDescent="0.25">
      <c r="B33" s="15">
        <v>344</v>
      </c>
      <c r="C33" s="36" t="s">
        <v>119</v>
      </c>
      <c r="D33" s="332">
        <v>18892488.890000001</v>
      </c>
      <c r="E33" s="332">
        <v>11280920.970000001</v>
      </c>
      <c r="F33" s="332">
        <v>10777615</v>
      </c>
      <c r="G33" s="332">
        <v>14895220.390000001</v>
      </c>
      <c r="H33" s="838">
        <v>11000000</v>
      </c>
      <c r="I33" s="838">
        <v>10000000</v>
      </c>
      <c r="J33" s="46">
        <v>90.909090909090907</v>
      </c>
    </row>
    <row r="34" spans="2:10" x14ac:dyDescent="0.25">
      <c r="B34" s="15">
        <v>345</v>
      </c>
      <c r="C34" s="36" t="s">
        <v>120</v>
      </c>
      <c r="D34" s="332">
        <v>85170131.650000006</v>
      </c>
      <c r="E34" s="332">
        <v>54430522.340000004</v>
      </c>
      <c r="F34" s="332">
        <v>86720453</v>
      </c>
      <c r="G34" s="332">
        <v>165224880.09</v>
      </c>
      <c r="H34" s="838">
        <v>28674692</v>
      </c>
      <c r="I34" s="838">
        <v>137708705</v>
      </c>
      <c r="J34" s="46">
        <v>480.24475729329544</v>
      </c>
    </row>
    <row r="35" spans="2:10" x14ac:dyDescent="0.25">
      <c r="B35" s="15">
        <v>346</v>
      </c>
      <c r="C35" s="34" t="s">
        <v>121</v>
      </c>
      <c r="D35" s="332">
        <v>162044217.84999999</v>
      </c>
      <c r="E35" s="332">
        <v>213942648.81</v>
      </c>
      <c r="F35" s="332">
        <v>195172648</v>
      </c>
      <c r="G35" s="332">
        <v>206826357.84999999</v>
      </c>
      <c r="H35" s="838">
        <v>184742557</v>
      </c>
      <c r="I35" s="838">
        <v>237167736</v>
      </c>
      <c r="J35" s="46">
        <v>128.37742415787824</v>
      </c>
    </row>
    <row r="36" spans="2:10" x14ac:dyDescent="0.25">
      <c r="B36" s="15">
        <v>348</v>
      </c>
      <c r="C36" s="36" t="s">
        <v>122</v>
      </c>
      <c r="D36" s="332">
        <v>9582004.5999999996</v>
      </c>
      <c r="E36" s="332">
        <v>6834868.0999999996</v>
      </c>
      <c r="F36" s="332">
        <v>25529717</v>
      </c>
      <c r="G36" s="332">
        <v>36427688.200000003</v>
      </c>
      <c r="H36" s="838">
        <v>3819231</v>
      </c>
      <c r="I36" s="838">
        <v>3276167</v>
      </c>
      <c r="J36" s="46">
        <v>85.780802470444968</v>
      </c>
    </row>
    <row r="37" spans="2:10" x14ac:dyDescent="0.25">
      <c r="B37" s="15">
        <v>349</v>
      </c>
      <c r="C37" s="36" t="s">
        <v>123</v>
      </c>
      <c r="D37" s="332">
        <v>10858457.880000001</v>
      </c>
      <c r="E37" s="332">
        <v>8171241.0800000001</v>
      </c>
      <c r="F37" s="332">
        <v>24892951</v>
      </c>
      <c r="G37" s="332">
        <v>5902942.8799999999</v>
      </c>
      <c r="H37" s="838"/>
      <c r="I37" s="838">
        <v>11400000</v>
      </c>
      <c r="J37" s="46"/>
    </row>
    <row r="38" spans="2:10" x14ac:dyDescent="0.25">
      <c r="B38" s="15">
        <v>353</v>
      </c>
      <c r="C38" s="36" t="s">
        <v>124</v>
      </c>
      <c r="D38" s="332">
        <v>13917043.65</v>
      </c>
      <c r="E38" s="332">
        <v>28181491.489999998</v>
      </c>
      <c r="F38" s="332">
        <v>49564995</v>
      </c>
      <c r="G38" s="332">
        <v>15396956.34</v>
      </c>
      <c r="H38" s="838">
        <v>7600000</v>
      </c>
      <c r="I38" s="838">
        <v>5990000</v>
      </c>
      <c r="J38" s="46">
        <v>78.815789473684205</v>
      </c>
    </row>
    <row r="39" spans="2:10" x14ac:dyDescent="0.25">
      <c r="B39" s="15">
        <v>355</v>
      </c>
      <c r="C39" s="36" t="s">
        <v>125</v>
      </c>
      <c r="D39" s="332">
        <v>2750596.77</v>
      </c>
      <c r="E39" s="332">
        <v>56600409.740000002</v>
      </c>
      <c r="F39" s="332">
        <v>11800941</v>
      </c>
      <c r="G39" s="332">
        <v>9148637.2699999996</v>
      </c>
      <c r="H39" s="838">
        <v>3500000</v>
      </c>
      <c r="I39" s="838">
        <v>0</v>
      </c>
      <c r="J39" s="46">
        <v>0</v>
      </c>
    </row>
    <row r="40" spans="2:10" x14ac:dyDescent="0.25">
      <c r="B40" s="15">
        <v>358</v>
      </c>
      <c r="C40" s="36" t="s">
        <v>126</v>
      </c>
      <c r="D40" s="332">
        <v>32056141.489999998</v>
      </c>
      <c r="E40" s="332">
        <v>54434392.75</v>
      </c>
      <c r="F40" s="332">
        <v>16129582</v>
      </c>
      <c r="G40" s="332">
        <v>36776772.159999996</v>
      </c>
      <c r="H40" s="838">
        <v>27103976</v>
      </c>
      <c r="I40" s="838">
        <v>28161952</v>
      </c>
      <c r="J40" s="46">
        <v>103.90339778931327</v>
      </c>
    </row>
    <row r="41" spans="2:10" x14ac:dyDescent="0.25">
      <c r="B41" s="12">
        <v>359</v>
      </c>
      <c r="C41" s="53" t="s">
        <v>195</v>
      </c>
      <c r="D41" s="332"/>
      <c r="E41" s="332">
        <v>1003738</v>
      </c>
      <c r="F41" s="332">
        <v>543286</v>
      </c>
      <c r="G41" s="332"/>
      <c r="H41" s="838">
        <v>350000</v>
      </c>
      <c r="I41" s="838">
        <v>150000</v>
      </c>
      <c r="J41" s="46">
        <v>42.857142857142854</v>
      </c>
    </row>
    <row r="42" spans="2:10" x14ac:dyDescent="0.25">
      <c r="B42" s="15" t="s">
        <v>89</v>
      </c>
      <c r="C42" s="34" t="s">
        <v>127</v>
      </c>
      <c r="D42" s="332">
        <v>989740046</v>
      </c>
      <c r="E42" s="332">
        <v>1113867824</v>
      </c>
      <c r="F42" s="332">
        <v>1289257354</v>
      </c>
      <c r="G42" s="332">
        <v>1367067547.4000001</v>
      </c>
      <c r="H42" s="838">
        <v>1090000000</v>
      </c>
      <c r="I42" s="838">
        <v>1090265000</v>
      </c>
      <c r="J42" s="46">
        <v>100.02431192660551</v>
      </c>
    </row>
    <row r="43" spans="2:10" x14ac:dyDescent="0.25">
      <c r="B43" s="15">
        <v>362</v>
      </c>
      <c r="C43" s="34" t="s">
        <v>561</v>
      </c>
      <c r="D43" s="73"/>
      <c r="E43" s="73"/>
      <c r="F43" s="73">
        <v>2710215</v>
      </c>
      <c r="G43" s="73">
        <v>2942341.43</v>
      </c>
      <c r="H43" s="838">
        <v>1811844020</v>
      </c>
      <c r="I43" s="838">
        <v>911844019</v>
      </c>
      <c r="J43" s="46">
        <v>50.326849824522981</v>
      </c>
    </row>
    <row r="44" spans="2:10" x14ac:dyDescent="0.25">
      <c r="B44" s="15">
        <v>363</v>
      </c>
      <c r="C44" s="34" t="s">
        <v>695</v>
      </c>
      <c r="D44" s="73"/>
      <c r="E44" s="73"/>
      <c r="F44" s="73"/>
      <c r="G44" s="73"/>
      <c r="H44" s="838"/>
      <c r="I44" s="838">
        <v>0</v>
      </c>
      <c r="J44" s="46"/>
    </row>
    <row r="45" spans="2:10" ht="30" x14ac:dyDescent="0.25">
      <c r="B45" s="16">
        <v>371</v>
      </c>
      <c r="C45" s="72" t="s">
        <v>196</v>
      </c>
      <c r="D45" s="49">
        <v>295690</v>
      </c>
      <c r="E45" s="49">
        <v>2039993.54</v>
      </c>
      <c r="F45" s="49">
        <v>3765205</v>
      </c>
      <c r="G45" s="49"/>
      <c r="H45" s="49">
        <v>7010000</v>
      </c>
      <c r="I45" s="49">
        <v>7010000</v>
      </c>
      <c r="J45" s="94">
        <v>100</v>
      </c>
    </row>
    <row r="46" spans="2:10" x14ac:dyDescent="0.25">
      <c r="B46" s="16" t="s">
        <v>90</v>
      </c>
      <c r="C46" s="33" t="s">
        <v>63</v>
      </c>
      <c r="D46" s="332">
        <v>660757</v>
      </c>
      <c r="E46" s="332">
        <v>942506</v>
      </c>
      <c r="F46" s="332">
        <v>336384</v>
      </c>
      <c r="G46" s="332">
        <v>967449.1</v>
      </c>
      <c r="H46" s="838">
        <v>900000</v>
      </c>
      <c r="I46" s="838">
        <v>700000</v>
      </c>
      <c r="J46" s="46">
        <v>77.777777777777786</v>
      </c>
    </row>
    <row r="47" spans="2:10" x14ac:dyDescent="0.25">
      <c r="B47" s="16">
        <v>373</v>
      </c>
      <c r="C47" s="33" t="s">
        <v>197</v>
      </c>
      <c r="D47" s="332">
        <v>2341127.9500000002</v>
      </c>
      <c r="E47" s="332">
        <v>90750</v>
      </c>
      <c r="F47" s="332">
        <v>2232390</v>
      </c>
      <c r="G47" s="332">
        <v>326075</v>
      </c>
      <c r="H47" s="838"/>
      <c r="I47" s="838"/>
      <c r="J47" s="46"/>
    </row>
    <row r="48" spans="2:10" x14ac:dyDescent="0.25">
      <c r="B48" s="15">
        <v>374</v>
      </c>
      <c r="C48" s="36" t="s">
        <v>128</v>
      </c>
      <c r="D48" s="332">
        <v>126200780.25</v>
      </c>
      <c r="E48" s="332">
        <v>147741582.66</v>
      </c>
      <c r="F48" s="332">
        <v>331445377</v>
      </c>
      <c r="G48" s="332">
        <v>98782524.549999997</v>
      </c>
      <c r="H48" s="838">
        <v>146850000</v>
      </c>
      <c r="I48" s="838">
        <v>181295000</v>
      </c>
      <c r="J48" s="46">
        <v>123.45590738849165</v>
      </c>
    </row>
    <row r="49" spans="2:11" x14ac:dyDescent="0.25">
      <c r="B49" s="15">
        <v>375</v>
      </c>
      <c r="C49" s="36" t="s">
        <v>129</v>
      </c>
      <c r="D49" s="332">
        <v>41083238.57</v>
      </c>
      <c r="E49" s="332">
        <v>14797693.439999999</v>
      </c>
      <c r="F49" s="332">
        <v>28197951</v>
      </c>
      <c r="G49" s="332">
        <v>40244109.539999999</v>
      </c>
      <c r="H49" s="838">
        <v>53817000</v>
      </c>
      <c r="I49" s="838">
        <v>22184000</v>
      </c>
      <c r="J49" s="46">
        <v>41.221175465001764</v>
      </c>
    </row>
    <row r="50" spans="2:11" x14ac:dyDescent="0.25">
      <c r="B50" s="15">
        <v>376</v>
      </c>
      <c r="C50" s="36" t="s">
        <v>45</v>
      </c>
      <c r="D50" s="332">
        <v>21720678.5</v>
      </c>
      <c r="E50" s="332">
        <v>4874235.9800000004</v>
      </c>
      <c r="F50" s="332">
        <v>6367540</v>
      </c>
      <c r="G50" s="332">
        <v>2746074.77</v>
      </c>
      <c r="H50" s="838">
        <v>10600000</v>
      </c>
      <c r="I50" s="838">
        <v>10600000</v>
      </c>
      <c r="J50" s="46">
        <v>100</v>
      </c>
    </row>
    <row r="51" spans="2:11" x14ac:dyDescent="0.25">
      <c r="B51" s="15">
        <v>377</v>
      </c>
      <c r="C51" s="37" t="s">
        <v>96</v>
      </c>
      <c r="D51" s="332">
        <v>8311532.46</v>
      </c>
      <c r="E51" s="332">
        <v>476658.06</v>
      </c>
      <c r="F51" s="332">
        <v>3029738</v>
      </c>
      <c r="G51" s="332">
        <v>328381.90000000002</v>
      </c>
      <c r="H51" s="838">
        <v>300000</v>
      </c>
      <c r="I51" s="838">
        <v>300000</v>
      </c>
      <c r="J51" s="46">
        <v>100</v>
      </c>
    </row>
    <row r="52" spans="2:11" ht="30" x14ac:dyDescent="0.25">
      <c r="B52" s="11">
        <v>378</v>
      </c>
      <c r="C52" s="33" t="s">
        <v>200</v>
      </c>
      <c r="D52" s="49">
        <v>20938457.829999998</v>
      </c>
      <c r="E52" s="49">
        <v>105942776.52</v>
      </c>
      <c r="F52" s="49">
        <v>156284763</v>
      </c>
      <c r="G52" s="49">
        <v>70036660.769999996</v>
      </c>
      <c r="H52" s="49">
        <v>63751265</v>
      </c>
      <c r="I52" s="49">
        <v>137662644</v>
      </c>
      <c r="J52" s="94">
        <v>215.93711748308056</v>
      </c>
    </row>
    <row r="53" spans="2:11" x14ac:dyDescent="0.25">
      <c r="B53" s="17">
        <v>381</v>
      </c>
      <c r="C53" s="36" t="s">
        <v>154</v>
      </c>
      <c r="D53" s="332">
        <v>13314983.949999999</v>
      </c>
      <c r="E53" s="332">
        <v>34119394.829999998</v>
      </c>
      <c r="F53" s="332">
        <v>31637975</v>
      </c>
      <c r="G53" s="332">
        <v>54962050.799999997</v>
      </c>
      <c r="H53" s="838">
        <v>198334000</v>
      </c>
      <c r="I53" s="838">
        <v>181300000</v>
      </c>
      <c r="J53" s="46">
        <v>91.411457440479197</v>
      </c>
    </row>
    <row r="54" spans="2:11" x14ac:dyDescent="0.25">
      <c r="B54" s="15">
        <v>396</v>
      </c>
      <c r="C54" s="36" t="s">
        <v>130</v>
      </c>
      <c r="D54" s="332"/>
      <c r="E54" s="332"/>
      <c r="F54" s="305"/>
      <c r="G54" s="305"/>
      <c r="H54" s="838"/>
      <c r="I54" s="838"/>
      <c r="J54" s="46"/>
    </row>
    <row r="55" spans="2:11" x14ac:dyDescent="0.25">
      <c r="B55" s="15">
        <v>397</v>
      </c>
      <c r="C55" s="36" t="s">
        <v>131</v>
      </c>
      <c r="D55" s="332">
        <v>60916282.490000002</v>
      </c>
      <c r="E55" s="332"/>
      <c r="F55" s="305"/>
      <c r="G55" s="305"/>
      <c r="H55" s="838">
        <v>230000000</v>
      </c>
      <c r="I55" s="838">
        <v>440000000</v>
      </c>
      <c r="J55" s="46">
        <v>191.30434782608697</v>
      </c>
    </row>
    <row r="56" spans="2:11" ht="15.75" thickBot="1" x14ac:dyDescent="0.3">
      <c r="B56" s="18">
        <v>398</v>
      </c>
      <c r="C56" s="32" t="s">
        <v>132</v>
      </c>
      <c r="D56" s="47">
        <v>808111649.75</v>
      </c>
      <c r="E56" s="47">
        <v>1152967563.79</v>
      </c>
      <c r="F56" s="47">
        <v>1801739521</v>
      </c>
      <c r="G56" s="47">
        <v>5426296856</v>
      </c>
      <c r="H56" s="838">
        <v>1812100000</v>
      </c>
      <c r="I56" s="838">
        <v>625000000</v>
      </c>
      <c r="J56" s="46">
        <v>34.490370288615416</v>
      </c>
    </row>
    <row r="57" spans="2:11" ht="15.75" thickBot="1" x14ac:dyDescent="0.3">
      <c r="B57" s="19"/>
      <c r="C57" s="38" t="s">
        <v>133</v>
      </c>
      <c r="D57" s="887">
        <v>81745740307.01001</v>
      </c>
      <c r="E57" s="887">
        <v>116456009900.75</v>
      </c>
      <c r="F57" s="887">
        <v>139139285469</v>
      </c>
      <c r="G57" s="887">
        <v>172620796549.04996</v>
      </c>
      <c r="H57" s="887">
        <v>187519812503</v>
      </c>
      <c r="I57" s="887">
        <v>218663436927</v>
      </c>
      <c r="J57" s="888">
        <v>116.60817809504888</v>
      </c>
      <c r="K57" s="41"/>
    </row>
    <row r="58" spans="2:11" ht="15.75" thickTop="1" x14ac:dyDescent="0.25">
      <c r="C58" s="13"/>
      <c r="D58" s="14"/>
      <c r="E58" s="14"/>
      <c r="F58" s="14"/>
      <c r="G58" s="14"/>
      <c r="H58" s="23"/>
      <c r="I58" s="23"/>
    </row>
    <row r="59" spans="2:11" s="13" customFormat="1" x14ac:dyDescent="0.25">
      <c r="I59" s="67"/>
    </row>
    <row r="60" spans="2:11" s="13" customFormat="1" x14ac:dyDescent="0.25">
      <c r="H60" s="90"/>
      <c r="I60" s="90"/>
    </row>
    <row r="61" spans="2:11" s="13" customFormat="1" x14ac:dyDescent="0.25"/>
    <row r="62" spans="2:11" s="13" customFormat="1" x14ac:dyDescent="0.25"/>
    <row r="63" spans="2:11" s="13" customFormat="1" x14ac:dyDescent="0.25"/>
    <row r="64" spans="2:11" s="13" customFormat="1" x14ac:dyDescent="0.25"/>
    <row r="65" s="13" customFormat="1" x14ac:dyDescent="0.25"/>
    <row r="66" s="13" customFormat="1" x14ac:dyDescent="0.25"/>
    <row r="67" s="13" customFormat="1" x14ac:dyDescent="0.25"/>
    <row r="68" s="13" customFormat="1" x14ac:dyDescent="0.25"/>
    <row r="69" s="13" customFormat="1" x14ac:dyDescent="0.25"/>
    <row r="70" s="13" customFormat="1" x14ac:dyDescent="0.25"/>
    <row r="71" s="13" customFormat="1" x14ac:dyDescent="0.25"/>
    <row r="72" s="13" customFormat="1" x14ac:dyDescent="0.25"/>
    <row r="73" s="13" customFormat="1" x14ac:dyDescent="0.25"/>
    <row r="74" s="13" customFormat="1" x14ac:dyDescent="0.25"/>
    <row r="75" s="13" customFormat="1" x14ac:dyDescent="0.25"/>
    <row r="76" s="13" customFormat="1" x14ac:dyDescent="0.25"/>
    <row r="77" s="13" customFormat="1" x14ac:dyDescent="0.25"/>
    <row r="78" s="13" customFormat="1" x14ac:dyDescent="0.25"/>
    <row r="79" s="13" customFormat="1" x14ac:dyDescent="0.25"/>
    <row r="80" s="13" customFormat="1" x14ac:dyDescent="0.25"/>
    <row r="81" s="13" customFormat="1" x14ac:dyDescent="0.25"/>
    <row r="82" s="13" customFormat="1" x14ac:dyDescent="0.25"/>
    <row r="83" s="13" customFormat="1" x14ac:dyDescent="0.25"/>
    <row r="84" s="13" customFormat="1" x14ac:dyDescent="0.25"/>
    <row r="85" s="13" customFormat="1" x14ac:dyDescent="0.25"/>
    <row r="86" s="13" customFormat="1" x14ac:dyDescent="0.25"/>
    <row r="87" s="13" customFormat="1" x14ac:dyDescent="0.25"/>
    <row r="88" s="13" customFormat="1" x14ac:dyDescent="0.25"/>
    <row r="89" s="13" customFormat="1" x14ac:dyDescent="0.25"/>
    <row r="90" s="13" customFormat="1" x14ac:dyDescent="0.25"/>
    <row r="91" s="13" customFormat="1" x14ac:dyDescent="0.25"/>
    <row r="92" s="13" customFormat="1" x14ac:dyDescent="0.25"/>
    <row r="93" s="13" customFormat="1" x14ac:dyDescent="0.25"/>
    <row r="94" s="13" customFormat="1" x14ac:dyDescent="0.25"/>
    <row r="95" s="13" customFormat="1" x14ac:dyDescent="0.25"/>
    <row r="96" s="13" customFormat="1" x14ac:dyDescent="0.25"/>
    <row r="97" s="13" customFormat="1" x14ac:dyDescent="0.25"/>
    <row r="98" s="13" customFormat="1" x14ac:dyDescent="0.25"/>
    <row r="99" s="13" customFormat="1" x14ac:dyDescent="0.25"/>
    <row r="100" s="13" customFormat="1" x14ac:dyDescent="0.25"/>
    <row r="101" s="13" customFormat="1" x14ac:dyDescent="0.25"/>
    <row r="102" s="13" customFormat="1" x14ac:dyDescent="0.25"/>
    <row r="103" s="13" customFormat="1" x14ac:dyDescent="0.25"/>
    <row r="104" s="13" customFormat="1" x14ac:dyDescent="0.25"/>
    <row r="105" s="13" customFormat="1" x14ac:dyDescent="0.25"/>
    <row r="106" s="13" customFormat="1" x14ac:dyDescent="0.25"/>
    <row r="107" s="13" customFormat="1" x14ac:dyDescent="0.25"/>
    <row r="108" s="13" customFormat="1" x14ac:dyDescent="0.25"/>
    <row r="109" s="13" customFormat="1" x14ac:dyDescent="0.25"/>
    <row r="110" s="13" customFormat="1" x14ac:dyDescent="0.25"/>
    <row r="111" s="13" customFormat="1" x14ac:dyDescent="0.25"/>
    <row r="112" s="13" customFormat="1" x14ac:dyDescent="0.25"/>
    <row r="113" s="13" customFormat="1" x14ac:dyDescent="0.25"/>
    <row r="114" s="13" customFormat="1" x14ac:dyDescent="0.25"/>
    <row r="115" s="13" customFormat="1" x14ac:dyDescent="0.25"/>
    <row r="116" s="13" customFormat="1" x14ac:dyDescent="0.25"/>
    <row r="117" s="13" customFormat="1" x14ac:dyDescent="0.25"/>
    <row r="118" s="13" customFormat="1" x14ac:dyDescent="0.25"/>
    <row r="119" s="13" customFormat="1" x14ac:dyDescent="0.25"/>
    <row r="120" s="13" customFormat="1" x14ac:dyDescent="0.25"/>
    <row r="121" s="13" customFormat="1" x14ac:dyDescent="0.25"/>
    <row r="122" s="13" customFormat="1" x14ac:dyDescent="0.25"/>
    <row r="123" s="13" customFormat="1" x14ac:dyDescent="0.25"/>
    <row r="124" s="13" customFormat="1" x14ac:dyDescent="0.25"/>
    <row r="125" s="13" customFormat="1" x14ac:dyDescent="0.25"/>
    <row r="126" s="13" customFormat="1" x14ac:dyDescent="0.25"/>
    <row r="127" s="13" customFormat="1" x14ac:dyDescent="0.25"/>
    <row r="128" s="13" customFormat="1" x14ac:dyDescent="0.25"/>
    <row r="129" s="13" customFormat="1" x14ac:dyDescent="0.25"/>
    <row r="130" s="13" customFormat="1" x14ac:dyDescent="0.25"/>
    <row r="131" s="13" customFormat="1" x14ac:dyDescent="0.25"/>
    <row r="132" s="13" customFormat="1" x14ac:dyDescent="0.25"/>
    <row r="133" s="13" customFormat="1" x14ac:dyDescent="0.25"/>
    <row r="134" s="13" customFormat="1" x14ac:dyDescent="0.25"/>
    <row r="135" s="13" customFormat="1" x14ac:dyDescent="0.25"/>
    <row r="136" s="13" customFormat="1" x14ac:dyDescent="0.25"/>
    <row r="137" s="13" customFormat="1" x14ac:dyDescent="0.25"/>
    <row r="138" s="13" customFormat="1" x14ac:dyDescent="0.25"/>
    <row r="139" s="13" customFormat="1" x14ac:dyDescent="0.25"/>
    <row r="140" s="13" customFormat="1" x14ac:dyDescent="0.25"/>
    <row r="141" s="13" customFormat="1" x14ac:dyDescent="0.25"/>
    <row r="142" s="13" customFormat="1" x14ac:dyDescent="0.25"/>
    <row r="143" s="13" customFormat="1" x14ac:dyDescent="0.25"/>
    <row r="144" s="13" customFormat="1" x14ac:dyDescent="0.25"/>
    <row r="145" s="13" customFormat="1" x14ac:dyDescent="0.25"/>
    <row r="146" s="13" customFormat="1" x14ac:dyDescent="0.25"/>
    <row r="147" s="13" customFormat="1" x14ac:dyDescent="0.25"/>
    <row r="148" s="13" customFormat="1" x14ac:dyDescent="0.25"/>
    <row r="149" s="13" customFormat="1" x14ac:dyDescent="0.25"/>
    <row r="150" s="13" customFormat="1" x14ac:dyDescent="0.25"/>
    <row r="151" s="13" customFormat="1" x14ac:dyDescent="0.25"/>
    <row r="152" s="13" customFormat="1" x14ac:dyDescent="0.25"/>
    <row r="153" s="13" customFormat="1" x14ac:dyDescent="0.25"/>
    <row r="154" s="13" customFormat="1" x14ac:dyDescent="0.25"/>
    <row r="155" s="13" customFormat="1" x14ac:dyDescent="0.25"/>
    <row r="156" s="13" customFormat="1" x14ac:dyDescent="0.25"/>
    <row r="157" s="13" customFormat="1" x14ac:dyDescent="0.25"/>
    <row r="158" s="13" customFormat="1" x14ac:dyDescent="0.25"/>
    <row r="159" s="13" customFormat="1" x14ac:dyDescent="0.25"/>
    <row r="160" s="13" customFormat="1" x14ac:dyDescent="0.25"/>
    <row r="161" s="13" customFormat="1" x14ac:dyDescent="0.25"/>
    <row r="162" s="13" customFormat="1" x14ac:dyDescent="0.25"/>
    <row r="163" s="13" customFormat="1" x14ac:dyDescent="0.25"/>
    <row r="164" s="13" customFormat="1" x14ac:dyDescent="0.25"/>
    <row r="165" s="13" customFormat="1" x14ac:dyDescent="0.25"/>
    <row r="166" s="13" customFormat="1" x14ac:dyDescent="0.25"/>
    <row r="167" s="13" customFormat="1" x14ac:dyDescent="0.25"/>
    <row r="168" s="13" customFormat="1" x14ac:dyDescent="0.25"/>
    <row r="169" s="13" customFormat="1" x14ac:dyDescent="0.25"/>
    <row r="170" s="13" customFormat="1" x14ac:dyDescent="0.25"/>
    <row r="171" s="13" customFormat="1" x14ac:dyDescent="0.25"/>
    <row r="172" s="13" customFormat="1" x14ac:dyDescent="0.25"/>
    <row r="173" s="13" customFormat="1" x14ac:dyDescent="0.25"/>
    <row r="174" s="13" customFormat="1" x14ac:dyDescent="0.25"/>
    <row r="175" s="13" customFormat="1" x14ac:dyDescent="0.25"/>
    <row r="176" s="13" customFormat="1" x14ac:dyDescent="0.25"/>
    <row r="177" s="13" customFormat="1" x14ac:dyDescent="0.25"/>
    <row r="178" s="13" customFormat="1" x14ac:dyDescent="0.25"/>
    <row r="179" s="13" customFormat="1" x14ac:dyDescent="0.25"/>
    <row r="180" s="13" customFormat="1" x14ac:dyDescent="0.25"/>
    <row r="181" s="13" customFormat="1" x14ac:dyDescent="0.25"/>
    <row r="182" s="13" customFormat="1" x14ac:dyDescent="0.25"/>
    <row r="183" s="13" customFormat="1" x14ac:dyDescent="0.25"/>
    <row r="184" s="13" customFormat="1" x14ac:dyDescent="0.25"/>
    <row r="185" s="13" customFormat="1" x14ac:dyDescent="0.25"/>
    <row r="186" s="13" customFormat="1" x14ac:dyDescent="0.25"/>
    <row r="187" s="13" customFormat="1" x14ac:dyDescent="0.25"/>
    <row r="188" s="13" customFormat="1" x14ac:dyDescent="0.25"/>
    <row r="189" s="13" customFormat="1" x14ac:dyDescent="0.25"/>
    <row r="190" s="13" customFormat="1" x14ac:dyDescent="0.25"/>
    <row r="191" s="13" customFormat="1" x14ac:dyDescent="0.25"/>
    <row r="192" s="13" customFormat="1" x14ac:dyDescent="0.25"/>
    <row r="193" s="13" customFormat="1" x14ac:dyDescent="0.25"/>
    <row r="194" s="13" customFormat="1" x14ac:dyDescent="0.25"/>
    <row r="195" s="13" customFormat="1" x14ac:dyDescent="0.25"/>
    <row r="196" s="13" customFormat="1" x14ac:dyDescent="0.25"/>
    <row r="197" s="13" customFormat="1" x14ac:dyDescent="0.25"/>
    <row r="198" s="13" customFormat="1" x14ac:dyDescent="0.25"/>
    <row r="199" s="13" customFormat="1" x14ac:dyDescent="0.25"/>
    <row r="200" s="13" customFormat="1" x14ac:dyDescent="0.25"/>
    <row r="201" s="13" customFormat="1" x14ac:dyDescent="0.25"/>
    <row r="202" s="13" customFormat="1" x14ac:dyDescent="0.25"/>
    <row r="203" s="13" customFormat="1" x14ac:dyDescent="0.25"/>
    <row r="204" s="13" customFormat="1" x14ac:dyDescent="0.25"/>
    <row r="205" s="13" customFormat="1" x14ac:dyDescent="0.25"/>
    <row r="206" s="13" customFormat="1" x14ac:dyDescent="0.25"/>
    <row r="207" s="13" customFormat="1" x14ac:dyDescent="0.25"/>
    <row r="208" s="13" customFormat="1" x14ac:dyDescent="0.25"/>
    <row r="209" s="13" customFormat="1" x14ac:dyDescent="0.25"/>
    <row r="210" s="13" customFormat="1" x14ac:dyDescent="0.25"/>
    <row r="211" s="13" customFormat="1" x14ac:dyDescent="0.25"/>
    <row r="212" s="13" customFormat="1" x14ac:dyDescent="0.25"/>
    <row r="213" s="13" customFormat="1" x14ac:dyDescent="0.25"/>
    <row r="214" s="13" customFormat="1" x14ac:dyDescent="0.25"/>
    <row r="215" s="13" customFormat="1" x14ac:dyDescent="0.25"/>
    <row r="216" s="13" customFormat="1" x14ac:dyDescent="0.25"/>
    <row r="217" s="13" customFormat="1" x14ac:dyDescent="0.25"/>
    <row r="218" s="13" customFormat="1" x14ac:dyDescent="0.25"/>
    <row r="219" s="13" customFormat="1" x14ac:dyDescent="0.25"/>
    <row r="220" s="13" customFormat="1" x14ac:dyDescent="0.25"/>
    <row r="221" s="13" customFormat="1" x14ac:dyDescent="0.25"/>
    <row r="222" s="13" customFormat="1" x14ac:dyDescent="0.25"/>
    <row r="223" s="13" customFormat="1" x14ac:dyDescent="0.25"/>
    <row r="224" s="13" customFormat="1" x14ac:dyDescent="0.25"/>
    <row r="225" s="13" customFormat="1" x14ac:dyDescent="0.25"/>
    <row r="226" s="13" customFormat="1" x14ac:dyDescent="0.25"/>
    <row r="227" s="13" customFormat="1" x14ac:dyDescent="0.25"/>
    <row r="228" s="13" customFormat="1" x14ac:dyDescent="0.25"/>
    <row r="229" s="13" customFormat="1" x14ac:dyDescent="0.25"/>
    <row r="230" s="13" customFormat="1" x14ac:dyDescent="0.25"/>
    <row r="231" s="13" customFormat="1" x14ac:dyDescent="0.25"/>
    <row r="232" s="13" customFormat="1" x14ac:dyDescent="0.25"/>
    <row r="233" s="13" customFormat="1" x14ac:dyDescent="0.25"/>
    <row r="234" s="13" customFormat="1" x14ac:dyDescent="0.25"/>
    <row r="235" s="13" customFormat="1" x14ac:dyDescent="0.25"/>
    <row r="236" s="13" customFormat="1" x14ac:dyDescent="0.25"/>
    <row r="237" s="13" customFormat="1" x14ac:dyDescent="0.25"/>
    <row r="238" s="13" customFormat="1" x14ac:dyDescent="0.25"/>
    <row r="239" s="13" customFormat="1" x14ac:dyDescent="0.25"/>
    <row r="240" s="13" customFormat="1" x14ac:dyDescent="0.25"/>
    <row r="241" s="13" customFormat="1" x14ac:dyDescent="0.25"/>
    <row r="242" s="13" customFormat="1" x14ac:dyDescent="0.25"/>
    <row r="243" s="13" customFormat="1" x14ac:dyDescent="0.25"/>
    <row r="244" s="13" customFormat="1" x14ac:dyDescent="0.25"/>
    <row r="245" s="13" customFormat="1" x14ac:dyDescent="0.25"/>
    <row r="246" s="13" customFormat="1" x14ac:dyDescent="0.25"/>
    <row r="247" s="13" customFormat="1" x14ac:dyDescent="0.25"/>
    <row r="248" s="13" customFormat="1" x14ac:dyDescent="0.25"/>
    <row r="249" s="13" customFormat="1" x14ac:dyDescent="0.25"/>
    <row r="250" s="13" customFormat="1" x14ac:dyDescent="0.25"/>
    <row r="251" s="13" customFormat="1" x14ac:dyDescent="0.25"/>
    <row r="252" s="13" customFormat="1" x14ac:dyDescent="0.25"/>
    <row r="253" s="13" customFormat="1" x14ac:dyDescent="0.25"/>
    <row r="254" s="13" customFormat="1" x14ac:dyDescent="0.25"/>
    <row r="255" s="13" customFormat="1" x14ac:dyDescent="0.25"/>
    <row r="256" s="13" customFormat="1" x14ac:dyDescent="0.25"/>
    <row r="257" s="13" customFormat="1" x14ac:dyDescent="0.25"/>
    <row r="258" s="13" customFormat="1" x14ac:dyDescent="0.25"/>
    <row r="259" s="13" customFormat="1" x14ac:dyDescent="0.25"/>
    <row r="260" s="13" customFormat="1" x14ac:dyDescent="0.25"/>
    <row r="261" s="13" customFormat="1" x14ac:dyDescent="0.25"/>
    <row r="262" s="13" customFormat="1" x14ac:dyDescent="0.25"/>
    <row r="263" s="13" customFormat="1" x14ac:dyDescent="0.25"/>
    <row r="264" s="13" customFormat="1" x14ac:dyDescent="0.25"/>
    <row r="265" s="13" customFormat="1" x14ac:dyDescent="0.25"/>
    <row r="266" s="13" customFormat="1" x14ac:dyDescent="0.25"/>
    <row r="267" s="13" customFormat="1" x14ac:dyDescent="0.25"/>
    <row r="268" s="13" customFormat="1" x14ac:dyDescent="0.25"/>
    <row r="269" s="13" customFormat="1" x14ac:dyDescent="0.25"/>
    <row r="270" s="13" customFormat="1" x14ac:dyDescent="0.25"/>
    <row r="271" s="13" customFormat="1" x14ac:dyDescent="0.25"/>
    <row r="272" s="13" customFormat="1" x14ac:dyDescent="0.25"/>
    <row r="273" s="13" customFormat="1" x14ac:dyDescent="0.25"/>
    <row r="274" s="13" customFormat="1" x14ac:dyDescent="0.25"/>
    <row r="275" s="13" customFormat="1" x14ac:dyDescent="0.25"/>
    <row r="276" s="13" customFormat="1" x14ac:dyDescent="0.25"/>
    <row r="277" s="13" customFormat="1" x14ac:dyDescent="0.25"/>
    <row r="278" s="13" customFormat="1" x14ac:dyDescent="0.25"/>
    <row r="279" s="13" customFormat="1" x14ac:dyDescent="0.25"/>
    <row r="280" s="13" customFormat="1" x14ac:dyDescent="0.25"/>
    <row r="281" s="13" customFormat="1" x14ac:dyDescent="0.25"/>
    <row r="282" s="13" customFormat="1" x14ac:dyDescent="0.25"/>
    <row r="283" s="13" customFormat="1" x14ac:dyDescent="0.25"/>
    <row r="284" s="13" customFormat="1" x14ac:dyDescent="0.25"/>
    <row r="285" s="13" customFormat="1" x14ac:dyDescent="0.25"/>
    <row r="286" s="13" customFormat="1" x14ac:dyDescent="0.25"/>
    <row r="287" s="13" customFormat="1" x14ac:dyDescent="0.25"/>
    <row r="288" s="13" customFormat="1" x14ac:dyDescent="0.25"/>
    <row r="289" s="13" customFormat="1" x14ac:dyDescent="0.25"/>
    <row r="290" s="13" customFormat="1" x14ac:dyDescent="0.25"/>
    <row r="291" s="13" customFormat="1" x14ac:dyDescent="0.25"/>
    <row r="292" s="13" customFormat="1" x14ac:dyDescent="0.25"/>
    <row r="293" s="13" customFormat="1" x14ac:dyDescent="0.25"/>
    <row r="294" s="13" customFormat="1" x14ac:dyDescent="0.25"/>
    <row r="295" s="13" customFormat="1" x14ac:dyDescent="0.25"/>
    <row r="296" s="13" customFormat="1" x14ac:dyDescent="0.25"/>
    <row r="297" s="13" customFormat="1" x14ac:dyDescent="0.25"/>
    <row r="298" s="13" customFormat="1" x14ac:dyDescent="0.25"/>
    <row r="299" s="13" customFormat="1" x14ac:dyDescent="0.25"/>
    <row r="300" s="13" customFormat="1" x14ac:dyDescent="0.25"/>
    <row r="301" s="13" customFormat="1" x14ac:dyDescent="0.25"/>
    <row r="302" s="13" customFormat="1" x14ac:dyDescent="0.25"/>
    <row r="303" s="13" customFormat="1" x14ac:dyDescent="0.25"/>
    <row r="304" s="13" customFormat="1" x14ac:dyDescent="0.25"/>
    <row r="305" s="13" customFormat="1" x14ac:dyDescent="0.25"/>
    <row r="306" s="13" customFormat="1" x14ac:dyDescent="0.25"/>
    <row r="307" s="13" customFormat="1" x14ac:dyDescent="0.25"/>
    <row r="308" s="13" customFormat="1" x14ac:dyDescent="0.25"/>
    <row r="309" s="13" customFormat="1" x14ac:dyDescent="0.25"/>
    <row r="310" s="13" customFormat="1" x14ac:dyDescent="0.25"/>
    <row r="311" s="13" customFormat="1" x14ac:dyDescent="0.25"/>
    <row r="312" s="13" customFormat="1" x14ac:dyDescent="0.25"/>
    <row r="313" s="13" customFormat="1" x14ac:dyDescent="0.25"/>
    <row r="314" s="13" customFormat="1" x14ac:dyDescent="0.25"/>
    <row r="315" s="13" customFormat="1" x14ac:dyDescent="0.25"/>
    <row r="316" s="13" customFormat="1" x14ac:dyDescent="0.25"/>
    <row r="317" s="13" customFormat="1" x14ac:dyDescent="0.25"/>
    <row r="318" s="13" customFormat="1" x14ac:dyDescent="0.25"/>
    <row r="319" s="13" customFormat="1" x14ac:dyDescent="0.25"/>
    <row r="320" s="13" customFormat="1" x14ac:dyDescent="0.25"/>
    <row r="321" s="13" customFormat="1" x14ac:dyDescent="0.25"/>
    <row r="322" s="13" customFormat="1" x14ac:dyDescent="0.25"/>
    <row r="323" s="13" customFormat="1" x14ac:dyDescent="0.25"/>
    <row r="324" s="13" customFormat="1" x14ac:dyDescent="0.25"/>
    <row r="325" s="13" customFormat="1" x14ac:dyDescent="0.25"/>
    <row r="326" s="13" customFormat="1" x14ac:dyDescent="0.25"/>
    <row r="327" s="13" customFormat="1" x14ac:dyDescent="0.25"/>
    <row r="328" s="13" customFormat="1" x14ac:dyDescent="0.25"/>
    <row r="329" s="13" customFormat="1" x14ac:dyDescent="0.25"/>
    <row r="330" s="13" customFormat="1" x14ac:dyDescent="0.25"/>
    <row r="331" s="13" customFormat="1" x14ac:dyDescent="0.25"/>
    <row r="332" s="13" customFormat="1" x14ac:dyDescent="0.25"/>
    <row r="333" s="13" customFormat="1" x14ac:dyDescent="0.25"/>
    <row r="334" s="13" customFormat="1" x14ac:dyDescent="0.25"/>
    <row r="335" s="13" customFormat="1" x14ac:dyDescent="0.25"/>
    <row r="336" s="13" customFormat="1" x14ac:dyDescent="0.25"/>
    <row r="337" s="13" customFormat="1" x14ac:dyDescent="0.25"/>
    <row r="338" s="13" customFormat="1" x14ac:dyDescent="0.25"/>
    <row r="339" s="13" customFormat="1" x14ac:dyDescent="0.25"/>
    <row r="340" s="13" customFormat="1" x14ac:dyDescent="0.25"/>
    <row r="341" s="13" customFormat="1" x14ac:dyDescent="0.25"/>
    <row r="342" s="13" customFormat="1" x14ac:dyDescent="0.25"/>
    <row r="343" s="13" customFormat="1" x14ac:dyDescent="0.25"/>
    <row r="344" s="13" customFormat="1" x14ac:dyDescent="0.25"/>
    <row r="345" s="13" customFormat="1" x14ac:dyDescent="0.25"/>
    <row r="346" s="13" customFormat="1" x14ac:dyDescent="0.25"/>
    <row r="347" s="13" customFormat="1" x14ac:dyDescent="0.25"/>
    <row r="348" s="13" customFormat="1" x14ac:dyDescent="0.25"/>
    <row r="349" s="13" customFormat="1" x14ac:dyDescent="0.25"/>
    <row r="350" s="13" customFormat="1" x14ac:dyDescent="0.25"/>
    <row r="351" s="13" customFormat="1" x14ac:dyDescent="0.25"/>
    <row r="352" s="13" customFormat="1" x14ac:dyDescent="0.25"/>
    <row r="353" s="13" customFormat="1" x14ac:dyDescent="0.25"/>
    <row r="354" s="13" customFormat="1" x14ac:dyDescent="0.25"/>
    <row r="355" s="13" customFormat="1" x14ac:dyDescent="0.25"/>
    <row r="356" s="13" customFormat="1" x14ac:dyDescent="0.25"/>
    <row r="357" s="13" customFormat="1" x14ac:dyDescent="0.25"/>
    <row r="358" s="13" customFormat="1" x14ac:dyDescent="0.25"/>
    <row r="359" s="13" customFormat="1" x14ac:dyDescent="0.25"/>
    <row r="360" s="13" customFormat="1" x14ac:dyDescent="0.25"/>
    <row r="361" s="13" customFormat="1" x14ac:dyDescent="0.25"/>
    <row r="362" s="13" customFormat="1" x14ac:dyDescent="0.25"/>
    <row r="363" s="13" customFormat="1" x14ac:dyDescent="0.25"/>
    <row r="364" s="13" customFormat="1" x14ac:dyDescent="0.25"/>
    <row r="365" s="13" customFormat="1" x14ac:dyDescent="0.25"/>
    <row r="366" s="13" customFormat="1" x14ac:dyDescent="0.25"/>
    <row r="367" s="13" customFormat="1" x14ac:dyDescent="0.25"/>
    <row r="368" s="13" customFormat="1" x14ac:dyDescent="0.25"/>
    <row r="369" s="13" customFormat="1" x14ac:dyDescent="0.25"/>
    <row r="370" s="13" customFormat="1" x14ac:dyDescent="0.25"/>
    <row r="371" s="13" customFormat="1" x14ac:dyDescent="0.25"/>
    <row r="372" s="13" customFormat="1" x14ac:dyDescent="0.25"/>
    <row r="373" s="13" customFormat="1" x14ac:dyDescent="0.25"/>
    <row r="374" s="13" customFormat="1" x14ac:dyDescent="0.25"/>
    <row r="375" s="13" customFormat="1" x14ac:dyDescent="0.25"/>
    <row r="376" s="13" customFormat="1" x14ac:dyDescent="0.25"/>
    <row r="377" s="13" customFormat="1" x14ac:dyDescent="0.25"/>
    <row r="378" s="13" customFormat="1" x14ac:dyDescent="0.25"/>
    <row r="379" s="13" customFormat="1" x14ac:dyDescent="0.25"/>
    <row r="380" s="13" customFormat="1" x14ac:dyDescent="0.25"/>
    <row r="381" s="13" customFormat="1" x14ac:dyDescent="0.25"/>
    <row r="382" s="13" customFormat="1" x14ac:dyDescent="0.25"/>
    <row r="383" s="13" customFormat="1" x14ac:dyDescent="0.25"/>
    <row r="384" s="13" customFormat="1" x14ac:dyDescent="0.25"/>
    <row r="385" s="13" customFormat="1" x14ac:dyDescent="0.25"/>
    <row r="386" s="13" customFormat="1" x14ac:dyDescent="0.25"/>
    <row r="387" s="13" customFormat="1" x14ac:dyDescent="0.25"/>
    <row r="388" s="13" customFormat="1" x14ac:dyDescent="0.25"/>
    <row r="389" s="13" customFormat="1" x14ac:dyDescent="0.25"/>
    <row r="390" s="13" customFormat="1" x14ac:dyDescent="0.25"/>
    <row r="391" s="13" customFormat="1" x14ac:dyDescent="0.25"/>
    <row r="392" s="13" customFormat="1" x14ac:dyDescent="0.25"/>
    <row r="393" s="13" customFormat="1" x14ac:dyDescent="0.25"/>
    <row r="394" s="13" customFormat="1" x14ac:dyDescent="0.25"/>
    <row r="395" s="13" customFormat="1" x14ac:dyDescent="0.25"/>
    <row r="396" s="13" customFormat="1" x14ac:dyDescent="0.25"/>
    <row r="397" s="13" customFormat="1" x14ac:dyDescent="0.25"/>
    <row r="398" s="13" customFormat="1" x14ac:dyDescent="0.25"/>
    <row r="399" s="13" customFormat="1" x14ac:dyDescent="0.25"/>
    <row r="400" s="13" customFormat="1" x14ac:dyDescent="0.25"/>
    <row r="401" s="13" customFormat="1" x14ac:dyDescent="0.25"/>
    <row r="402" s="13" customFormat="1" x14ac:dyDescent="0.25"/>
    <row r="403" s="13" customFormat="1" x14ac:dyDescent="0.25"/>
    <row r="404" s="13" customFormat="1" x14ac:dyDescent="0.25"/>
    <row r="405" s="13" customFormat="1" x14ac:dyDescent="0.25"/>
    <row r="406" s="13" customFormat="1" x14ac:dyDescent="0.25"/>
    <row r="407" s="13" customFormat="1" x14ac:dyDescent="0.25"/>
    <row r="408" s="13" customFormat="1" x14ac:dyDescent="0.25"/>
    <row r="409" s="13" customFormat="1" x14ac:dyDescent="0.25"/>
    <row r="410" s="13" customFormat="1" x14ac:dyDescent="0.25"/>
    <row r="411" s="13" customFormat="1" x14ac:dyDescent="0.25"/>
    <row r="412" s="13" customFormat="1" x14ac:dyDescent="0.25"/>
    <row r="413" s="13" customFormat="1" x14ac:dyDescent="0.25"/>
    <row r="414" s="13" customFormat="1" x14ac:dyDescent="0.25"/>
    <row r="415" s="13" customFormat="1" x14ac:dyDescent="0.25"/>
    <row r="416" s="13" customFormat="1" x14ac:dyDescent="0.25"/>
    <row r="417" s="13" customFormat="1" x14ac:dyDescent="0.25"/>
    <row r="418" s="13" customFormat="1" x14ac:dyDescent="0.25"/>
    <row r="419" s="13" customFormat="1" x14ac:dyDescent="0.25"/>
    <row r="420" s="13" customFormat="1" x14ac:dyDescent="0.25"/>
    <row r="421" s="13" customFormat="1" x14ac:dyDescent="0.25"/>
    <row r="422" s="13" customFormat="1" x14ac:dyDescent="0.25"/>
    <row r="423" s="13" customFormat="1" x14ac:dyDescent="0.25"/>
    <row r="424" s="13" customFormat="1" x14ac:dyDescent="0.25"/>
    <row r="425" s="13" customFormat="1" x14ac:dyDescent="0.25"/>
    <row r="426" s="13" customFormat="1" x14ac:dyDescent="0.25"/>
    <row r="427" s="13" customFormat="1" x14ac:dyDescent="0.25"/>
    <row r="428" s="13" customFormat="1" x14ac:dyDescent="0.25"/>
    <row r="429" s="13" customFormat="1" x14ac:dyDescent="0.25"/>
    <row r="430" s="13" customFormat="1" x14ac:dyDescent="0.25"/>
    <row r="431" s="13" customFormat="1" x14ac:dyDescent="0.25"/>
    <row r="432" s="13" customFormat="1" x14ac:dyDescent="0.25"/>
    <row r="433" s="13" customFormat="1" x14ac:dyDescent="0.25"/>
    <row r="434" s="13" customFormat="1" x14ac:dyDescent="0.25"/>
    <row r="435" s="13" customFormat="1" x14ac:dyDescent="0.25"/>
    <row r="436" s="13" customFormat="1" x14ac:dyDescent="0.25"/>
    <row r="437" s="13" customFormat="1" x14ac:dyDescent="0.25"/>
    <row r="438" s="13" customFormat="1" x14ac:dyDescent="0.25"/>
    <row r="439" s="13" customFormat="1" x14ac:dyDescent="0.25"/>
    <row r="440" s="13" customFormat="1" x14ac:dyDescent="0.25"/>
    <row r="441" s="13" customFormat="1" x14ac:dyDescent="0.25"/>
    <row r="442" s="13" customFormat="1" x14ac:dyDescent="0.25"/>
    <row r="443" s="13" customFormat="1" x14ac:dyDescent="0.25"/>
    <row r="444" s="13" customFormat="1" x14ac:dyDescent="0.25"/>
    <row r="445" s="13" customFormat="1" x14ac:dyDescent="0.25"/>
    <row r="446" s="13" customFormat="1" x14ac:dyDescent="0.25"/>
    <row r="447" s="13" customFormat="1" x14ac:dyDescent="0.25"/>
    <row r="448" s="13" customFormat="1" x14ac:dyDescent="0.25"/>
    <row r="449" s="13" customFormat="1" x14ac:dyDescent="0.25"/>
    <row r="450" s="13" customFormat="1" x14ac:dyDescent="0.25"/>
    <row r="451" s="13" customFormat="1" x14ac:dyDescent="0.25"/>
    <row r="452" s="13" customFormat="1" x14ac:dyDescent="0.25"/>
    <row r="453" s="13" customFormat="1" x14ac:dyDescent="0.25"/>
    <row r="454" s="13" customFormat="1" x14ac:dyDescent="0.25"/>
    <row r="455" s="13" customFormat="1" x14ac:dyDescent="0.25"/>
    <row r="456" s="13" customFormat="1" x14ac:dyDescent="0.25"/>
    <row r="457" s="13" customFormat="1" x14ac:dyDescent="0.25"/>
    <row r="458" s="13" customFormat="1" x14ac:dyDescent="0.25"/>
    <row r="459" s="13" customFormat="1" x14ac:dyDescent="0.25"/>
    <row r="460" s="13" customFormat="1" x14ac:dyDescent="0.25"/>
    <row r="461" s="13" customFormat="1" x14ac:dyDescent="0.25"/>
    <row r="462" s="13" customFormat="1" x14ac:dyDescent="0.25"/>
    <row r="463" s="13" customFormat="1" x14ac:dyDescent="0.25"/>
    <row r="464" s="13" customFormat="1" x14ac:dyDescent="0.25"/>
    <row r="465" s="13" customFormat="1" x14ac:dyDescent="0.25"/>
    <row r="466" s="13" customFormat="1" x14ac:dyDescent="0.25"/>
    <row r="467" s="13" customFormat="1" x14ac:dyDescent="0.25"/>
    <row r="468" s="13" customFormat="1" x14ac:dyDescent="0.25"/>
    <row r="469" s="13" customFormat="1" x14ac:dyDescent="0.25"/>
    <row r="470" s="13" customFormat="1" x14ac:dyDescent="0.25"/>
    <row r="471" s="13" customFormat="1" x14ac:dyDescent="0.25"/>
    <row r="472" s="13" customFormat="1" x14ac:dyDescent="0.25"/>
    <row r="473" s="13" customFormat="1" x14ac:dyDescent="0.25"/>
    <row r="474" s="13" customFormat="1" x14ac:dyDescent="0.25"/>
    <row r="475" s="13" customFormat="1" x14ac:dyDescent="0.25"/>
    <row r="476" s="13" customFormat="1" x14ac:dyDescent="0.25"/>
    <row r="477" s="13" customFormat="1" x14ac:dyDescent="0.25"/>
    <row r="478" s="13" customFormat="1" x14ac:dyDescent="0.25"/>
    <row r="479" s="13" customFormat="1" x14ac:dyDescent="0.25"/>
    <row r="480" s="13" customFormat="1" x14ac:dyDescent="0.25"/>
    <row r="481" s="13" customFormat="1" x14ac:dyDescent="0.25"/>
    <row r="482" s="13" customFormat="1" x14ac:dyDescent="0.25"/>
    <row r="483" s="13" customFormat="1" x14ac:dyDescent="0.25"/>
    <row r="484" s="13" customFormat="1" x14ac:dyDescent="0.25"/>
    <row r="485" s="13" customFormat="1" x14ac:dyDescent="0.25"/>
    <row r="486" s="13" customFormat="1" x14ac:dyDescent="0.25"/>
    <row r="487" s="13" customFormat="1" x14ac:dyDescent="0.25"/>
    <row r="488" s="13" customFormat="1" x14ac:dyDescent="0.25"/>
    <row r="489" s="13" customFormat="1" x14ac:dyDescent="0.25"/>
    <row r="490" s="13" customFormat="1" x14ac:dyDescent="0.25"/>
    <row r="491" s="13" customFormat="1" x14ac:dyDescent="0.25"/>
    <row r="492" s="13" customFormat="1" x14ac:dyDescent="0.25"/>
    <row r="493" s="13" customFormat="1" x14ac:dyDescent="0.25"/>
    <row r="494" s="13" customFormat="1" x14ac:dyDescent="0.25"/>
    <row r="495" s="13" customFormat="1" x14ac:dyDescent="0.25"/>
    <row r="496" s="13" customFormat="1" x14ac:dyDescent="0.25"/>
    <row r="497" s="13" customFormat="1" x14ac:dyDescent="0.25"/>
    <row r="498" s="13" customFormat="1" x14ac:dyDescent="0.25"/>
    <row r="499" s="13" customFormat="1" x14ac:dyDescent="0.25"/>
    <row r="500" s="13" customFormat="1" x14ac:dyDescent="0.25"/>
    <row r="501" s="13" customFormat="1" x14ac:dyDescent="0.25"/>
    <row r="502" s="13" customFormat="1" x14ac:dyDescent="0.25"/>
    <row r="503" s="13" customFormat="1" x14ac:dyDescent="0.25"/>
    <row r="504" s="13" customFormat="1" x14ac:dyDescent="0.25"/>
    <row r="505" s="13" customFormat="1" x14ac:dyDescent="0.25"/>
    <row r="506" s="13" customFormat="1" x14ac:dyDescent="0.25"/>
    <row r="507" s="13" customFormat="1" x14ac:dyDescent="0.25"/>
    <row r="508" s="13" customFormat="1" x14ac:dyDescent="0.25"/>
    <row r="509" s="13" customFormat="1" x14ac:dyDescent="0.25"/>
    <row r="510" s="13" customFormat="1" x14ac:dyDescent="0.25"/>
    <row r="511" s="13" customFormat="1" x14ac:dyDescent="0.25"/>
    <row r="512" s="13" customFormat="1" x14ac:dyDescent="0.25"/>
    <row r="513" s="13" customFormat="1" x14ac:dyDescent="0.25"/>
    <row r="514" s="13" customFormat="1" x14ac:dyDescent="0.25"/>
    <row r="515" s="13" customFormat="1" x14ac:dyDescent="0.25"/>
    <row r="516" s="13" customFormat="1" x14ac:dyDescent="0.25"/>
    <row r="517" s="13" customFormat="1" x14ac:dyDescent="0.25"/>
  </sheetData>
  <mergeCells count="1">
    <mergeCell ref="B3:J3"/>
  </mergeCells>
  <printOptions horizontalCentered="1"/>
  <pageMargins left="0.25" right="0.25" top="0.75" bottom="0.75" header="0.3" footer="0.3"/>
  <pageSetup paperSize="9" scale="56" orientation="landscape" r:id="rId1"/>
  <headerFooter alignWithMargins="0"/>
  <rowBreaks count="1" manualBreakCount="1">
    <brk id="60" min="1" max="2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24</vt:i4>
      </vt:variant>
      <vt:variant>
        <vt:lpstr>Pojmenované oblasti</vt:lpstr>
      </vt:variant>
      <vt:variant>
        <vt:i4>23</vt:i4>
      </vt:variant>
    </vt:vector>
  </HeadingPairs>
  <TitlesOfParts>
    <vt:vector size="47" baseType="lpstr">
      <vt:lpstr>OBAL</vt:lpstr>
      <vt:lpstr>TITUL</vt:lpstr>
      <vt:lpstr>Tab.1 - příjmy</vt:lpstr>
      <vt:lpstr>Tab.1 - výdaje druhově</vt:lpstr>
      <vt:lpstr>Tab.2 - výdaje odvětvově</vt:lpstr>
      <vt:lpstr>Tab.3 - příjmy kapitol</vt:lpstr>
      <vt:lpstr>Tab.4 - výdaje kapitol</vt:lpstr>
      <vt:lpstr>Tab. 5 - běžné výdaje </vt:lpstr>
      <vt:lpstr>Tab.6 - kapitálové výdaje</vt:lpstr>
      <vt:lpstr>Tab.7 - EU</vt:lpstr>
      <vt:lpstr>Tab.8 - FM</vt:lpstr>
      <vt:lpstr>Tab.9 - VPS výdaje</vt:lpstr>
      <vt:lpstr>Tab.10 -Platy OSS+PO</vt:lpstr>
      <vt:lpstr>Tab.11- platy-ÚO</vt:lpstr>
      <vt:lpstr>Tab.12-platy-st_správa</vt:lpstr>
      <vt:lpstr>Tab.13 - SOBCPO</vt:lpstr>
      <vt:lpstr>Tab.14 - ostatní OSS</vt:lpstr>
      <vt:lpstr>Tab.15 - platy přísp-organ</vt:lpstr>
      <vt:lpstr>Tab.16 - počty zam. EU a FM </vt:lpstr>
      <vt:lpstr>Tab.17 - platy vývoj OSS+PO</vt:lpstr>
      <vt:lpstr>Tab.18 - VVaI</vt:lpstr>
      <vt:lpstr>Tab.19 - OSFA</vt:lpstr>
      <vt:lpstr>Tab.20 - ZÁRUKY</vt:lpstr>
      <vt:lpstr>Tab.21-ZRS </vt:lpstr>
      <vt:lpstr>'Tab.1 - příjmy'!Názvy_tisku</vt:lpstr>
      <vt:lpstr>'Tab.1 - výdaje druhově'!Názvy_tisku</vt:lpstr>
      <vt:lpstr>'Tab.16 - počty zam. EU a FM '!Názvy_tisku</vt:lpstr>
      <vt:lpstr>'Tab.2 - výdaje odvětvově'!Názvy_tisku</vt:lpstr>
      <vt:lpstr>'Tab.7 - EU'!Názvy_tisku</vt:lpstr>
      <vt:lpstr>'Tab.9 - VPS výdaje'!Názvy_tisku</vt:lpstr>
      <vt:lpstr>'Tab. 5 - běžné výdaje '!Oblast_tisku</vt:lpstr>
      <vt:lpstr>'Tab.1 - příjmy'!Oblast_tisku</vt:lpstr>
      <vt:lpstr>'Tab.1 - výdaje druhově'!Oblast_tisku</vt:lpstr>
      <vt:lpstr>'Tab.10 -Platy OSS+PO'!Oblast_tisku</vt:lpstr>
      <vt:lpstr>'Tab.11- platy-ÚO'!Oblast_tisku</vt:lpstr>
      <vt:lpstr>'Tab.12-platy-st_správa'!Oblast_tisku</vt:lpstr>
      <vt:lpstr>'Tab.13 - SOBCPO'!Oblast_tisku</vt:lpstr>
      <vt:lpstr>'Tab.14 - ostatní OSS'!Oblast_tisku</vt:lpstr>
      <vt:lpstr>'Tab.15 - platy přísp-organ'!Oblast_tisku</vt:lpstr>
      <vt:lpstr>'Tab.16 - počty zam. EU a FM '!Oblast_tisku</vt:lpstr>
      <vt:lpstr>'Tab.2 - výdaje odvětvově'!Oblast_tisku</vt:lpstr>
      <vt:lpstr>'Tab.20 - ZÁRUKY'!Oblast_tisku</vt:lpstr>
      <vt:lpstr>'Tab.3 - příjmy kapitol'!Oblast_tisku</vt:lpstr>
      <vt:lpstr>'Tab.4 - výdaje kapitol'!Oblast_tisku</vt:lpstr>
      <vt:lpstr>'Tab.6 - kapitálové výdaje'!Oblast_tisku</vt:lpstr>
      <vt:lpstr>'Tab.9 - VPS výdaje'!Oblast_tisku</vt:lpstr>
      <vt:lpstr>TITUL!Oblast_tisku</vt:lpstr>
    </vt:vector>
  </TitlesOfParts>
  <Company>MF 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 CR</dc:creator>
  <cp:lastModifiedBy>Šiman Jiří Ing.</cp:lastModifiedBy>
  <cp:lastPrinted>2021-09-30T07:21:18Z</cp:lastPrinted>
  <dcterms:created xsi:type="dcterms:W3CDTF">1998-07-06T15:26:37Z</dcterms:created>
  <dcterms:modified xsi:type="dcterms:W3CDTF">2021-09-30T07:27:37Z</dcterms:modified>
</cp:coreProperties>
</file>