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ento_sešit"/>
  <mc:AlternateContent xmlns:mc="http://schemas.openxmlformats.org/markup-compatibility/2006">
    <mc:Choice Requires="x15">
      <x15ac:absPath xmlns:x15ac="http://schemas.microsoft.com/office/spreadsheetml/2010/11/ac" url="O:\szp\Szp1\ZPP-2021\PSP\"/>
    </mc:Choice>
  </mc:AlternateContent>
  <xr:revisionPtr revIDLastSave="0" documentId="8_{7C60EEC6-CCEE-4DEC-8970-FB826F9CF189}" xr6:coauthVersionLast="45" xr6:coauthVersionMax="45" xr10:uidLastSave="{00000000-0000-0000-0000-000000000000}"/>
  <bookViews>
    <workbookView xWindow="-120" yWindow="-120" windowWidth="29040" windowHeight="15840" tabRatio="848" xr2:uid="{00000000-000D-0000-FFFF-FFFF00000000}"/>
  </bookViews>
  <sheets>
    <sheet name="tab.č.1" sheetId="1" r:id="rId1"/>
    <sheet name="tab.č.1a" sheetId="2" r:id="rId2"/>
    <sheet name="tab.č.1b" sheetId="5" r:id="rId3"/>
    <sheet name="tab.č.1c" sheetId="4" r:id="rId4"/>
    <sheet name="tab. č. 2" sheetId="17" r:id="rId5"/>
    <sheet name="tab. č. 3" sheetId="19" r:id="rId6"/>
  </sheets>
  <definedNames>
    <definedName name="abl">#REF!</definedName>
    <definedName name="bbb">#REF!</definedName>
    <definedName name="bla">#REF!</definedName>
    <definedName name="datab">#REF!</definedName>
    <definedName name="_xlnm.Database">#REF!</definedName>
    <definedName name="Kapitoly">#REF!</definedName>
    <definedName name="min_obdobi">#REF!</definedName>
    <definedName name="_xlnm.Print_Titles" localSheetId="0">'tab.č.1'!$A:$B</definedName>
    <definedName name="obdobi">#REF!</definedName>
    <definedName name="_xlnm.Print_Area" localSheetId="0">'tab.č.1'!$A$1:$BM$45</definedName>
    <definedName name="_xlnm.Print_Area" localSheetId="1">'tab.č.1a'!$A$3:$I$32</definedName>
    <definedName name="_xlnm.Print_Area" localSheetId="2">'tab.č.1b'!$A$1:$K$61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R29" i="1" l="1"/>
  <c r="B31" i="5"/>
  <c r="B32" i="5"/>
  <c r="B39" i="5" s="1"/>
  <c r="J38" i="5"/>
  <c r="K38" i="5" s="1"/>
  <c r="C32" i="5"/>
  <c r="C39" i="5" s="1"/>
  <c r="D32" i="5"/>
  <c r="D39" i="5" s="1"/>
  <c r="E32" i="5"/>
  <c r="E39" i="5" s="1"/>
  <c r="F32" i="5"/>
  <c r="F39" i="5" s="1"/>
  <c r="G32" i="5"/>
  <c r="G39" i="5" s="1"/>
  <c r="H32" i="5"/>
  <c r="H39" i="5" s="1"/>
  <c r="I32" i="5"/>
  <c r="I39" i="5" s="1"/>
  <c r="J29" i="5"/>
  <c r="J31" i="5" s="1"/>
  <c r="J32" i="5"/>
  <c r="J34" i="5" s="1"/>
  <c r="K29" i="5"/>
  <c r="K31" i="5" s="1"/>
  <c r="K32" i="5"/>
  <c r="I31" i="5"/>
  <c r="J36" i="5"/>
  <c r="J33" i="5"/>
  <c r="K33" i="5" s="1"/>
  <c r="C44" i="5"/>
  <c r="C51" i="5" s="1"/>
  <c r="K41" i="5"/>
  <c r="K44" i="5"/>
  <c r="J41" i="5"/>
  <c r="J43" i="5" s="1"/>
  <c r="I44" i="5"/>
  <c r="I46" i="5" s="1"/>
  <c r="H44" i="5"/>
  <c r="H46" i="5" s="1"/>
  <c r="G44" i="5"/>
  <c r="G51" i="5" s="1"/>
  <c r="F44" i="5"/>
  <c r="F46" i="5" s="1"/>
  <c r="E44" i="5"/>
  <c r="E46" i="5" s="1"/>
  <c r="D44" i="5"/>
  <c r="D51" i="5" s="1"/>
  <c r="B44" i="5"/>
  <c r="B46" i="5" s="1"/>
  <c r="J50" i="5"/>
  <c r="K50" i="5" s="1"/>
  <c r="K45" i="5"/>
  <c r="K46" i="5" s="1"/>
  <c r="J45" i="5"/>
  <c r="I43" i="5"/>
  <c r="C31" i="5"/>
  <c r="D31" i="5"/>
  <c r="E31" i="5"/>
  <c r="F31" i="5"/>
  <c r="G31" i="5"/>
  <c r="H31" i="5"/>
  <c r="S14" i="1"/>
  <c r="S37" i="1" s="1"/>
  <c r="S15" i="1"/>
  <c r="S38" i="1" s="1"/>
  <c r="T14" i="1"/>
  <c r="U14" i="1" s="1"/>
  <c r="T15" i="1"/>
  <c r="U15" i="1" s="1"/>
  <c r="T25" i="1"/>
  <c r="U8" i="1"/>
  <c r="U9" i="1"/>
  <c r="U10" i="1"/>
  <c r="U11" i="1"/>
  <c r="U12" i="1"/>
  <c r="U13" i="1"/>
  <c r="U7" i="1"/>
  <c r="K48" i="5"/>
  <c r="H51" i="5"/>
  <c r="H43" i="5"/>
  <c r="F51" i="5"/>
  <c r="G46" i="5"/>
  <c r="G43" i="5"/>
  <c r="F43" i="5"/>
  <c r="E43" i="5"/>
  <c r="D43" i="5"/>
  <c r="C43" i="5"/>
  <c r="B43" i="5"/>
  <c r="C34" i="5"/>
  <c r="F34" i="5"/>
  <c r="H34" i="5"/>
  <c r="AH26" i="1"/>
  <c r="AK26" i="1" s="1"/>
  <c r="Z26" i="1"/>
  <c r="AC26" i="1" s="1"/>
  <c r="V26" i="1"/>
  <c r="Y26" i="1" s="1"/>
  <c r="O26" i="1"/>
  <c r="R26" i="1" s="1"/>
  <c r="AL26" i="1"/>
  <c r="AO26" i="1" s="1"/>
  <c r="U25" i="1"/>
  <c r="I34" i="5"/>
  <c r="K43" i="5"/>
  <c r="C46" i="5"/>
  <c r="AD26" i="1"/>
  <c r="AG26" i="1" s="1"/>
  <c r="K49" i="5"/>
  <c r="K26" i="1"/>
  <c r="N26" i="1" s="1"/>
  <c r="D34" i="5" l="1"/>
  <c r="K51" i="5"/>
  <c r="E51" i="5"/>
  <c r="J44" i="5"/>
  <c r="I51" i="5"/>
  <c r="E34" i="5"/>
  <c r="T38" i="1"/>
  <c r="S26" i="1"/>
  <c r="K34" i="5"/>
  <c r="J46" i="5"/>
  <c r="J51" i="5"/>
  <c r="K39" i="5"/>
  <c r="B51" i="5"/>
  <c r="T37" i="1"/>
  <c r="B34" i="5"/>
  <c r="T36" i="1"/>
  <c r="U36" i="1" s="1"/>
  <c r="U37" i="1"/>
  <c r="S35" i="1"/>
  <c r="U38" i="1"/>
  <c r="T26" i="1"/>
  <c r="U26" i="1" s="1"/>
  <c r="D46" i="5"/>
  <c r="G34" i="5"/>
  <c r="T31" i="1"/>
  <c r="U31" i="1" s="1"/>
  <c r="T35" i="1"/>
  <c r="U35" i="1" s="1"/>
  <c r="S31" i="1"/>
  <c r="J39" i="5"/>
  <c r="S33" i="1"/>
  <c r="T33" i="1"/>
  <c r="U33" i="1" s="1"/>
  <c r="T34" i="1"/>
  <c r="U34" i="1" s="1"/>
  <c r="S34" i="1"/>
  <c r="BF26" i="1"/>
  <c r="BH26" i="1" s="1"/>
  <c r="AY26" i="1"/>
  <c r="BA26" i="1" s="1"/>
  <c r="T32" i="1"/>
  <c r="U32" i="1" s="1"/>
  <c r="S32" i="1"/>
  <c r="AE26" i="1"/>
  <c r="AF26" i="1" s="1"/>
  <c r="AA26" i="1"/>
  <c r="AB26" i="1" s="1"/>
  <c r="S36" i="1"/>
  <c r="S30" i="1"/>
  <c r="T30" i="1"/>
  <c r="U30" i="1" s="1"/>
  <c r="AV26" i="1" l="1"/>
  <c r="BB26" i="1" l="1"/>
  <c r="AX26" i="1"/>
  <c r="L26" i="1"/>
  <c r="M26" i="1" s="1"/>
  <c r="BC26" i="1"/>
  <c r="P26" i="1"/>
  <c r="Q26" i="1" s="1"/>
  <c r="AI26" i="1"/>
  <c r="AJ26" i="1" s="1"/>
  <c r="W26" i="1" l="1"/>
  <c r="X26" i="1" s="1"/>
  <c r="BE26" i="1"/>
  <c r="BI26" i="1"/>
  <c r="BJ26" i="1" s="1"/>
  <c r="BK26" i="1"/>
  <c r="BM26" i="1" s="1"/>
  <c r="AM26" i="1"/>
  <c r="AN26" i="1" s="1"/>
  <c r="AP26" i="1"/>
  <c r="AQ26" i="1" s="1"/>
  <c r="AS26" i="1" l="1"/>
  <c r="AT26" i="1" s="1"/>
</calcChain>
</file>

<file path=xl/sharedStrings.xml><?xml version="1.0" encoding="utf-8"?>
<sst xmlns="http://schemas.openxmlformats.org/spreadsheetml/2006/main" count="590" uniqueCount="244">
  <si>
    <t xml:space="preserve">  Příjmy z pojistného veřejného zdravot. pojištění </t>
  </si>
  <si>
    <t>Příjmy z pojistného veř. zdrav.pojištění</t>
  </si>
  <si>
    <t>Závazky celkem v tis. Kč</t>
  </si>
  <si>
    <t>Pohledávky celkem v tis. Kč</t>
  </si>
  <si>
    <t xml:space="preserve">z toho pohledávky za plátci </t>
  </si>
  <si>
    <t>Saldo pohledávek a závazků</t>
  </si>
  <si>
    <t>Kód</t>
  </si>
  <si>
    <t>vč. vlivu přerozdělování v tis. Kč (z odd.B/ZFZP)</t>
  </si>
  <si>
    <t>celkem - v tis. Kč</t>
  </si>
  <si>
    <t>%</t>
  </si>
  <si>
    <t xml:space="preserve">% </t>
  </si>
  <si>
    <t>skutečnost</t>
  </si>
  <si>
    <t>z celk. závazků</t>
  </si>
  <si>
    <t>vazba na jedn. řádky sumáře MF - (list Zuk-1)</t>
  </si>
  <si>
    <t>ř. 59</t>
  </si>
  <si>
    <t>ř. 68</t>
  </si>
  <si>
    <t>ř.130</t>
  </si>
  <si>
    <t>Zdravotní pojišťovna MV ČR</t>
  </si>
  <si>
    <t>CELKEM ZZP</t>
  </si>
  <si>
    <t>Všeobecná zdravotní pojišťovna ČR</t>
  </si>
  <si>
    <t>Vojenská zdravotní pojišťovna ČR</t>
  </si>
  <si>
    <t xml:space="preserve">            výběr  v tis. Kč  (z odd.B/ ZFZP)</t>
  </si>
  <si>
    <t xml:space="preserve">Č á s t  B </t>
  </si>
  <si>
    <t xml:space="preserve">Přepočet údajů z části A  v Kč na jednoho pojištěnce </t>
  </si>
  <si>
    <t>Průměrný počet pojištěnců</t>
  </si>
  <si>
    <t>(osoby)</t>
  </si>
  <si>
    <t>ZPP</t>
  </si>
  <si>
    <t xml:space="preserve">CELKEM ZP </t>
  </si>
  <si>
    <t>Přepočet údajů z části A v Kč na jednoho pojištěnce</t>
  </si>
  <si>
    <t>Průměrný přepočtený počet</t>
  </si>
  <si>
    <t>zaměstnanců   (osob)</t>
  </si>
  <si>
    <t>v tis. Kč</t>
  </si>
  <si>
    <t>Podíl pohledávek po lhůtě</t>
  </si>
  <si>
    <t>splatnosti za PP k celkovému</t>
  </si>
  <si>
    <t>objemu pohledávek v %</t>
  </si>
  <si>
    <t>OZP</t>
  </si>
  <si>
    <t>RBP</t>
  </si>
  <si>
    <t>CELKEM</t>
  </si>
  <si>
    <t>tis. Kč</t>
  </si>
  <si>
    <t xml:space="preserve"> Výdaje na věcné dávky zdravotně péče včetně korekcí, revizí a úhrad jiným ZP </t>
  </si>
  <si>
    <t>Revírní bratrská pokladna, zdravotní pojišťovna</t>
  </si>
  <si>
    <t>Vliv přerozdělování</t>
  </si>
  <si>
    <t>Rok</t>
  </si>
  <si>
    <t>2003/2002</t>
  </si>
  <si>
    <t xml:space="preserve">Max. limit </t>
  </si>
  <si>
    <t>přídělu</t>
  </si>
  <si>
    <t>příděl</t>
  </si>
  <si>
    <t>Překročení +</t>
  </si>
  <si>
    <t>Úspora -</t>
  </si>
  <si>
    <t>Pojišťovna Garant - Hospital</t>
  </si>
  <si>
    <t>Zdravotní pokladna škodováků</t>
  </si>
  <si>
    <t>Mendlova zdravotní pojišťovna</t>
  </si>
  <si>
    <t>Zemědělsko-potravinářská ZP</t>
  </si>
  <si>
    <t>Zdravotní pojišťovna SPORT</t>
  </si>
  <si>
    <t>Celkem ZP sloučené a likvidované</t>
  </si>
  <si>
    <t xml:space="preserve">Celkem ZP vč. likvidovaných </t>
  </si>
  <si>
    <t xml:space="preserve">Záloha </t>
  </si>
  <si>
    <t>od ČKA</t>
  </si>
  <si>
    <t>vč. zálohy</t>
  </si>
  <si>
    <t>Vybrané orientační ekonomické ukazatele u ZP</t>
  </si>
  <si>
    <t xml:space="preserve">skutečnost </t>
  </si>
  <si>
    <t>S a l d o CELKEM ZZP</t>
  </si>
  <si>
    <t xml:space="preserve">S a l d o  CELKEM ZP </t>
  </si>
  <si>
    <t xml:space="preserve"> v tis. Kč (z odd. B/ ZFZP a oddíl B/ jiné fondy)</t>
  </si>
  <si>
    <t>Zdravotní pojišťovna METAL - ALIANCE</t>
  </si>
  <si>
    <t>OZP bank, pojišťoven a stavebnictví</t>
  </si>
  <si>
    <t>Hornická zaměstnanecká zdravotní pojišťovna</t>
  </si>
  <si>
    <t>ZP chemie, zdravotnictví a farmacie</t>
  </si>
  <si>
    <t>v tis. Kč (z odd. B/jiné fondy)</t>
  </si>
  <si>
    <t>Údaje v tis. Kč</t>
  </si>
  <si>
    <t xml:space="preserve">Č á s t  B   </t>
  </si>
  <si>
    <t>Přepočet údajů z části A v tis. Kč na jednoho zaměstnance</t>
  </si>
  <si>
    <t>Průměrný měsíční výdaj za zdrav. péči</t>
  </si>
  <si>
    <t>Průměrný denní výdaj na zdravotní péči</t>
  </si>
  <si>
    <t>Finanční zásoba na bankovním účtu ZFZP ve dnech</t>
  </si>
  <si>
    <t>Výdaje v přepočtu na počet dnů představující závazky po lhůtě splatnosti</t>
  </si>
  <si>
    <t>Výdaje v přepočtu na počet dnů představující závazky ve lhůtě splatnosti vůči ZZ</t>
  </si>
  <si>
    <t xml:space="preserve">CELKEM ZP činné ZP k 31. 12. daného roku </t>
  </si>
  <si>
    <t xml:space="preserve">Příjmy celkem    </t>
  </si>
  <si>
    <t>(z odd. B/ZFZP)</t>
  </si>
  <si>
    <t xml:space="preserve">Výdaje celkem  </t>
  </si>
  <si>
    <t>ZP MV ČR</t>
  </si>
  <si>
    <t>ZPŠ</t>
  </si>
  <si>
    <t>VoZP ČR</t>
  </si>
  <si>
    <t>VZP ČR</t>
  </si>
  <si>
    <t>sloučených a likvidovaných uvedeny pouze v kapitole "Souhrn. hodn. vývoje systému v. z. p."</t>
  </si>
  <si>
    <t>Poznámka:</t>
  </si>
  <si>
    <t>ZZP celkem</t>
  </si>
  <si>
    <t>Zaměstnanecká pojišťovna Škoda</t>
  </si>
  <si>
    <t>Česká průmyslová zdravotní pojišťovna</t>
  </si>
  <si>
    <t>ZPM</t>
  </si>
  <si>
    <t>KZ  na bankovním účtu ZFZP k 31.12. 2009</t>
  </si>
  <si>
    <t>Stav závazků vůči ZZ po lhůtě splatnosti k 31. 12. 2009 v tis. Kč</t>
  </si>
  <si>
    <t>Stav závazků vůči ZZ ve lhůtě splatnosti k 31. 12. 2009</t>
  </si>
  <si>
    <t xml:space="preserve">Česká průmyslová zdravotní pojišťovna </t>
  </si>
  <si>
    <t>ČPZP</t>
  </si>
  <si>
    <t xml:space="preserve"> Výdaje na věcné dávky zdravotní péče včetně korekcí, revizí a úhrad jiným ZP </t>
  </si>
  <si>
    <t>Propočet limitu nákladů na činnost</t>
  </si>
  <si>
    <t>podle § 7 vyhlášky č. 418/2003 Sb., ve znění pozd. předpisů</t>
  </si>
  <si>
    <t xml:space="preserve">Saldo příjmů a výdajů celkem </t>
  </si>
  <si>
    <t>Hutnická zaměstnanecká pojišťovna</t>
  </si>
  <si>
    <t>Zaměstnanecká pojišťovna ŠKODA</t>
  </si>
  <si>
    <t>Česká národní zdravotní pojišťovna</t>
  </si>
  <si>
    <t>Zdravotní pojišťovna AGEL</t>
  </si>
  <si>
    <t>KZ  na bankovním účtu ZFZP k 31.12. 2010</t>
  </si>
  <si>
    <t>Stav závazků vůči ZZ po lhůtě splatnosti k 31. 12. 2010 v tis. Kč</t>
  </si>
  <si>
    <t>Stav závazků vůči ZZ ve lhůtě splatnosti k 31. 12. 2010</t>
  </si>
  <si>
    <t xml:space="preserve">Oblast která není určena k tisku </t>
  </si>
  <si>
    <t>K 31. 12. 2009</t>
  </si>
  <si>
    <t>ZFZP - konečné zůstatky na BÚ ZFZP a stavy závazků.</t>
  </si>
  <si>
    <t>limitu</t>
  </si>
  <si>
    <t>skut. přídělu</t>
  </si>
  <si>
    <t xml:space="preserve">Česká průmyslová zdravotní pojišťovna  </t>
  </si>
  <si>
    <t xml:space="preserve"> z toho závazky vůči PZS</t>
  </si>
  <si>
    <t xml:space="preserve">Poznámky: </t>
  </si>
  <si>
    <t>Výdaje na zdravotní služby hrazené ze ZFZP</t>
  </si>
  <si>
    <t>Výdaje na zdravotní služby hrazené z jiných fondů</t>
  </si>
  <si>
    <t>Průměrný denní výdaj na zdravotní služby</t>
  </si>
  <si>
    <t xml:space="preserve"> Výdaje na věcné dávky zdravotní služby včetně korekcí, revizí a úhrad jiným ZP </t>
  </si>
  <si>
    <t>Saldo příjmů po přerozdělování  a výdajů na zdravotní služby</t>
  </si>
  <si>
    <t>Průměrný měsíční výdaj za zdravotní služby</t>
  </si>
  <si>
    <t>Skutečnost</t>
  </si>
  <si>
    <t>Propočtový ukazatel MF</t>
  </si>
  <si>
    <r>
      <t>1)</t>
    </r>
    <r>
      <rPr>
        <b/>
        <sz val="8"/>
        <rFont val="Arial"/>
        <family val="2"/>
        <charset val="238"/>
      </rPr>
      <t>Rozdíl mezi skutečnými výdaji na platby za nevýdělečné pojištěnce ze státního rozpočtu a výstupy z účetnictví je způsoben časovým posunem  v důsledku procesu 12. přerozdělování pojistného.</t>
    </r>
  </si>
  <si>
    <t xml:space="preserve">Výdaje na zdravotní péči byly v r. 2006 ovlivněny splátkou závazků po lhůtě splatnosti ve výši 8,2 mld. Kč </t>
  </si>
  <si>
    <t>Údaje za rok 2006 a r. 2007  vycházejí z ověřených výročních zpráv, které jsou schváleny  PSP ČR.</t>
  </si>
  <si>
    <t>x</t>
  </si>
  <si>
    <t xml:space="preserve">Saldo všech příjmů celkem a výdajů celkem </t>
  </si>
  <si>
    <t xml:space="preserve">             výdaje za cizince uhrazené poskytovatelům zdravotních služeb                                                                                                                </t>
  </si>
  <si>
    <t xml:space="preserve">             provozní režie</t>
  </si>
  <si>
    <t>v tom:  výdaje na zdravotní služby</t>
  </si>
  <si>
    <t>Výdaje v systému zdravotního pojištění celkem</t>
  </si>
  <si>
    <r>
      <t xml:space="preserve">              platby od zahr. pojišťoven na základě mezinár.smluv</t>
    </r>
    <r>
      <rPr>
        <b/>
        <vertAlign val="superscript"/>
        <sz val="9"/>
        <rFont val="Arial"/>
        <family val="2"/>
        <charset val="238"/>
      </rPr>
      <t xml:space="preserve"> </t>
    </r>
  </si>
  <si>
    <t xml:space="preserve">              ostatní příjmy a výnosy v.z.p.</t>
  </si>
  <si>
    <t>v tom:   inkaso pojistného po přerozdělování</t>
  </si>
  <si>
    <t>Příjmy v systému veřejného zdravotního pojištění celkem</t>
  </si>
  <si>
    <t>r. 2013/2012</t>
  </si>
  <si>
    <t>r. 2013 - r.2012</t>
  </si>
  <si>
    <t>r. 2013</t>
  </si>
  <si>
    <t>r. 2011/2010</t>
  </si>
  <si>
    <t>r. 2011 - r.2010</t>
  </si>
  <si>
    <t>r. 2011</t>
  </si>
  <si>
    <t>r. 2010/2009</t>
  </si>
  <si>
    <t>r. 2010 - r.2009</t>
  </si>
  <si>
    <t>r. 2010</t>
  </si>
  <si>
    <t>r. 2009/2008</t>
  </si>
  <si>
    <t>r. 2009 - r.2008</t>
  </si>
  <si>
    <t>r. 2009</t>
  </si>
  <si>
    <t>r. 2008</t>
  </si>
  <si>
    <t>r. 2007/2006</t>
  </si>
  <si>
    <t>r. 2007</t>
  </si>
  <si>
    <t>r. 2006/2005</t>
  </si>
  <si>
    <t>r. 2006</t>
  </si>
  <si>
    <t>2005/2004</t>
  </si>
  <si>
    <t>2004/2003</t>
  </si>
  <si>
    <t>v %</t>
  </si>
  <si>
    <t>v mil. Kč</t>
  </si>
  <si>
    <t>Změna</t>
  </si>
  <si>
    <t>Rozdíl</t>
  </si>
  <si>
    <t xml:space="preserve">Skutečnost       výroční zprávy </t>
  </si>
  <si>
    <t xml:space="preserve">Skutečnost </t>
  </si>
  <si>
    <t>cca 883 mil. Kč= doplatek na základě vyúčtování</t>
  </si>
  <si>
    <t xml:space="preserve">2 062 mil Kč záloha na projekt </t>
  </si>
  <si>
    <t>Očekávaná</t>
  </si>
  <si>
    <t>Oček. skut.</t>
  </si>
  <si>
    <t xml:space="preserve">vývoj </t>
  </si>
  <si>
    <t xml:space="preserve">absolutní výše </t>
  </si>
  <si>
    <t>Meziroční</t>
  </si>
  <si>
    <t>zvýšení odvodu  -</t>
  </si>
  <si>
    <t xml:space="preserve"> zvýšení příjmů    +</t>
  </si>
  <si>
    <t>sl. 1</t>
  </si>
  <si>
    <t>sl.2</t>
  </si>
  <si>
    <t xml:space="preserve">sl. 2 - sl.1 </t>
  </si>
  <si>
    <t>Očekávaná skutečnost</t>
  </si>
  <si>
    <t xml:space="preserve">Účinné právní předpisy umožňují zúčtování rezervního fondu provést až při účetní závěrce daného roku. </t>
  </si>
  <si>
    <t>d</t>
  </si>
  <si>
    <t>c</t>
  </si>
  <si>
    <t>b</t>
  </si>
  <si>
    <t>a</t>
  </si>
  <si>
    <t>sl. d-c</t>
  </si>
  <si>
    <t>stav fin. prostředků</t>
  </si>
  <si>
    <t>sl. b-a</t>
  </si>
  <si>
    <t xml:space="preserve">stav fin. prostředků </t>
  </si>
  <si>
    <t>Hodnocení plnění limitu rezervního fondu v porovnání se skutečným naplněním  BÚ RF</t>
  </si>
  <si>
    <t xml:space="preserve">v tis. Kč </t>
  </si>
  <si>
    <t>Průměrný počet pojištěnců nezahrnuje pojištěnce,</t>
  </si>
  <si>
    <t>kteří dlouhodobě pobývají v cizině v souladu s § 8 odst. 4 zákona č. 48/1997 Sb.</t>
  </si>
  <si>
    <t>Propočtový ukazatel MF.</t>
  </si>
  <si>
    <t>Oček. skutečný</t>
  </si>
  <si>
    <t>Plánovaný</t>
  </si>
  <si>
    <t>pojistného po lhůtě splatnosti - v tis. Kč</t>
  </si>
  <si>
    <t xml:space="preserve"> po lhůtě splatnosti - v tis. Kč</t>
  </si>
  <si>
    <t xml:space="preserve"> a z jiných fondů v tis. Kč (z odd. B/ZFZP a jiné fondy /odd. B)</t>
  </si>
  <si>
    <t>limit</t>
  </si>
  <si>
    <t>2014 - 2013</t>
  </si>
  <si>
    <t>2014/2013</t>
  </si>
  <si>
    <t>2015 - 2014</t>
  </si>
  <si>
    <t>2015/2014</t>
  </si>
  <si>
    <t>2016 - 2015</t>
  </si>
  <si>
    <t>2016/2015</t>
  </si>
  <si>
    <t>2017 - 2016</t>
  </si>
  <si>
    <t>2017/2016</t>
  </si>
  <si>
    <t>2018 - 2017</t>
  </si>
  <si>
    <t>2018/2017</t>
  </si>
  <si>
    <t xml:space="preserve">Vývoj hospodaření veřejného zdravotního pojištění </t>
  </si>
  <si>
    <t>Vybrané ukazatele  v mil. Kč</t>
  </si>
  <si>
    <t>Název pojišťovny</t>
  </si>
  <si>
    <t>Č á s t  A</t>
  </si>
  <si>
    <t>2019 - 2018</t>
  </si>
  <si>
    <t>2019/2018</t>
  </si>
  <si>
    <t>k 31. 12. 2020</t>
  </si>
  <si>
    <t>KZ  na bankovním účtu ZFZP k 31. 12. 2020</t>
  </si>
  <si>
    <t>Stav závazků vůči PZS po lhůtě splatnosti k 31. 12. 2020 v tis. Kč</t>
  </si>
  <si>
    <t>Stav závazků vůči PZS ve lhůtě splatnosti k 31. 12. 2020</t>
  </si>
  <si>
    <t>2020 - 2019</t>
  </si>
  <si>
    <t>2020/2019</t>
  </si>
  <si>
    <t>Oč. skut. 2019</t>
  </si>
  <si>
    <t>RBP, zdravotní pojišťovna</t>
  </si>
  <si>
    <t>včetně jiné činnosti v tis. Kč</t>
  </si>
  <si>
    <t xml:space="preserve">včetně výdajů na jinou činnost v tis. Kč </t>
  </si>
  <si>
    <t>vč. jiné činnosti - v tis. Kč</t>
  </si>
  <si>
    <t>hodnocení jednotlivých ZPP 2020.</t>
  </si>
  <si>
    <t xml:space="preserve">              výnosy z jiné činnosti</t>
  </si>
  <si>
    <t xml:space="preserve">             náklady na jinou činnost </t>
  </si>
  <si>
    <t xml:space="preserve">Saldo příjmů a výdajů bez vlivu jiné činnosti </t>
  </si>
  <si>
    <r>
      <t xml:space="preserve">              z toho:  ze SR na nevýdělečné pojištěnce</t>
    </r>
    <r>
      <rPr>
        <vertAlign val="superscript"/>
        <sz val="9"/>
        <rFont val="Arial"/>
        <family val="2"/>
        <charset val="238"/>
      </rPr>
      <t>1)</t>
    </r>
  </si>
  <si>
    <t>ZPP21/oč skut.20*100</t>
  </si>
  <si>
    <t>Údaje r. 2019 jsou převzaty z hodnocení výročních zpráv 2019.</t>
  </si>
  <si>
    <t>Údaje oč. skut. 2020 a ZPP 2021 vychází z návrhů ZPP 2021 jednotlivých ZP.</t>
  </si>
  <si>
    <t>k 31.12. 2020</t>
  </si>
  <si>
    <t>k 31. 12. 2021</t>
  </si>
  <si>
    <t>očekávaná skutečnost roku 2020</t>
  </si>
  <si>
    <t>ZPP 2021</t>
  </si>
  <si>
    <t>ZPP 2021/2020</t>
  </si>
  <si>
    <t>K 31.12.2020 - očekávaná skutečnost</t>
  </si>
  <si>
    <t>K 31.12.2021 - ZPP</t>
  </si>
  <si>
    <t>KZ  na bankovním účtu ZFZP k 31. 12. 2021</t>
  </si>
  <si>
    <t>Stav závazků vůči PZS po lhůtě splatnosti k 31. 12. 2021 v tis. Kč</t>
  </si>
  <si>
    <t>Stav závazků vůči PZS ve lhůtě splatnosti k 31. 12. 2021</t>
  </si>
  <si>
    <t>Údaje v tabulce jsou převzaty z ZPP 2021</t>
  </si>
  <si>
    <t>2021 - 2020</t>
  </si>
  <si>
    <t>2021/2020</t>
  </si>
  <si>
    <t>k 31. 12. 2020 a 31. 12. 2021</t>
  </si>
  <si>
    <t>Oč. skut.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</si>
</sst>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5" formatCode="#,##0\ &quot;Kč&quot;;\-#,##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0.0"/>
    <numFmt numFmtId="167" formatCode="#,##0.0"/>
    <numFmt numFmtId="168" formatCode="@*."/>
    <numFmt numFmtId="169" formatCode="_ @*."/>
    <numFmt numFmtId="170" formatCode="__@*."/>
    <numFmt numFmtId="171" formatCode="_(* #,##0.00_);_(* \(#,##0.00\);_(* &quot;-&quot;??_);_(@_)"/>
    <numFmt numFmtId="172" formatCode="_(* #,##0_);_(* \(#,##0\);_(* &quot;-&quot;_);_(@_)"/>
    <numFmt numFmtId="173" formatCode="_(&quot;$&quot;* #,##0_);_(&quot;$&quot;* \(#,##0\);_(&quot;$&quot;* &quot;-&quot;_);_(@_)"/>
    <numFmt numFmtId="174" formatCode="m\o\n\th\ d\,\ \y\y\y\y"/>
    <numFmt numFmtId="175" formatCode="\$#,##0\ ;\(\$#,##0\)"/>
    <numFmt numFmtId="176" formatCode="&quot;$&quot;#,##0\ ;\(&quot;$&quot;#,##0\)"/>
    <numFmt numFmtId="177" formatCode="0.0_)"/>
    <numFmt numFmtId="178" formatCode="General_)"/>
  </numFmts>
  <fonts count="99" x14ac:knownFonts="1">
    <font>
      <sz val="8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name val="Times New Roman CE"/>
      <charset val="238"/>
    </font>
    <font>
      <sz val="8"/>
      <name val="Times New Roman CE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7"/>
      <name val="Times New Roman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b/>
      <sz val="9"/>
      <name val="Times New Roman CE"/>
      <charset val="238"/>
    </font>
    <font>
      <b/>
      <sz val="11"/>
      <name val="Arial CE"/>
      <family val="2"/>
      <charset val="238"/>
    </font>
    <font>
      <sz val="9"/>
      <color indexed="60"/>
      <name val="Arial CE"/>
      <family val="2"/>
      <charset val="238"/>
    </font>
    <font>
      <sz val="7"/>
      <color indexed="60"/>
      <name val="Times New Roman CE"/>
      <charset val="238"/>
    </font>
    <font>
      <sz val="8"/>
      <name val="Arial CE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 CE"/>
      <family val="2"/>
      <charset val="238"/>
    </font>
    <font>
      <b/>
      <sz val="7"/>
      <name val="Arial CE"/>
      <family val="2"/>
      <charset val="238"/>
    </font>
    <font>
      <b/>
      <i/>
      <sz val="8"/>
      <name val="Arial CE"/>
      <charset val="238"/>
    </font>
    <font>
      <b/>
      <sz val="7"/>
      <name val="Times New Roman CE"/>
      <charset val="238"/>
    </font>
    <font>
      <sz val="9"/>
      <color indexed="10"/>
      <name val="Arial CE"/>
      <charset val="238"/>
    </font>
    <font>
      <sz val="9"/>
      <color rgb="FFFF0000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9"/>
      <color rgb="FFFF0000"/>
      <name val="Arial CE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 CE"/>
      <charset val="238"/>
    </font>
    <font>
      <sz val="8"/>
      <color rgb="FFFF0000"/>
      <name val="Arial CE"/>
      <family val="2"/>
      <charset val="238"/>
    </font>
    <font>
      <sz val="8"/>
      <color rgb="FFFF0000"/>
      <name val="Arial CE"/>
      <charset val="238"/>
    </font>
    <font>
      <b/>
      <sz val="8"/>
      <color rgb="FFFF0000"/>
      <name val="Arial CE"/>
      <charset val="238"/>
    </font>
    <font>
      <sz val="10"/>
      <color rgb="FFFF0000"/>
      <name val="Arial CE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 CE"/>
      <family val="2"/>
      <charset val="238"/>
    </font>
    <font>
      <b/>
      <sz val="8"/>
      <color rgb="FFFF0000"/>
      <name val="Times New Roman CE"/>
      <charset val="238"/>
    </font>
    <font>
      <b/>
      <sz val="9"/>
      <color rgb="FFFF0000"/>
      <name val="Times New Roman CE"/>
      <charset val="238"/>
    </font>
    <font>
      <sz val="10"/>
      <color rgb="FFFF0000"/>
      <name val="Arial CE"/>
      <family val="2"/>
      <charset val="238"/>
    </font>
    <font>
      <sz val="9"/>
      <color rgb="FFFF0000"/>
      <name val="Times New Roman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b/>
      <sz val="8"/>
      <name val="Arial"/>
      <family val="2"/>
    </font>
    <font>
      <sz val="8"/>
      <name val="Arial"/>
      <family val="2"/>
    </font>
    <font>
      <b/>
      <sz val="9"/>
      <name val="Arial Narrow"/>
      <family val="2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u/>
      <sz val="8"/>
      <color rgb="FF417D95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"/>
      <color indexed="8"/>
      <name val="Courier"/>
      <family val="1"/>
      <charset val="238"/>
    </font>
    <font>
      <u/>
      <sz val="10"/>
      <color indexed="12"/>
      <name val="Times New Roman CE"/>
      <family val="2"/>
      <charset val="238"/>
    </font>
    <font>
      <sz val="1"/>
      <color indexed="8"/>
      <name val="Courier"/>
      <family val="1"/>
      <charset val="238"/>
    </font>
    <font>
      <u/>
      <sz val="10"/>
      <color theme="10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11"/>
      <color indexed="9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20"/>
      <name val="Arial"/>
      <family val="2"/>
      <charset val="238"/>
    </font>
    <font>
      <b/>
      <sz val="11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Arial"/>
      <family val="2"/>
      <charset val="238"/>
    </font>
    <font>
      <sz val="11"/>
      <color indexed="52"/>
      <name val="Arial"/>
      <family val="2"/>
      <charset val="238"/>
    </font>
    <font>
      <sz val="11"/>
      <color indexed="17"/>
      <name val="Arial"/>
      <family val="2"/>
      <charset val="238"/>
    </font>
    <font>
      <sz val="11"/>
      <color indexed="10"/>
      <name val="Arial"/>
      <family val="2"/>
      <charset val="238"/>
    </font>
    <font>
      <sz val="11"/>
      <color indexed="62"/>
      <name val="Arial"/>
      <family val="2"/>
      <charset val="238"/>
    </font>
    <font>
      <b/>
      <sz val="11"/>
      <color indexed="52"/>
      <name val="Arial"/>
      <family val="2"/>
      <charset val="238"/>
    </font>
    <font>
      <b/>
      <sz val="11"/>
      <color indexed="63"/>
      <name val="Arial"/>
      <family val="2"/>
      <charset val="238"/>
    </font>
    <font>
      <i/>
      <sz val="11"/>
      <color indexed="23"/>
      <name val="Arial"/>
      <family val="2"/>
      <charset val="238"/>
    </font>
    <font>
      <u/>
      <sz val="10"/>
      <color indexed="12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7"/>
      <name val="Arial CE"/>
      <charset val="238"/>
    </font>
    <font>
      <sz val="10"/>
      <name val="Calibri"/>
      <family val="2"/>
      <charset val="238"/>
    </font>
    <font>
      <sz val="12"/>
      <name val="Courier"/>
      <family val="3"/>
      <charset val="238"/>
    </font>
    <font>
      <b/>
      <sz val="18"/>
      <name val="Arial CE"/>
      <family val="2"/>
      <charset val="238"/>
    </font>
    <font>
      <b/>
      <sz val="18"/>
      <name val="Arial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14999847407452621"/>
        <bgColor indexed="64"/>
      </patternFill>
    </fill>
  </fills>
  <borders count="219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8"/>
      </top>
      <bottom/>
      <diagonal/>
    </border>
    <border>
      <left/>
      <right/>
      <top style="double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202">
    <xf numFmtId="0" fontId="0" fillId="0" borderId="0"/>
    <xf numFmtId="0" fontId="18" fillId="0" borderId="0"/>
    <xf numFmtId="0" fontId="19" fillId="0" borderId="0"/>
    <xf numFmtId="0" fontId="6" fillId="0" borderId="0"/>
    <xf numFmtId="0" fontId="18" fillId="0" borderId="0"/>
    <xf numFmtId="0" fontId="58" fillId="5" borderId="162" applyBorder="0"/>
    <xf numFmtId="4" fontId="59" fillId="6" borderId="163" applyNumberFormat="0" applyProtection="0">
      <alignment horizontal="left" vertical="center" indent="1"/>
    </xf>
    <xf numFmtId="4" fontId="59" fillId="6" borderId="163" applyNumberFormat="0" applyProtection="0">
      <alignment horizontal="left" vertical="center" indent="1"/>
    </xf>
    <xf numFmtId="4" fontId="59" fillId="0" borderId="163" applyNumberFormat="0" applyProtection="0">
      <alignment horizontal="right" vertical="center"/>
    </xf>
    <xf numFmtId="0" fontId="18" fillId="0" borderId="0"/>
    <xf numFmtId="168" fontId="60" fillId="0" borderId="0" applyProtection="0">
      <alignment wrapText="1"/>
    </xf>
    <xf numFmtId="169" fontId="61" fillId="0" borderId="0"/>
    <xf numFmtId="170" fontId="62" fillId="0" borderId="0" applyProtection="0"/>
    <xf numFmtId="171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44" fontId="50" fillId="0" borderId="0" applyFont="0" applyFill="0" applyBorder="0" applyAlignment="0" applyProtection="0"/>
    <xf numFmtId="0" fontId="18" fillId="0" borderId="0"/>
    <xf numFmtId="0" fontId="50" fillId="0" borderId="0"/>
    <xf numFmtId="0" fontId="63" fillId="0" borderId="0"/>
    <xf numFmtId="0" fontId="18" fillId="0" borderId="0"/>
    <xf numFmtId="9" fontId="18" fillId="0" borderId="0" applyFont="0" applyFill="0" applyBorder="0" applyAlignment="0" applyProtection="0"/>
    <xf numFmtId="0" fontId="64" fillId="0" borderId="0"/>
    <xf numFmtId="0" fontId="68" fillId="0" borderId="0">
      <protection locked="0"/>
    </xf>
    <xf numFmtId="0" fontId="68" fillId="0" borderId="0">
      <protection locked="0"/>
    </xf>
    <xf numFmtId="173" fontId="65" fillId="0" borderId="0" applyFont="0" applyFill="0" applyBorder="0" applyAlignment="0" applyProtection="0"/>
    <xf numFmtId="0" fontId="68" fillId="0" borderId="0">
      <protection locked="0"/>
    </xf>
    <xf numFmtId="172" fontId="65" fillId="0" borderId="0" applyFont="0" applyFill="0" applyBorder="0" applyAlignment="0" applyProtection="0"/>
    <xf numFmtId="0" fontId="69" fillId="0" borderId="0" applyNumberFormat="0" applyFill="0" applyBorder="0">
      <protection locked="0"/>
    </xf>
    <xf numFmtId="0" fontId="66" fillId="0" borderId="0"/>
    <xf numFmtId="165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2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0" fontId="15" fillId="0" borderId="0"/>
    <xf numFmtId="0" fontId="70" fillId="0" borderId="0">
      <protection locked="0"/>
    </xf>
    <xf numFmtId="0" fontId="70" fillId="0" borderId="0">
      <protection locked="0"/>
    </xf>
    <xf numFmtId="174" fontId="70" fillId="0" borderId="0">
      <protection locked="0"/>
    </xf>
    <xf numFmtId="0" fontId="70" fillId="0" borderId="0">
      <protection locked="0"/>
    </xf>
    <xf numFmtId="0" fontId="68" fillId="0" borderId="0">
      <protection locked="0"/>
    </xf>
    <xf numFmtId="0" fontId="68" fillId="0" borderId="0">
      <protection locked="0"/>
    </xf>
    <xf numFmtId="0" fontId="70" fillId="0" borderId="0">
      <protection locked="0"/>
    </xf>
    <xf numFmtId="0" fontId="70" fillId="0" borderId="179">
      <protection locked="0"/>
    </xf>
    <xf numFmtId="0" fontId="67" fillId="0" borderId="0"/>
    <xf numFmtId="0" fontId="70" fillId="0" borderId="0">
      <protection locked="0"/>
    </xf>
    <xf numFmtId="0" fontId="68" fillId="0" borderId="0">
      <protection locked="0"/>
    </xf>
    <xf numFmtId="0" fontId="70" fillId="0" borderId="0">
      <protection locked="0"/>
    </xf>
    <xf numFmtId="0" fontId="68" fillId="0" borderId="0">
      <protection locked="0"/>
    </xf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0" fontId="70" fillId="0" borderId="0">
      <protection locked="0"/>
    </xf>
    <xf numFmtId="0" fontId="70" fillId="0" borderId="0">
      <protection locked="0"/>
    </xf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164" fontId="65" fillId="0" borderId="0" applyFont="0" applyFill="0" applyBorder="0" applyAlignment="0" applyProtection="0"/>
    <xf numFmtId="0" fontId="64" fillId="0" borderId="0">
      <alignment vertical="center"/>
    </xf>
    <xf numFmtId="0" fontId="71" fillId="0" borderId="0" applyNumberFormat="0" applyFill="0" applyBorder="0" applyAlignment="0" applyProtection="0"/>
    <xf numFmtId="0" fontId="64" fillId="0" borderId="0"/>
    <xf numFmtId="0" fontId="4" fillId="0" borderId="0"/>
    <xf numFmtId="0" fontId="64" fillId="0" borderId="0"/>
    <xf numFmtId="0" fontId="72" fillId="9" borderId="0" applyNumberFormat="0" applyBorder="0" applyAlignment="0" applyProtection="0"/>
    <xf numFmtId="0" fontId="72" fillId="10" borderId="0" applyNumberFormat="0" applyBorder="0" applyAlignment="0" applyProtection="0"/>
    <xf numFmtId="0" fontId="72" fillId="11" borderId="0" applyNumberFormat="0" applyBorder="0" applyAlignment="0" applyProtection="0"/>
    <xf numFmtId="0" fontId="72" fillId="12" borderId="0" applyNumberFormat="0" applyBorder="0" applyAlignment="0" applyProtection="0"/>
    <xf numFmtId="0" fontId="72" fillId="13" borderId="0" applyNumberFormat="0" applyBorder="0" applyAlignment="0" applyProtection="0"/>
    <xf numFmtId="0" fontId="72" fillId="14" borderId="0" applyNumberFormat="0" applyBorder="0" applyAlignment="0" applyProtection="0"/>
    <xf numFmtId="0" fontId="72" fillId="15" borderId="0" applyNumberFormat="0" applyBorder="0" applyAlignment="0" applyProtection="0"/>
    <xf numFmtId="0" fontId="72" fillId="16" borderId="0" applyNumberFormat="0" applyBorder="0" applyAlignment="0" applyProtection="0"/>
    <xf numFmtId="0" fontId="72" fillId="17" borderId="0" applyNumberFormat="0" applyBorder="0" applyAlignment="0" applyProtection="0"/>
    <xf numFmtId="0" fontId="72" fillId="12" borderId="0" applyNumberFormat="0" applyBorder="0" applyAlignment="0" applyProtection="0"/>
    <xf numFmtId="0" fontId="72" fillId="15" borderId="0" applyNumberFormat="0" applyBorder="0" applyAlignment="0" applyProtection="0"/>
    <xf numFmtId="0" fontId="72" fillId="18" borderId="0" applyNumberFormat="0" applyBorder="0" applyAlignment="0" applyProtection="0"/>
    <xf numFmtId="0" fontId="73" fillId="19" borderId="0" applyNumberFormat="0" applyBorder="0" applyAlignment="0" applyProtection="0"/>
    <xf numFmtId="0" fontId="73" fillId="16" borderId="0" applyNumberFormat="0" applyBorder="0" applyAlignment="0" applyProtection="0"/>
    <xf numFmtId="0" fontId="73" fillId="17" borderId="0" applyNumberFormat="0" applyBorder="0" applyAlignment="0" applyProtection="0"/>
    <xf numFmtId="0" fontId="73" fillId="20" borderId="0" applyNumberFormat="0" applyBorder="0" applyAlignment="0" applyProtection="0"/>
    <xf numFmtId="0" fontId="73" fillId="6" borderId="0" applyNumberFormat="0" applyBorder="0" applyAlignment="0" applyProtection="0"/>
    <xf numFmtId="0" fontId="73" fillId="21" borderId="0" applyNumberFormat="0" applyBorder="0" applyAlignment="0" applyProtection="0"/>
    <xf numFmtId="0" fontId="74" fillId="0" borderId="180" applyNumberFormat="0" applyFill="0" applyAlignment="0" applyProtection="0"/>
    <xf numFmtId="165" fontId="75" fillId="0" borderId="0" applyFont="0" applyFill="0" applyBorder="0" applyAlignment="0" applyProtection="0"/>
    <xf numFmtId="165" fontId="75" fillId="0" borderId="0" applyFont="0" applyFill="0" applyBorder="0" applyAlignment="0" applyProtection="0"/>
    <xf numFmtId="0" fontId="76" fillId="10" borderId="0" applyNumberFormat="0" applyBorder="0" applyAlignment="0" applyProtection="0"/>
    <xf numFmtId="0" fontId="77" fillId="22" borderId="181" applyNumberFormat="0" applyAlignment="0" applyProtection="0"/>
    <xf numFmtId="0" fontId="78" fillId="0" borderId="182" applyNumberFormat="0" applyFill="0" applyAlignment="0" applyProtection="0"/>
    <xf numFmtId="0" fontId="79" fillId="0" borderId="183" applyNumberFormat="0" applyFill="0" applyAlignment="0" applyProtection="0"/>
    <xf numFmtId="0" fontId="80" fillId="0" borderId="184" applyNumberFormat="0" applyFill="0" applyAlignment="0" applyProtection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23" borderId="0" applyNumberFormat="0" applyBorder="0" applyAlignment="0" applyProtection="0"/>
    <xf numFmtId="0" fontId="18" fillId="0" borderId="0"/>
    <xf numFmtId="0" fontId="67" fillId="0" borderId="0"/>
    <xf numFmtId="0" fontId="18" fillId="0" borderId="0"/>
    <xf numFmtId="0" fontId="18" fillId="0" borderId="0"/>
    <xf numFmtId="0" fontId="72" fillId="24" borderId="185" applyNumberFormat="0" applyFont="0" applyAlignment="0" applyProtection="0"/>
    <xf numFmtId="0" fontId="83" fillId="0" borderId="186" applyNumberFormat="0" applyFill="0" applyAlignment="0" applyProtection="0"/>
    <xf numFmtId="0" fontId="84" fillId="11" borderId="0" applyNumberFormat="0" applyBorder="0" applyAlignment="0" applyProtection="0"/>
    <xf numFmtId="0" fontId="85" fillId="0" borderId="0" applyNumberFormat="0" applyFill="0" applyBorder="0" applyAlignment="0" applyProtection="0"/>
    <xf numFmtId="0" fontId="86" fillId="14" borderId="187" applyNumberFormat="0" applyAlignment="0" applyProtection="0"/>
    <xf numFmtId="0" fontId="87" fillId="25" borderId="187" applyNumberFormat="0" applyAlignment="0" applyProtection="0"/>
    <xf numFmtId="0" fontId="88" fillId="25" borderId="188" applyNumberFormat="0" applyAlignment="0" applyProtection="0"/>
    <xf numFmtId="0" fontId="89" fillId="0" borderId="0" applyNumberFormat="0" applyFill="0" applyBorder="0" applyAlignment="0" applyProtection="0"/>
    <xf numFmtId="0" fontId="73" fillId="26" borderId="0" applyNumberFormat="0" applyBorder="0" applyAlignment="0" applyProtection="0"/>
    <xf numFmtId="0" fontId="73" fillId="27" borderId="0" applyNumberFormat="0" applyBorder="0" applyAlignment="0" applyProtection="0"/>
    <xf numFmtId="0" fontId="73" fillId="28" borderId="0" applyNumberFormat="0" applyBorder="0" applyAlignment="0" applyProtection="0"/>
    <xf numFmtId="0" fontId="73" fillId="20" borderId="0" applyNumberFormat="0" applyBorder="0" applyAlignment="0" applyProtection="0"/>
    <xf numFmtId="0" fontId="73" fillId="6" borderId="0" applyNumberFormat="0" applyBorder="0" applyAlignment="0" applyProtection="0"/>
    <xf numFmtId="0" fontId="73" fillId="29" borderId="0" applyNumberFormat="0" applyBorder="0" applyAlignment="0" applyProtection="0"/>
    <xf numFmtId="0" fontId="4" fillId="0" borderId="0"/>
    <xf numFmtId="165" fontId="63" fillId="0" borderId="0" applyFont="0" applyFill="0" applyBorder="0" applyAlignment="0" applyProtection="0"/>
    <xf numFmtId="0" fontId="64" fillId="0" borderId="0"/>
    <xf numFmtId="0" fontId="15" fillId="0" borderId="0"/>
    <xf numFmtId="9" fontId="63" fillId="0" borderId="0" applyFont="0" applyFill="0" applyBorder="0" applyAlignment="0" applyProtection="0"/>
    <xf numFmtId="0" fontId="70" fillId="0" borderId="189">
      <protection locked="0"/>
    </xf>
    <xf numFmtId="0" fontId="3" fillId="0" borderId="0"/>
    <xf numFmtId="0" fontId="15" fillId="0" borderId="0"/>
    <xf numFmtId="0" fontId="9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0" fillId="0" borderId="195">
      <protection locked="0"/>
    </xf>
    <xf numFmtId="0" fontId="2" fillId="0" borderId="0"/>
    <xf numFmtId="0" fontId="50" fillId="0" borderId="0"/>
    <xf numFmtId="0" fontId="1" fillId="0" borderId="0"/>
    <xf numFmtId="0" fontId="6" fillId="0" borderId="0"/>
    <xf numFmtId="0" fontId="65" fillId="0" borderId="216" applyNumberFormat="0" applyFont="0" applyFill="0" applyAlignment="0" applyProtection="0"/>
    <xf numFmtId="0" fontId="65" fillId="0" borderId="216" applyNumberFormat="0" applyFont="0" applyFill="0" applyAlignment="0" applyProtection="0"/>
    <xf numFmtId="0" fontId="15" fillId="4" borderId="216" applyNumberFormat="0" applyFont="0" applyFill="0" applyAlignment="0" applyProtection="0"/>
    <xf numFmtId="0" fontId="15" fillId="0" borderId="217" applyNumberFormat="0" applyFont="0" applyFill="0" applyAlignment="0" applyProtection="0"/>
    <xf numFmtId="0" fontId="70" fillId="0" borderId="0">
      <protection locked="0"/>
    </xf>
    <xf numFmtId="0" fontId="70" fillId="0" borderId="0">
      <protection locked="0"/>
    </xf>
    <xf numFmtId="0" fontId="70" fillId="0" borderId="0">
      <protection locked="0"/>
    </xf>
    <xf numFmtId="0" fontId="68" fillId="0" borderId="0">
      <protection locked="0"/>
    </xf>
    <xf numFmtId="0" fontId="70" fillId="0" borderId="0">
      <protection locked="0"/>
    </xf>
    <xf numFmtId="0" fontId="70" fillId="0" borderId="0">
      <protection locked="0"/>
    </xf>
    <xf numFmtId="0" fontId="70" fillId="0" borderId="0">
      <protection locked="0"/>
    </xf>
    <xf numFmtId="0" fontId="68" fillId="0" borderId="0">
      <protection locked="0"/>
    </xf>
    <xf numFmtId="0" fontId="68" fillId="0" borderId="0">
      <protection locked="0"/>
    </xf>
    <xf numFmtId="174" fontId="70" fillId="0" borderId="0">
      <protection locked="0"/>
    </xf>
    <xf numFmtId="0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15" fillId="4" borderId="0" applyFont="0" applyFill="0" applyBorder="0" applyAlignment="0" applyProtection="0"/>
    <xf numFmtId="0" fontId="15" fillId="0" borderId="0" applyFont="0" applyFill="0" applyBorder="0" applyAlignment="0" applyProtection="0"/>
    <xf numFmtId="3" fontId="65" fillId="0" borderId="0" applyFont="0" applyFill="0" applyBorder="0" applyAlignment="0" applyProtection="0"/>
    <xf numFmtId="3" fontId="65" fillId="0" borderId="0" applyFont="0" applyFill="0" applyBorder="0" applyAlignment="0" applyProtection="0"/>
    <xf numFmtId="3" fontId="15" fillId="4" borderId="0" applyFont="0" applyFill="0" applyBorder="0" applyAlignment="0" applyProtection="0"/>
    <xf numFmtId="3" fontId="15" fillId="0" borderId="0" applyFont="0" applyFill="0" applyBorder="0" applyAlignment="0" applyProtection="0"/>
    <xf numFmtId="0" fontId="68" fillId="0" borderId="0">
      <protection locked="0"/>
    </xf>
    <xf numFmtId="0" fontId="70" fillId="0" borderId="0">
      <protection locked="0"/>
    </xf>
    <xf numFmtId="0" fontId="70" fillId="0" borderId="0">
      <protection locked="0"/>
    </xf>
    <xf numFmtId="0" fontId="70" fillId="0" borderId="0">
      <protection locked="0"/>
    </xf>
    <xf numFmtId="0" fontId="68" fillId="0" borderId="0">
      <protection locked="0"/>
    </xf>
    <xf numFmtId="0" fontId="68" fillId="0" borderId="0">
      <protection locked="0"/>
    </xf>
    <xf numFmtId="0" fontId="90" fillId="0" borderId="0" applyNumberFormat="0" applyFill="0" applyBorder="0">
      <protection locked="0"/>
    </xf>
    <xf numFmtId="0" fontId="90" fillId="0" borderId="0" applyNumberFormat="0" applyFill="0" applyBorder="0">
      <protection locked="0"/>
    </xf>
    <xf numFmtId="0" fontId="90" fillId="0" borderId="0" applyNumberFormat="0" applyFill="0" applyBorder="0">
      <protection locked="0"/>
    </xf>
    <xf numFmtId="0" fontId="90" fillId="0" borderId="0" applyNumberFormat="0" applyFill="0" applyBorder="0">
      <protection locked="0"/>
    </xf>
    <xf numFmtId="0" fontId="90" fillId="0" borderId="0" applyNumberFormat="0" applyFill="0" applyBorder="0">
      <protection locked="0"/>
    </xf>
    <xf numFmtId="0" fontId="90" fillId="0" borderId="0" applyNumberFormat="0" applyFill="0" applyBorder="0">
      <protection locked="0"/>
    </xf>
    <xf numFmtId="0" fontId="71" fillId="0" borderId="0" applyNumberFormat="0" applyFill="0" applyBorder="0" applyAlignment="0" applyProtection="0"/>
    <xf numFmtId="5" fontId="65" fillId="0" borderId="0" applyFont="0" applyFill="0" applyBorder="0" applyAlignment="0" applyProtection="0"/>
    <xf numFmtId="5" fontId="65" fillId="0" borderId="0" applyFont="0" applyFill="0" applyBorder="0" applyAlignment="0" applyProtection="0"/>
    <xf numFmtId="175" fontId="15" fillId="4" borderId="0" applyFont="0" applyFill="0" applyBorder="0" applyAlignment="0" applyProtection="0"/>
    <xf numFmtId="176" fontId="15" fillId="0" borderId="0" applyFont="0" applyFill="0" applyBorder="0" applyAlignment="0" applyProtection="0"/>
    <xf numFmtId="0" fontId="51" fillId="0" borderId="0"/>
    <xf numFmtId="0" fontId="65" fillId="0" borderId="0"/>
    <xf numFmtId="0" fontId="51" fillId="0" borderId="0"/>
    <xf numFmtId="0" fontId="65" fillId="0" borderId="0"/>
    <xf numFmtId="0" fontId="63" fillId="0" borderId="0"/>
    <xf numFmtId="0" fontId="65" fillId="0" borderId="0"/>
    <xf numFmtId="0" fontId="51" fillId="0" borderId="0"/>
    <xf numFmtId="0" fontId="65" fillId="0" borderId="0"/>
    <xf numFmtId="0" fontId="65" fillId="0" borderId="0"/>
    <xf numFmtId="0" fontId="51" fillId="0" borderId="0"/>
    <xf numFmtId="0" fontId="67" fillId="0" borderId="0"/>
    <xf numFmtId="177" fontId="93" fillId="0" borderId="0"/>
    <xf numFmtId="178" fontId="93" fillId="0" borderId="0"/>
    <xf numFmtId="0" fontId="51" fillId="0" borderId="0"/>
    <xf numFmtId="178" fontId="94" fillId="0" borderId="0"/>
    <xf numFmtId="0" fontId="65" fillId="0" borderId="0">
      <alignment vertical="top"/>
    </xf>
    <xf numFmtId="0" fontId="51" fillId="0" borderId="0"/>
    <xf numFmtId="0" fontId="50" fillId="0" borderId="0"/>
    <xf numFmtId="178" fontId="94" fillId="0" borderId="0"/>
    <xf numFmtId="0" fontId="51" fillId="0" borderId="0"/>
    <xf numFmtId="0" fontId="65" fillId="0" borderId="0"/>
    <xf numFmtId="0" fontId="65" fillId="0" borderId="0"/>
    <xf numFmtId="0" fontId="70" fillId="0" borderId="0">
      <protection locked="0"/>
    </xf>
    <xf numFmtId="2" fontId="65" fillId="0" borderId="0" applyFont="0" applyFill="0" applyBorder="0" applyAlignment="0" applyProtection="0"/>
    <xf numFmtId="2" fontId="65" fillId="0" borderId="0" applyFont="0" applyFill="0" applyBorder="0" applyAlignment="0" applyProtection="0"/>
    <xf numFmtId="2" fontId="15" fillId="4" borderId="0" applyFont="0" applyFill="0" applyBorder="0" applyAlignment="0" applyProtection="0"/>
    <xf numFmtId="2" fontId="15" fillId="0" borderId="0" applyFont="0" applyFill="0" applyBorder="0" applyAlignment="0" applyProtection="0"/>
    <xf numFmtId="0" fontId="68" fillId="0" borderId="217">
      <protection locked="0"/>
    </xf>
    <xf numFmtId="0" fontId="70" fillId="0" borderId="218">
      <protection locked="0"/>
    </xf>
    <xf numFmtId="0" fontId="70" fillId="0" borderId="218">
      <protection locked="0"/>
    </xf>
    <xf numFmtId="0" fontId="70" fillId="0" borderId="218">
      <protection locked="0"/>
    </xf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5" fillId="4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7" fillId="4" borderId="0" applyNumberFormat="0" applyFill="0" applyBorder="0" applyAlignment="0" applyProtection="0"/>
    <xf numFmtId="0" fontId="51" fillId="0" borderId="0"/>
    <xf numFmtId="178" fontId="94" fillId="0" borderId="0"/>
    <xf numFmtId="0" fontId="90" fillId="0" borderId="0" applyNumberFormat="0" applyFill="0" applyBorder="0">
      <protection locked="0"/>
    </xf>
    <xf numFmtId="0" fontId="51" fillId="0" borderId="0"/>
  </cellStyleXfs>
  <cellXfs count="1263">
    <xf numFmtId="0" fontId="0" fillId="0" borderId="0" xfId="0"/>
    <xf numFmtId="0" fontId="7" fillId="0" borderId="1" xfId="0" applyFont="1" applyFill="1" applyBorder="1"/>
    <xf numFmtId="0" fontId="8" fillId="0" borderId="4" xfId="0" applyFont="1" applyFill="1" applyBorder="1" applyAlignment="1">
      <alignment horizontal="centerContinuous"/>
    </xf>
    <xf numFmtId="0" fontId="8" fillId="0" borderId="5" xfId="0" applyFont="1" applyFill="1" applyBorder="1" applyAlignment="1">
      <alignment horizontal="centerContinuous"/>
    </xf>
    <xf numFmtId="0" fontId="8" fillId="0" borderId="0" xfId="0" applyFont="1" applyFill="1" applyBorder="1" applyAlignment="1">
      <alignment horizontal="centerContinuous"/>
    </xf>
    <xf numFmtId="0" fontId="8" fillId="0" borderId="6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10" fillId="0" borderId="0" xfId="0" applyFont="1" applyBorder="1"/>
    <xf numFmtId="0" fontId="8" fillId="0" borderId="0" xfId="0" applyFont="1" applyFill="1" applyBorder="1" applyAlignment="1">
      <alignment horizontal="center"/>
    </xf>
    <xf numFmtId="3" fontId="7" fillId="0" borderId="8" xfId="0" applyNumberFormat="1" applyFont="1" applyFill="1" applyBorder="1"/>
    <xf numFmtId="3" fontId="7" fillId="0" borderId="10" xfId="0" applyNumberFormat="1" applyFont="1" applyFill="1" applyBorder="1"/>
    <xf numFmtId="3" fontId="7" fillId="0" borderId="11" xfId="0" applyNumberFormat="1" applyFont="1" applyFill="1" applyBorder="1"/>
    <xf numFmtId="3" fontId="7" fillId="0" borderId="12" xfId="0" applyNumberFormat="1" applyFont="1" applyFill="1" applyBorder="1"/>
    <xf numFmtId="3" fontId="7" fillId="0" borderId="13" xfId="0" applyNumberFormat="1" applyFont="1" applyFill="1" applyBorder="1"/>
    <xf numFmtId="0" fontId="7" fillId="0" borderId="0" xfId="0" applyFont="1"/>
    <xf numFmtId="0" fontId="8" fillId="0" borderId="1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3" fontId="7" fillId="0" borderId="15" xfId="0" applyNumberFormat="1" applyFont="1" applyFill="1" applyBorder="1"/>
    <xf numFmtId="0" fontId="8" fillId="0" borderId="16" xfId="0" applyFont="1" applyFill="1" applyBorder="1"/>
    <xf numFmtId="0" fontId="7" fillId="0" borderId="17" xfId="0" applyFont="1" applyFill="1" applyBorder="1"/>
    <xf numFmtId="0" fontId="8" fillId="0" borderId="18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/>
    </xf>
    <xf numFmtId="0" fontId="14" fillId="0" borderId="0" xfId="0" applyFont="1"/>
    <xf numFmtId="0" fontId="14" fillId="0" borderId="20" xfId="0" applyFont="1" applyBorder="1"/>
    <xf numFmtId="166" fontId="7" fillId="0" borderId="12" xfId="0" applyNumberFormat="1" applyFont="1" applyFill="1" applyBorder="1"/>
    <xf numFmtId="0" fontId="15" fillId="0" borderId="0" xfId="0" applyFont="1"/>
    <xf numFmtId="3" fontId="7" fillId="0" borderId="22" xfId="0" applyNumberFormat="1" applyFont="1" applyFill="1" applyBorder="1"/>
    <xf numFmtId="3" fontId="7" fillId="0" borderId="23" xfId="0" applyNumberFormat="1" applyFont="1" applyFill="1" applyBorder="1"/>
    <xf numFmtId="0" fontId="7" fillId="0" borderId="0" xfId="0" applyFont="1" applyFill="1" applyAlignment="1"/>
    <xf numFmtId="0" fontId="7" fillId="0" borderId="0" xfId="0" applyFont="1" applyFill="1"/>
    <xf numFmtId="0" fontId="7" fillId="0" borderId="0" xfId="0" applyFont="1" applyFill="1" applyBorder="1"/>
    <xf numFmtId="3" fontId="7" fillId="0" borderId="0" xfId="0" applyNumberFormat="1" applyFont="1" applyFill="1" applyBorder="1" applyAlignment="1">
      <alignment horizontal="centerContinuous"/>
    </xf>
    <xf numFmtId="3" fontId="7" fillId="0" borderId="0" xfId="0" applyNumberFormat="1" applyFont="1" applyFill="1"/>
    <xf numFmtId="0" fontId="8" fillId="0" borderId="14" xfId="0" applyFont="1" applyFill="1" applyBorder="1"/>
    <xf numFmtId="0" fontId="8" fillId="0" borderId="0" xfId="0" applyFont="1" applyFill="1" applyBorder="1"/>
    <xf numFmtId="3" fontId="8" fillId="0" borderId="0" xfId="0" applyNumberFormat="1" applyFont="1" applyFill="1" applyBorder="1"/>
    <xf numFmtId="0" fontId="8" fillId="0" borderId="29" xfId="0" applyFont="1" applyFill="1" applyBorder="1"/>
    <xf numFmtId="0" fontId="8" fillId="0" borderId="30" xfId="0" applyFont="1" applyFill="1" applyBorder="1"/>
    <xf numFmtId="0" fontId="8" fillId="0" borderId="31" xfId="0" applyFont="1" applyFill="1" applyBorder="1" applyAlignment="1"/>
    <xf numFmtId="0" fontId="8" fillId="0" borderId="31" xfId="0" applyFont="1" applyFill="1" applyBorder="1"/>
    <xf numFmtId="3" fontId="8" fillId="0" borderId="31" xfId="0" applyNumberFormat="1" applyFont="1" applyFill="1" applyBorder="1"/>
    <xf numFmtId="3" fontId="7" fillId="0" borderId="32" xfId="0" applyNumberFormat="1" applyFont="1" applyFill="1" applyBorder="1" applyAlignment="1">
      <alignment horizontal="centerContinuous"/>
    </xf>
    <xf numFmtId="0" fontId="8" fillId="0" borderId="6" xfId="0" applyFont="1" applyFill="1" applyBorder="1" applyAlignment="1">
      <alignment horizontal="centerContinuous"/>
    </xf>
    <xf numFmtId="0" fontId="8" fillId="0" borderId="26" xfId="0" applyFont="1" applyFill="1" applyBorder="1" applyAlignment="1">
      <alignment horizontal="centerContinuous"/>
    </xf>
    <xf numFmtId="166" fontId="7" fillId="0" borderId="34" xfId="0" applyNumberFormat="1" applyFont="1" applyFill="1" applyBorder="1"/>
    <xf numFmtId="0" fontId="7" fillId="0" borderId="23" xfId="0" applyFont="1" applyFill="1" applyBorder="1" applyAlignment="1">
      <alignment horizontal="center"/>
    </xf>
    <xf numFmtId="0" fontId="8" fillId="0" borderId="37" xfId="0" applyFont="1" applyFill="1" applyBorder="1" applyAlignment="1"/>
    <xf numFmtId="0" fontId="8" fillId="0" borderId="30" xfId="0" applyFont="1" applyFill="1" applyBorder="1" applyAlignment="1">
      <alignment horizontal="centerContinuous"/>
    </xf>
    <xf numFmtId="3" fontId="7" fillId="0" borderId="3" xfId="0" applyNumberFormat="1" applyFont="1" applyFill="1" applyBorder="1" applyAlignment="1">
      <alignment horizontal="centerContinuous"/>
    </xf>
    <xf numFmtId="3" fontId="7" fillId="0" borderId="38" xfId="0" applyNumberFormat="1" applyFont="1" applyFill="1" applyBorder="1" applyAlignment="1">
      <alignment horizontal="centerContinuous"/>
    </xf>
    <xf numFmtId="0" fontId="8" fillId="0" borderId="6" xfId="0" applyFont="1" applyFill="1" applyBorder="1"/>
    <xf numFmtId="0" fontId="10" fillId="0" borderId="0" xfId="0" applyFont="1" applyFill="1" applyBorder="1"/>
    <xf numFmtId="0" fontId="14" fillId="0" borderId="0" xfId="0" applyFont="1" applyBorder="1"/>
    <xf numFmtId="0" fontId="17" fillId="0" borderId="0" xfId="0" applyFont="1" applyFill="1"/>
    <xf numFmtId="3" fontId="7" fillId="0" borderId="48" xfId="0" applyNumberFormat="1" applyFont="1" applyFill="1" applyBorder="1"/>
    <xf numFmtId="0" fontId="14" fillId="0" borderId="0" xfId="0" applyFont="1" applyFill="1"/>
    <xf numFmtId="3" fontId="7" fillId="0" borderId="50" xfId="0" applyNumberFormat="1" applyFont="1" applyFill="1" applyBorder="1"/>
    <xf numFmtId="0" fontId="7" fillId="0" borderId="44" xfId="0" applyFont="1" applyFill="1" applyBorder="1"/>
    <xf numFmtId="3" fontId="7" fillId="0" borderId="51" xfId="0" applyNumberFormat="1" applyFont="1" applyFill="1" applyBorder="1"/>
    <xf numFmtId="166" fontId="7" fillId="0" borderId="25" xfId="0" applyNumberFormat="1" applyFont="1" applyFill="1" applyBorder="1"/>
    <xf numFmtId="3" fontId="7" fillId="0" borderId="3" xfId="0" applyNumberFormat="1" applyFont="1" applyFill="1" applyBorder="1"/>
    <xf numFmtId="167" fontId="7" fillId="0" borderId="34" xfId="0" applyNumberFormat="1" applyFont="1" applyFill="1" applyBorder="1"/>
    <xf numFmtId="0" fontId="20" fillId="0" borderId="0" xfId="0" applyFont="1" applyFill="1"/>
    <xf numFmtId="0" fontId="21" fillId="0" borderId="0" xfId="0" applyFont="1"/>
    <xf numFmtId="166" fontId="8" fillId="0" borderId="54" xfId="0" applyNumberFormat="1" applyFont="1" applyFill="1" applyBorder="1"/>
    <xf numFmtId="3" fontId="8" fillId="0" borderId="54" xfId="0" applyNumberFormat="1" applyFont="1" applyFill="1" applyBorder="1"/>
    <xf numFmtId="0" fontId="22" fillId="0" borderId="0" xfId="0" applyFont="1" applyBorder="1"/>
    <xf numFmtId="0" fontId="7" fillId="0" borderId="13" xfId="0" applyFont="1" applyFill="1" applyBorder="1"/>
    <xf numFmtId="3" fontId="7" fillId="0" borderId="57" xfId="0" applyNumberFormat="1" applyFont="1" applyFill="1" applyBorder="1"/>
    <xf numFmtId="3" fontId="7" fillId="0" borderId="58" xfId="0" applyNumberFormat="1" applyFont="1" applyFill="1" applyBorder="1"/>
    <xf numFmtId="3" fontId="7" fillId="0" borderId="59" xfId="0" applyNumberFormat="1" applyFont="1" applyFill="1" applyBorder="1"/>
    <xf numFmtId="3" fontId="8" fillId="0" borderId="55" xfId="0" applyNumberFormat="1" applyFont="1" applyFill="1" applyBorder="1"/>
    <xf numFmtId="166" fontId="8" fillId="0" borderId="61" xfId="0" applyNumberFormat="1" applyFont="1" applyFill="1" applyBorder="1"/>
    <xf numFmtId="166" fontId="8" fillId="0" borderId="63" xfId="0" applyNumberFormat="1" applyFont="1" applyFill="1" applyBorder="1"/>
    <xf numFmtId="3" fontId="8" fillId="0" borderId="62" xfId="0" applyNumberFormat="1" applyFont="1" applyFill="1" applyBorder="1"/>
    <xf numFmtId="3" fontId="8" fillId="0" borderId="64" xfId="0" applyNumberFormat="1" applyFont="1" applyFill="1" applyBorder="1"/>
    <xf numFmtId="3" fontId="8" fillId="0" borderId="2" xfId="0" applyNumberFormat="1" applyFont="1" applyFill="1" applyBorder="1"/>
    <xf numFmtId="166" fontId="8" fillId="0" borderId="18" xfId="0" applyNumberFormat="1" applyFont="1" applyFill="1" applyBorder="1"/>
    <xf numFmtId="0" fontId="8" fillId="0" borderId="69" xfId="0" applyFont="1" applyFill="1" applyBorder="1"/>
    <xf numFmtId="0" fontId="7" fillId="0" borderId="36" xfId="0" applyFont="1" applyFill="1" applyBorder="1" applyAlignment="1">
      <alignment horizontal="center"/>
    </xf>
    <xf numFmtId="0" fontId="8" fillId="0" borderId="75" xfId="0" applyFont="1" applyFill="1" applyBorder="1"/>
    <xf numFmtId="0" fontId="8" fillId="0" borderId="76" xfId="0" applyFont="1" applyFill="1" applyBorder="1"/>
    <xf numFmtId="3" fontId="7" fillId="0" borderId="78" xfId="0" applyNumberFormat="1" applyFont="1" applyFill="1" applyBorder="1"/>
    <xf numFmtId="166" fontId="7" fillId="2" borderId="8" xfId="0" applyNumberFormat="1" applyFont="1" applyFill="1" applyBorder="1"/>
    <xf numFmtId="0" fontId="8" fillId="0" borderId="79" xfId="0" applyFont="1" applyFill="1" applyBorder="1"/>
    <xf numFmtId="0" fontId="8" fillId="0" borderId="40" xfId="0" applyFont="1" applyFill="1" applyBorder="1" applyAlignment="1">
      <alignment horizontal="center"/>
    </xf>
    <xf numFmtId="0" fontId="7" fillId="0" borderId="80" xfId="0" applyFont="1" applyFill="1" applyBorder="1" applyAlignment="1">
      <alignment horizontal="center"/>
    </xf>
    <xf numFmtId="0" fontId="8" fillId="0" borderId="17" xfId="0" applyFont="1" applyFill="1" applyBorder="1"/>
    <xf numFmtId="166" fontId="7" fillId="0" borderId="52" xfId="0" applyNumberFormat="1" applyFont="1" applyFill="1" applyBorder="1"/>
    <xf numFmtId="166" fontId="7" fillId="0" borderId="82" xfId="0" applyNumberFormat="1" applyFont="1" applyFill="1" applyBorder="1"/>
    <xf numFmtId="0" fontId="7" fillId="0" borderId="83" xfId="0" applyFont="1" applyFill="1" applyBorder="1" applyAlignment="1">
      <alignment horizontal="center"/>
    </xf>
    <xf numFmtId="0" fontId="7" fillId="0" borderId="84" xfId="0" applyFont="1" applyFill="1" applyBorder="1" applyAlignment="1">
      <alignment horizontal="center"/>
    </xf>
    <xf numFmtId="0" fontId="7" fillId="0" borderId="85" xfId="0" applyFont="1" applyFill="1" applyBorder="1" applyAlignment="1">
      <alignment horizontal="center"/>
    </xf>
    <xf numFmtId="0" fontId="8" fillId="0" borderId="41" xfId="0" applyFont="1" applyFill="1" applyBorder="1" applyAlignment="1">
      <alignment horizontal="left"/>
    </xf>
    <xf numFmtId="166" fontId="7" fillId="2" borderId="12" xfId="0" applyNumberFormat="1" applyFont="1" applyFill="1" applyBorder="1"/>
    <xf numFmtId="0" fontId="13" fillId="0" borderId="2" xfId="0" applyFont="1" applyFill="1" applyBorder="1" applyAlignment="1">
      <alignment horizontal="left"/>
    </xf>
    <xf numFmtId="0" fontId="13" fillId="0" borderId="44" xfId="0" applyFont="1" applyFill="1" applyBorder="1" applyAlignment="1">
      <alignment horizontal="left"/>
    </xf>
    <xf numFmtId="0" fontId="7" fillId="0" borderId="69" xfId="0" applyFont="1" applyFill="1" applyBorder="1"/>
    <xf numFmtId="3" fontId="16" fillId="0" borderId="22" xfId="0" applyNumberFormat="1" applyFont="1" applyFill="1" applyBorder="1"/>
    <xf numFmtId="3" fontId="16" fillId="0" borderId="8" xfId="0" applyNumberFormat="1" applyFont="1" applyFill="1" applyBorder="1"/>
    <xf numFmtId="0" fontId="16" fillId="0" borderId="0" xfId="0" applyFont="1" applyFill="1" applyBorder="1"/>
    <xf numFmtId="3" fontId="16" fillId="0" borderId="58" xfId="0" applyNumberFormat="1" applyFont="1" applyFill="1" applyBorder="1"/>
    <xf numFmtId="166" fontId="7" fillId="2" borderId="34" xfId="0" applyNumberFormat="1" applyFont="1" applyFill="1" applyBorder="1"/>
    <xf numFmtId="0" fontId="7" fillId="0" borderId="82" xfId="0" applyFont="1" applyFill="1" applyBorder="1"/>
    <xf numFmtId="0" fontId="7" fillId="0" borderId="97" xfId="0" applyFont="1" applyFill="1" applyBorder="1"/>
    <xf numFmtId="0" fontId="7" fillId="0" borderId="34" xfId="0" applyFont="1" applyFill="1" applyBorder="1"/>
    <xf numFmtId="0" fontId="12" fillId="0" borderId="4" xfId="0" applyFont="1" applyFill="1" applyBorder="1"/>
    <xf numFmtId="0" fontId="12" fillId="0" borderId="53" xfId="0" applyFont="1" applyFill="1" applyBorder="1"/>
    <xf numFmtId="0" fontId="7" fillId="0" borderId="84" xfId="0" applyFont="1" applyFill="1" applyBorder="1"/>
    <xf numFmtId="0" fontId="7" fillId="0" borderId="85" xfId="0" applyFont="1" applyFill="1" applyBorder="1"/>
    <xf numFmtId="0" fontId="7" fillId="0" borderId="98" xfId="0" applyFont="1" applyFill="1" applyBorder="1"/>
    <xf numFmtId="0" fontId="8" fillId="0" borderId="42" xfId="0" applyFont="1" applyFill="1" applyBorder="1"/>
    <xf numFmtId="0" fontId="24" fillId="0" borderId="0" xfId="0" applyFont="1"/>
    <xf numFmtId="0" fontId="25" fillId="0" borderId="0" xfId="0" applyFont="1"/>
    <xf numFmtId="0" fontId="25" fillId="0" borderId="0" xfId="0" applyFont="1" applyBorder="1"/>
    <xf numFmtId="3" fontId="25" fillId="0" borderId="0" xfId="0" applyNumberFormat="1" applyFont="1"/>
    <xf numFmtId="0" fontId="25" fillId="0" borderId="0" xfId="0" applyFont="1" applyFill="1"/>
    <xf numFmtId="0" fontId="20" fillId="0" borderId="0" xfId="0" applyFont="1" applyFill="1" applyBorder="1"/>
    <xf numFmtId="0" fontId="26" fillId="0" borderId="0" xfId="0" applyFont="1" applyFill="1" applyBorder="1"/>
    <xf numFmtId="0" fontId="9" fillId="0" borderId="0" xfId="0" applyFont="1" applyFill="1" applyBorder="1"/>
    <xf numFmtId="3" fontId="16" fillId="0" borderId="0" xfId="0" applyNumberFormat="1" applyFont="1" applyFill="1" applyBorder="1"/>
    <xf numFmtId="0" fontId="26" fillId="0" borderId="0" xfId="0" applyFont="1" applyFill="1" applyBorder="1" applyAlignment="1"/>
    <xf numFmtId="3" fontId="20" fillId="0" borderId="0" xfId="0" applyNumberFormat="1" applyFont="1" applyFill="1" applyBorder="1"/>
    <xf numFmtId="0" fontId="16" fillId="0" borderId="0" xfId="0" applyFont="1" applyFill="1" applyBorder="1" applyAlignment="1"/>
    <xf numFmtId="3" fontId="9" fillId="0" borderId="0" xfId="0" applyNumberFormat="1" applyFont="1" applyFill="1" applyBorder="1"/>
    <xf numFmtId="0" fontId="7" fillId="0" borderId="35" xfId="0" applyFont="1" applyFill="1" applyBorder="1" applyAlignment="1">
      <alignment horizontal="center"/>
    </xf>
    <xf numFmtId="0" fontId="7" fillId="0" borderId="52" xfId="0" applyFont="1" applyFill="1" applyBorder="1"/>
    <xf numFmtId="0" fontId="8" fillId="0" borderId="100" xfId="0" applyFont="1" applyFill="1" applyBorder="1"/>
    <xf numFmtId="0" fontId="5" fillId="0" borderId="0" xfId="0" applyFont="1"/>
    <xf numFmtId="0" fontId="14" fillId="0" borderId="57" xfId="0" applyFont="1" applyBorder="1"/>
    <xf numFmtId="0" fontId="27" fillId="0" borderId="0" xfId="0" applyFont="1"/>
    <xf numFmtId="3" fontId="7" fillId="0" borderId="103" xfId="0" applyNumberFormat="1" applyFont="1" applyFill="1" applyBorder="1"/>
    <xf numFmtId="0" fontId="28" fillId="0" borderId="0" xfId="0" applyFont="1" applyBorder="1"/>
    <xf numFmtId="0" fontId="21" fillId="0" borderId="0" xfId="0" applyFont="1" applyFill="1" applyBorder="1"/>
    <xf numFmtId="0" fontId="21" fillId="0" borderId="0" xfId="0" applyFont="1" applyBorder="1"/>
    <xf numFmtId="0" fontId="8" fillId="0" borderId="68" xfId="0" applyFont="1" applyFill="1" applyBorder="1" applyAlignment="1">
      <alignment horizontal="center"/>
    </xf>
    <xf numFmtId="0" fontId="8" fillId="0" borderId="69" xfId="0" applyFont="1" applyFill="1" applyBorder="1" applyAlignment="1">
      <alignment horizontal="center"/>
    </xf>
    <xf numFmtId="0" fontId="8" fillId="0" borderId="64" xfId="0" applyFont="1" applyFill="1" applyBorder="1" applyAlignment="1">
      <alignment horizontal="center"/>
    </xf>
    <xf numFmtId="0" fontId="8" fillId="0" borderId="54" xfId="0" applyFont="1" applyFill="1" applyBorder="1" applyAlignment="1">
      <alignment horizontal="center"/>
    </xf>
    <xf numFmtId="0" fontId="8" fillId="0" borderId="62" xfId="0" applyFont="1" applyFill="1" applyBorder="1" applyAlignment="1">
      <alignment horizontal="center"/>
    </xf>
    <xf numFmtId="0" fontId="7" fillId="0" borderId="83" xfId="0" applyFont="1" applyBorder="1"/>
    <xf numFmtId="3" fontId="7" fillId="0" borderId="49" xfId="0" applyNumberFormat="1" applyFont="1" applyFill="1" applyBorder="1"/>
    <xf numFmtId="166" fontId="7" fillId="0" borderId="84" xfId="0" applyNumberFormat="1" applyFont="1" applyBorder="1"/>
    <xf numFmtId="3" fontId="16" fillId="0" borderId="105" xfId="2" applyNumberFormat="1" applyFont="1" applyBorder="1" applyAlignment="1">
      <alignment horizontal="right"/>
    </xf>
    <xf numFmtId="0" fontId="7" fillId="0" borderId="84" xfId="0" applyFont="1" applyBorder="1"/>
    <xf numFmtId="166" fontId="7" fillId="0" borderId="85" xfId="0" applyNumberFormat="1" applyFont="1" applyBorder="1"/>
    <xf numFmtId="0" fontId="16" fillId="0" borderId="85" xfId="0" applyFont="1" applyBorder="1"/>
    <xf numFmtId="0" fontId="7" fillId="0" borderId="85" xfId="0" applyFont="1" applyBorder="1"/>
    <xf numFmtId="0" fontId="8" fillId="0" borderId="69" xfId="0" applyFont="1" applyBorder="1"/>
    <xf numFmtId="3" fontId="8" fillId="0" borderId="69" xfId="0" applyNumberFormat="1" applyFont="1" applyFill="1" applyBorder="1"/>
    <xf numFmtId="166" fontId="8" fillId="0" borderId="69" xfId="0" applyNumberFormat="1" applyFont="1" applyBorder="1"/>
    <xf numFmtId="0" fontId="9" fillId="0" borderId="69" xfId="0" applyFont="1" applyBorder="1"/>
    <xf numFmtId="0" fontId="10" fillId="0" borderId="39" xfId="0" applyFont="1" applyBorder="1"/>
    <xf numFmtId="0" fontId="11" fillId="0" borderId="39" xfId="0" applyFont="1" applyFill="1" applyBorder="1" applyAlignment="1">
      <alignment wrapText="1"/>
    </xf>
    <xf numFmtId="0" fontId="11" fillId="0" borderId="16" xfId="0" applyFont="1" applyFill="1" applyBorder="1" applyAlignment="1">
      <alignment wrapText="1"/>
    </xf>
    <xf numFmtId="0" fontId="8" fillId="0" borderId="7" xfId="0" applyFont="1" applyFill="1" applyBorder="1" applyAlignment="1">
      <alignment horizontal="center"/>
    </xf>
    <xf numFmtId="3" fontId="7" fillId="0" borderId="112" xfId="0" applyNumberFormat="1" applyFont="1" applyFill="1" applyBorder="1"/>
    <xf numFmtId="166" fontId="7" fillId="0" borderId="83" xfId="0" applyNumberFormat="1" applyFont="1" applyBorder="1"/>
    <xf numFmtId="3" fontId="7" fillId="0" borderId="46" xfId="0" applyNumberFormat="1" applyFont="1" applyFill="1" applyBorder="1"/>
    <xf numFmtId="3" fontId="7" fillId="0" borderId="92" xfId="0" applyNumberFormat="1" applyFont="1" applyFill="1" applyBorder="1"/>
    <xf numFmtId="0" fontId="29" fillId="0" borderId="0" xfId="0" applyFont="1" applyBorder="1"/>
    <xf numFmtId="0" fontId="11" fillId="0" borderId="0" xfId="0" applyFont="1" applyBorder="1"/>
    <xf numFmtId="0" fontId="21" fillId="3" borderId="0" xfId="0" applyFont="1" applyFill="1" applyBorder="1"/>
    <xf numFmtId="0" fontId="7" fillId="0" borderId="21" xfId="0" applyFont="1" applyFill="1" applyBorder="1"/>
    <xf numFmtId="0" fontId="7" fillId="0" borderId="21" xfId="0" applyFont="1" applyFill="1" applyBorder="1" applyAlignment="1">
      <alignment horizontal="center"/>
    </xf>
    <xf numFmtId="0" fontId="7" fillId="0" borderId="59" xfId="0" applyFont="1" applyFill="1" applyBorder="1"/>
    <xf numFmtId="0" fontId="7" fillId="0" borderId="13" xfId="0" applyFont="1" applyFill="1" applyBorder="1" applyAlignment="1">
      <alignment horizontal="center"/>
    </xf>
    <xf numFmtId="0" fontId="7" fillId="0" borderId="123" xfId="0" applyFont="1" applyFill="1" applyBorder="1"/>
    <xf numFmtId="0" fontId="8" fillId="0" borderId="55" xfId="0" applyFont="1" applyFill="1" applyBorder="1"/>
    <xf numFmtId="0" fontId="8" fillId="0" borderId="44" xfId="0" applyFont="1" applyFill="1" applyBorder="1"/>
    <xf numFmtId="0" fontId="8" fillId="0" borderId="123" xfId="0" applyFont="1" applyFill="1" applyBorder="1"/>
    <xf numFmtId="0" fontId="29" fillId="0" borderId="0" xfId="0" applyFont="1" applyFill="1" applyBorder="1"/>
    <xf numFmtId="0" fontId="11" fillId="0" borderId="0" xfId="0" applyFont="1" applyFill="1" applyBorder="1"/>
    <xf numFmtId="0" fontId="7" fillId="0" borderId="23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0" fillId="0" borderId="16" xfId="0" applyFont="1" applyBorder="1"/>
    <xf numFmtId="0" fontId="16" fillId="0" borderId="15" xfId="0" applyFont="1" applyBorder="1" applyAlignment="1">
      <alignment horizontal="center"/>
    </xf>
    <xf numFmtId="16" fontId="21" fillId="3" borderId="0" xfId="0" applyNumberFormat="1" applyFont="1" applyFill="1" applyBorder="1"/>
    <xf numFmtId="0" fontId="7" fillId="0" borderId="59" xfId="0" applyFont="1" applyFill="1" applyBorder="1" applyAlignment="1">
      <alignment horizontal="center"/>
    </xf>
    <xf numFmtId="0" fontId="7" fillId="0" borderId="123" xfId="0" applyFont="1" applyFill="1" applyBorder="1" applyAlignment="1">
      <alignment horizontal="center"/>
    </xf>
    <xf numFmtId="0" fontId="30" fillId="0" borderId="44" xfId="0" applyFont="1" applyBorder="1" applyAlignment="1">
      <alignment horizontal="center"/>
    </xf>
    <xf numFmtId="3" fontId="30" fillId="0" borderId="16" xfId="0" applyNumberFormat="1" applyFont="1" applyBorder="1"/>
    <xf numFmtId="0" fontId="8" fillId="0" borderId="0" xfId="0" applyFont="1"/>
    <xf numFmtId="0" fontId="13" fillId="0" borderId="0" xfId="0" applyFont="1"/>
    <xf numFmtId="0" fontId="13" fillId="0" borderId="0" xfId="0" applyFont="1" applyFill="1"/>
    <xf numFmtId="0" fontId="30" fillId="0" borderId="0" xfId="0" applyFont="1" applyFill="1"/>
    <xf numFmtId="0" fontId="31" fillId="0" borderId="18" xfId="0" applyFont="1" applyBorder="1" applyAlignment="1">
      <alignment horizontal="center"/>
    </xf>
    <xf numFmtId="3" fontId="31" fillId="0" borderId="71" xfId="0" applyNumberFormat="1" applyFont="1" applyBorder="1" applyAlignment="1">
      <alignment horizontal="center"/>
    </xf>
    <xf numFmtId="3" fontId="31" fillId="0" borderId="18" xfId="0" applyNumberFormat="1" applyFont="1" applyBorder="1" applyAlignment="1">
      <alignment horizontal="center"/>
    </xf>
    <xf numFmtId="0" fontId="31" fillId="0" borderId="5" xfId="0" applyFont="1" applyBorder="1"/>
    <xf numFmtId="0" fontId="31" fillId="0" borderId="64" xfId="0" applyFont="1" applyBorder="1"/>
    <xf numFmtId="0" fontId="31" fillId="0" borderId="68" xfId="0" applyFont="1" applyBorder="1"/>
    <xf numFmtId="0" fontId="31" fillId="0" borderId="86" xfId="0" applyFont="1" applyBorder="1"/>
    <xf numFmtId="0" fontId="8" fillId="0" borderId="65" xfId="0" applyFont="1" applyFill="1" applyBorder="1"/>
    <xf numFmtId="3" fontId="31" fillId="0" borderId="131" xfId="0" applyNumberFormat="1" applyFont="1" applyBorder="1" applyAlignment="1">
      <alignment horizontal="center"/>
    </xf>
    <xf numFmtId="0" fontId="31" fillId="0" borderId="55" xfId="0" applyFont="1" applyBorder="1"/>
    <xf numFmtId="3" fontId="20" fillId="0" borderId="126" xfId="0" applyNumberFormat="1" applyFont="1" applyBorder="1"/>
    <xf numFmtId="3" fontId="20" fillId="0" borderId="56" xfId="0" applyNumberFormat="1" applyFont="1" applyBorder="1"/>
    <xf numFmtId="0" fontId="31" fillId="0" borderId="24" xfId="0" applyFont="1" applyBorder="1"/>
    <xf numFmtId="3" fontId="13" fillId="0" borderId="24" xfId="0" applyNumberFormat="1" applyFont="1" applyBorder="1"/>
    <xf numFmtId="3" fontId="13" fillId="0" borderId="132" xfId="0" applyNumberFormat="1" applyFont="1" applyBorder="1"/>
    <xf numFmtId="3" fontId="13" fillId="0" borderId="32" xfId="0" applyNumberFormat="1" applyFont="1" applyBorder="1"/>
    <xf numFmtId="3" fontId="12" fillId="0" borderId="114" xfId="0" applyNumberFormat="1" applyFont="1" applyBorder="1"/>
    <xf numFmtId="3" fontId="12" fillId="0" borderId="20" xfId="0" applyNumberFormat="1" applyFont="1" applyBorder="1"/>
    <xf numFmtId="3" fontId="12" fillId="0" borderId="72" xfId="0" applyNumberFormat="1" applyFont="1" applyBorder="1"/>
    <xf numFmtId="3" fontId="12" fillId="0" borderId="115" xfId="0" applyNumberFormat="1" applyFont="1" applyBorder="1"/>
    <xf numFmtId="3" fontId="12" fillId="0" borderId="133" xfId="0" applyNumberFormat="1" applyFont="1" applyBorder="1"/>
    <xf numFmtId="3" fontId="12" fillId="0" borderId="74" xfId="0" applyNumberFormat="1" applyFont="1" applyBorder="1"/>
    <xf numFmtId="3" fontId="12" fillId="0" borderId="55" xfId="0" applyNumberFormat="1" applyFont="1" applyFill="1" applyBorder="1"/>
    <xf numFmtId="3" fontId="12" fillId="0" borderId="126" xfId="0" applyNumberFormat="1" applyFont="1" applyBorder="1"/>
    <xf numFmtId="3" fontId="26" fillId="0" borderId="56" xfId="0" applyNumberFormat="1" applyFont="1" applyBorder="1"/>
    <xf numFmtId="0" fontId="31" fillId="0" borderId="65" xfId="0" applyFont="1" applyBorder="1"/>
    <xf numFmtId="3" fontId="20" fillId="0" borderId="55" xfId="0" applyNumberFormat="1" applyFont="1" applyBorder="1"/>
    <xf numFmtId="3" fontId="12" fillId="0" borderId="113" xfId="0" applyNumberFormat="1" applyFont="1" applyBorder="1"/>
    <xf numFmtId="3" fontId="12" fillId="0" borderId="132" xfId="0" applyNumberFormat="1" applyFont="1" applyBorder="1"/>
    <xf numFmtId="3" fontId="12" fillId="0" borderId="114" xfId="0" applyNumberFormat="1" applyFont="1" applyFill="1" applyBorder="1"/>
    <xf numFmtId="3" fontId="13" fillId="0" borderId="115" xfId="0" applyNumberFormat="1" applyFont="1" applyBorder="1"/>
    <xf numFmtId="3" fontId="13" fillId="0" borderId="133" xfId="0" applyNumberFormat="1" applyFont="1" applyBorder="1"/>
    <xf numFmtId="3" fontId="13" fillId="0" borderId="54" xfId="2" applyNumberFormat="1" applyFont="1" applyBorder="1" applyAlignment="1">
      <alignment horizontal="right"/>
    </xf>
    <xf numFmtId="3" fontId="13" fillId="0" borderId="62" xfId="2" applyNumberFormat="1" applyFont="1" applyBorder="1" applyAlignment="1">
      <alignment horizontal="right"/>
    </xf>
    <xf numFmtId="3" fontId="20" fillId="0" borderId="54" xfId="0" applyNumberFormat="1" applyFont="1" applyBorder="1"/>
    <xf numFmtId="3" fontId="13" fillId="0" borderId="54" xfId="0" applyNumberFormat="1" applyFont="1" applyBorder="1"/>
    <xf numFmtId="3" fontId="13" fillId="0" borderId="126" xfId="0" applyNumberFormat="1" applyFont="1" applyBorder="1"/>
    <xf numFmtId="3" fontId="13" fillId="0" borderId="56" xfId="0" applyNumberFormat="1" applyFont="1" applyBorder="1"/>
    <xf numFmtId="3" fontId="12" fillId="0" borderId="24" xfId="0" applyNumberFormat="1" applyFont="1" applyBorder="1"/>
    <xf numFmtId="3" fontId="20" fillId="0" borderId="18" xfId="0" applyNumberFormat="1" applyFont="1" applyBorder="1"/>
    <xf numFmtId="3" fontId="20" fillId="0" borderId="71" xfId="0" applyNumberFormat="1" applyFont="1" applyBorder="1"/>
    <xf numFmtId="0" fontId="23" fillId="0" borderId="134" xfId="0" applyFont="1" applyFill="1" applyBorder="1" applyAlignment="1">
      <alignment horizontal="center"/>
    </xf>
    <xf numFmtId="0" fontId="31" fillId="0" borderId="135" xfId="0" applyFont="1" applyBorder="1" applyAlignment="1">
      <alignment horizontal="center"/>
    </xf>
    <xf numFmtId="0" fontId="31" fillId="0" borderId="131" xfId="0" applyFont="1" applyBorder="1" applyAlignment="1">
      <alignment horizontal="center"/>
    </xf>
    <xf numFmtId="3" fontId="31" fillId="0" borderId="136" xfId="0" applyNumberFormat="1" applyFont="1" applyBorder="1" applyAlignment="1">
      <alignment horizontal="center"/>
    </xf>
    <xf numFmtId="0" fontId="31" fillId="0" borderId="89" xfId="0" applyFont="1" applyBorder="1"/>
    <xf numFmtId="3" fontId="20" fillId="0" borderId="137" xfId="0" applyNumberFormat="1" applyFont="1" applyFill="1" applyBorder="1"/>
    <xf numFmtId="3" fontId="20" fillId="0" borderId="128" xfId="0" applyNumberFormat="1" applyFont="1" applyBorder="1"/>
    <xf numFmtId="3" fontId="20" fillId="0" borderId="128" xfId="0" applyNumberFormat="1" applyFont="1" applyFill="1" applyBorder="1"/>
    <xf numFmtId="3" fontId="20" fillId="0" borderId="129" xfId="0" applyNumberFormat="1" applyFont="1" applyFill="1" applyBorder="1"/>
    <xf numFmtId="3" fontId="13" fillId="0" borderId="113" xfId="0" applyNumberFormat="1" applyFont="1" applyBorder="1"/>
    <xf numFmtId="3" fontId="13" fillId="0" borderId="32" xfId="0" applyNumberFormat="1" applyFont="1" applyFill="1" applyBorder="1"/>
    <xf numFmtId="3" fontId="12" fillId="0" borderId="56" xfId="0" applyNumberFormat="1" applyFont="1" applyFill="1" applyBorder="1"/>
    <xf numFmtId="3" fontId="12" fillId="0" borderId="138" xfId="0" applyNumberFormat="1" applyFont="1" applyBorder="1"/>
    <xf numFmtId="3" fontId="12" fillId="0" borderId="71" xfId="0" applyNumberFormat="1" applyFont="1" applyBorder="1"/>
    <xf numFmtId="3" fontId="12" fillId="0" borderId="126" xfId="0" applyNumberFormat="1" applyFont="1" applyFill="1" applyBorder="1"/>
    <xf numFmtId="3" fontId="13" fillId="0" borderId="127" xfId="0" applyNumberFormat="1" applyFont="1" applyFill="1" applyBorder="1"/>
    <xf numFmtId="3" fontId="20" fillId="0" borderId="139" xfId="0" applyNumberFormat="1" applyFont="1" applyBorder="1"/>
    <xf numFmtId="3" fontId="20" fillId="0" borderId="54" xfId="0" applyNumberFormat="1" applyFont="1" applyFill="1" applyBorder="1"/>
    <xf numFmtId="3" fontId="13" fillId="0" borderId="72" xfId="0" applyNumberFormat="1" applyFont="1" applyFill="1" applyBorder="1"/>
    <xf numFmtId="167" fontId="12" fillId="0" borderId="133" xfId="0" applyNumberFormat="1" applyFont="1" applyBorder="1"/>
    <xf numFmtId="3" fontId="12" fillId="0" borderId="32" xfId="0" applyNumberFormat="1" applyFont="1" applyFill="1" applyBorder="1"/>
    <xf numFmtId="3" fontId="20" fillId="0" borderId="62" xfId="0" applyNumberFormat="1" applyFont="1" applyBorder="1"/>
    <xf numFmtId="3" fontId="20" fillId="0" borderId="56" xfId="0" applyNumberFormat="1" applyFont="1" applyFill="1" applyBorder="1"/>
    <xf numFmtId="3" fontId="32" fillId="0" borderId="55" xfId="0" applyNumberFormat="1" applyFont="1" applyBorder="1"/>
    <xf numFmtId="0" fontId="33" fillId="0" borderId="0" xfId="0" applyFont="1" applyFill="1"/>
    <xf numFmtId="0" fontId="33" fillId="0" borderId="0" xfId="0" applyFont="1"/>
    <xf numFmtId="0" fontId="22" fillId="0" borderId="0" xfId="0" applyFont="1" applyFill="1"/>
    <xf numFmtId="3" fontId="22" fillId="0" borderId="0" xfId="0" applyNumberFormat="1" applyFont="1" applyFill="1"/>
    <xf numFmtId="0" fontId="28" fillId="0" borderId="0" xfId="0" applyFont="1"/>
    <xf numFmtId="0" fontId="35" fillId="0" borderId="0" xfId="0" applyFont="1" applyFill="1"/>
    <xf numFmtId="0" fontId="36" fillId="0" borderId="5" xfId="0" applyFont="1" applyFill="1" applyBorder="1" applyAlignment="1">
      <alignment horizontal="centerContinuous"/>
    </xf>
    <xf numFmtId="0" fontId="36" fillId="0" borderId="0" xfId="0" applyFont="1" applyFill="1" applyBorder="1" applyAlignment="1">
      <alignment horizontal="centerContinuous"/>
    </xf>
    <xf numFmtId="0" fontId="36" fillId="0" borderId="6" xfId="0" applyFont="1" applyFill="1" applyBorder="1" applyAlignment="1">
      <alignment horizontal="centerContinuous"/>
    </xf>
    <xf numFmtId="3" fontId="36" fillId="0" borderId="38" xfId="0" applyNumberFormat="1" applyFont="1" applyFill="1" applyBorder="1" applyAlignment="1">
      <alignment horizontal="center"/>
    </xf>
    <xf numFmtId="3" fontId="36" fillId="0" borderId="25" xfId="0" applyNumberFormat="1" applyFont="1" applyFill="1" applyBorder="1" applyAlignment="1">
      <alignment horizontal="center"/>
    </xf>
    <xf numFmtId="0" fontId="36" fillId="0" borderId="130" xfId="0" applyFont="1" applyFill="1" applyBorder="1" applyAlignment="1">
      <alignment horizontal="center"/>
    </xf>
    <xf numFmtId="0" fontId="36" fillId="0" borderId="14" xfId="0" applyFont="1" applyFill="1" applyBorder="1" applyAlignment="1">
      <alignment horizontal="centerContinuous"/>
    </xf>
    <xf numFmtId="0" fontId="36" fillId="0" borderId="6" xfId="0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3" fontId="36" fillId="0" borderId="32" xfId="0" applyNumberFormat="1" applyFont="1" applyFill="1" applyBorder="1" applyAlignment="1">
      <alignment horizontal="center"/>
    </xf>
    <xf numFmtId="3" fontId="36" fillId="0" borderId="14" xfId="0" applyNumberFormat="1" applyFont="1" applyFill="1" applyBorder="1" applyAlignment="1">
      <alignment horizontal="center"/>
    </xf>
    <xf numFmtId="0" fontId="36" fillId="0" borderId="24" xfId="0" applyFont="1" applyFill="1" applyBorder="1" applyAlignment="1">
      <alignment horizontal="center"/>
    </xf>
    <xf numFmtId="0" fontId="36" fillId="0" borderId="26" xfId="0" applyFont="1" applyFill="1" applyBorder="1" applyAlignment="1">
      <alignment horizontal="center"/>
    </xf>
    <xf numFmtId="0" fontId="35" fillId="0" borderId="0" xfId="0" applyFont="1" applyFill="1" applyBorder="1"/>
    <xf numFmtId="0" fontId="36" fillId="0" borderId="28" xfId="0" applyFont="1" applyFill="1" applyBorder="1" applyAlignment="1">
      <alignment horizontal="center"/>
    </xf>
    <xf numFmtId="0" fontId="36" fillId="0" borderId="141" xfId="0" applyFont="1" applyFill="1" applyBorder="1" applyAlignment="1">
      <alignment horizontal="center"/>
    </xf>
    <xf numFmtId="3" fontId="36" fillId="0" borderId="87" xfId="0" applyNumberFormat="1" applyFont="1" applyFill="1" applyBorder="1" applyAlignment="1">
      <alignment horizontal="center"/>
    </xf>
    <xf numFmtId="3" fontId="36" fillId="0" borderId="28" xfId="0" applyNumberFormat="1" applyFont="1" applyFill="1" applyBorder="1" applyAlignment="1">
      <alignment horizontal="center"/>
    </xf>
    <xf numFmtId="0" fontId="36" fillId="0" borderId="5" xfId="0" applyFont="1" applyFill="1" applyBorder="1"/>
    <xf numFmtId="0" fontId="36" fillId="0" borderId="14" xfId="0" applyFont="1" applyFill="1" applyBorder="1"/>
    <xf numFmtId="0" fontId="36" fillId="0" borderId="0" xfId="0" applyFont="1" applyFill="1" applyBorder="1"/>
    <xf numFmtId="0" fontId="36" fillId="0" borderId="45" xfId="0" applyFont="1" applyFill="1" applyBorder="1" applyAlignment="1"/>
    <xf numFmtId="0" fontId="36" fillId="0" borderId="32" xfId="0" applyFont="1" applyFill="1" applyBorder="1" applyAlignment="1"/>
    <xf numFmtId="0" fontId="36" fillId="0" borderId="24" xfId="0" applyFont="1" applyFill="1" applyBorder="1"/>
    <xf numFmtId="0" fontId="36" fillId="0" borderId="32" xfId="0" applyFont="1" applyFill="1" applyBorder="1"/>
    <xf numFmtId="0" fontId="36" fillId="0" borderId="26" xfId="0" applyFont="1" applyFill="1" applyBorder="1"/>
    <xf numFmtId="3" fontId="36" fillId="0" borderId="0" xfId="0" applyNumberFormat="1" applyFont="1" applyFill="1" applyBorder="1"/>
    <xf numFmtId="3" fontId="36" fillId="0" borderId="32" xfId="0" applyNumberFormat="1" applyFont="1" applyFill="1" applyBorder="1"/>
    <xf numFmtId="0" fontId="36" fillId="0" borderId="26" xfId="0" applyFont="1" applyFill="1" applyBorder="1" applyAlignment="1">
      <alignment horizontal="centerContinuous"/>
    </xf>
    <xf numFmtId="0" fontId="36" fillId="0" borderId="45" xfId="0" applyFont="1" applyFill="1" applyBorder="1"/>
    <xf numFmtId="0" fontId="36" fillId="0" borderId="6" xfId="0" applyFont="1" applyFill="1" applyBorder="1"/>
    <xf numFmtId="166" fontId="35" fillId="0" borderId="21" xfId="0" applyNumberFormat="1" applyFont="1" applyFill="1" applyBorder="1"/>
    <xf numFmtId="3" fontId="35" fillId="0" borderId="11" xfId="0" applyNumberFormat="1" applyFont="1" applyFill="1" applyBorder="1"/>
    <xf numFmtId="3" fontId="35" fillId="0" borderId="21" xfId="0" applyNumberFormat="1" applyFont="1" applyFill="1" applyBorder="1"/>
    <xf numFmtId="3" fontId="35" fillId="0" borderId="8" xfId="0" applyNumberFormat="1" applyFont="1" applyFill="1" applyBorder="1"/>
    <xf numFmtId="3" fontId="35" fillId="0" borderId="51" xfId="0" applyNumberFormat="1" applyFont="1" applyFill="1" applyBorder="1"/>
    <xf numFmtId="166" fontId="35" fillId="2" borderId="34" xfId="0" applyNumberFormat="1" applyFont="1" applyFill="1" applyBorder="1"/>
    <xf numFmtId="166" fontId="35" fillId="0" borderId="13" xfId="0" applyNumberFormat="1" applyFont="1" applyFill="1" applyBorder="1"/>
    <xf numFmtId="3" fontId="35" fillId="0" borderId="13" xfId="0" applyNumberFormat="1" applyFont="1" applyFill="1" applyBorder="1"/>
    <xf numFmtId="3" fontId="35" fillId="0" borderId="12" xfId="0" applyNumberFormat="1" applyFont="1" applyFill="1" applyBorder="1"/>
    <xf numFmtId="166" fontId="35" fillId="2" borderId="13" xfId="0" applyNumberFormat="1" applyFont="1" applyFill="1" applyBorder="1"/>
    <xf numFmtId="166" fontId="35" fillId="2" borderId="12" xfId="0" applyNumberFormat="1" applyFont="1" applyFill="1" applyBorder="1"/>
    <xf numFmtId="3" fontId="35" fillId="2" borderId="13" xfId="0" applyNumberFormat="1" applyFont="1" applyFill="1" applyBorder="1"/>
    <xf numFmtId="3" fontId="35" fillId="2" borderId="12" xfId="0" applyNumberFormat="1" applyFont="1" applyFill="1" applyBorder="1"/>
    <xf numFmtId="3" fontId="35" fillId="2" borderId="10" xfId="0" applyNumberFormat="1" applyFont="1" applyFill="1" applyBorder="1"/>
    <xf numFmtId="3" fontId="35" fillId="2" borderId="11" xfId="0" applyNumberFormat="1" applyFont="1" applyFill="1" applyBorder="1"/>
    <xf numFmtId="166" fontId="35" fillId="2" borderId="36" xfId="0" applyNumberFormat="1" applyFont="1" applyFill="1" applyBorder="1"/>
    <xf numFmtId="166" fontId="35" fillId="2" borderId="106" xfId="0" applyNumberFormat="1" applyFont="1" applyFill="1" applyBorder="1"/>
    <xf numFmtId="3" fontId="35" fillId="2" borderId="110" xfId="0" applyNumberFormat="1" applyFont="1" applyFill="1" applyBorder="1"/>
    <xf numFmtId="3" fontId="35" fillId="2" borderId="106" xfId="0" applyNumberFormat="1" applyFont="1" applyFill="1" applyBorder="1"/>
    <xf numFmtId="166" fontId="35" fillId="2" borderId="110" xfId="0" applyNumberFormat="1" applyFont="1" applyFill="1" applyBorder="1"/>
    <xf numFmtId="166" fontId="35" fillId="2" borderId="117" xfId="0" applyNumberFormat="1" applyFont="1" applyFill="1" applyBorder="1"/>
    <xf numFmtId="3" fontId="36" fillId="0" borderId="25" xfId="0" applyNumberFormat="1" applyFont="1" applyFill="1" applyBorder="1"/>
    <xf numFmtId="3" fontId="36" fillId="0" borderId="18" xfId="0" applyNumberFormat="1" applyFont="1" applyFill="1" applyBorder="1"/>
    <xf numFmtId="3" fontId="36" fillId="0" borderId="71" xfId="0" applyNumberFormat="1" applyFont="1" applyFill="1" applyBorder="1"/>
    <xf numFmtId="166" fontId="36" fillId="0" borderId="65" xfId="0" applyNumberFormat="1" applyFont="1" applyFill="1" applyBorder="1"/>
    <xf numFmtId="3" fontId="36" fillId="0" borderId="54" xfId="0" applyNumberFormat="1" applyFont="1" applyFill="1" applyBorder="1"/>
    <xf numFmtId="3" fontId="36" fillId="0" borderId="62" xfId="0" applyNumberFormat="1" applyFont="1" applyFill="1" applyBorder="1" applyAlignment="1"/>
    <xf numFmtId="3" fontId="36" fillId="0" borderId="61" xfId="0" applyNumberFormat="1" applyFont="1" applyFill="1" applyBorder="1" applyAlignment="1"/>
    <xf numFmtId="166" fontId="36" fillId="0" borderId="64" xfId="0" applyNumberFormat="1" applyFont="1" applyFill="1" applyBorder="1"/>
    <xf numFmtId="3" fontId="36" fillId="0" borderId="62" xfId="0" applyNumberFormat="1" applyFont="1" applyFill="1" applyBorder="1"/>
    <xf numFmtId="3" fontId="35" fillId="0" borderId="0" xfId="0" applyNumberFormat="1" applyFont="1" applyFill="1" applyBorder="1"/>
    <xf numFmtId="0" fontId="35" fillId="0" borderId="0" xfId="0" applyFont="1" applyFill="1" applyBorder="1" applyAlignment="1"/>
    <xf numFmtId="0" fontId="40" fillId="2" borderId="2" xfId="0" applyFont="1" applyFill="1" applyBorder="1"/>
    <xf numFmtId="0" fontId="40" fillId="2" borderId="14" xfId="0" applyFont="1" applyFill="1" applyBorder="1"/>
    <xf numFmtId="0" fontId="40" fillId="2" borderId="3" xfId="0" applyFont="1" applyFill="1" applyBorder="1"/>
    <xf numFmtId="0" fontId="40" fillId="2" borderId="25" xfId="0" applyFont="1" applyFill="1" applyBorder="1"/>
    <xf numFmtId="0" fontId="40" fillId="2" borderId="38" xfId="0" applyFont="1" applyFill="1" applyBorder="1"/>
    <xf numFmtId="3" fontId="40" fillId="2" borderId="25" xfId="0" applyNumberFormat="1" applyFont="1" applyFill="1" applyBorder="1"/>
    <xf numFmtId="3" fontId="40" fillId="2" borderId="3" xfId="0" applyNumberFormat="1" applyFont="1" applyFill="1" applyBorder="1"/>
    <xf numFmtId="166" fontId="40" fillId="2" borderId="95" xfId="0" applyNumberFormat="1" applyFont="1" applyFill="1" applyBorder="1"/>
    <xf numFmtId="0" fontId="40" fillId="2" borderId="142" xfId="0" applyFont="1" applyFill="1" applyBorder="1" applyAlignment="1"/>
    <xf numFmtId="166" fontId="40" fillId="2" borderId="25" xfId="0" applyNumberFormat="1" applyFont="1" applyFill="1" applyBorder="1"/>
    <xf numFmtId="0" fontId="40" fillId="2" borderId="95" xfId="0" applyFont="1" applyFill="1" applyBorder="1"/>
    <xf numFmtId="3" fontId="40" fillId="2" borderId="130" xfId="0" applyNumberFormat="1" applyFont="1" applyFill="1" applyBorder="1"/>
    <xf numFmtId="0" fontId="40" fillId="2" borderId="25" xfId="0" applyFont="1" applyFill="1" applyBorder="1" applyAlignment="1"/>
    <xf numFmtId="3" fontId="40" fillId="2" borderId="142" xfId="0" applyNumberFormat="1" applyFont="1" applyFill="1" applyBorder="1"/>
    <xf numFmtId="0" fontId="40" fillId="2" borderId="130" xfId="0" applyFont="1" applyFill="1" applyBorder="1"/>
    <xf numFmtId="0" fontId="40" fillId="2" borderId="4" xfId="0" applyFont="1" applyFill="1" applyBorder="1"/>
    <xf numFmtId="0" fontId="40" fillId="0" borderId="0" xfId="0" applyFont="1" applyFill="1"/>
    <xf numFmtId="0" fontId="40" fillId="0" borderId="0" xfId="0" applyFont="1" applyFill="1" applyBorder="1"/>
    <xf numFmtId="0" fontId="40" fillId="2" borderId="44" xfId="0" applyFont="1" applyFill="1" applyBorder="1"/>
    <xf numFmtId="0" fontId="40" fillId="2" borderId="28" xfId="0" applyFont="1" applyFill="1" applyBorder="1"/>
    <xf numFmtId="0" fontId="40" fillId="2" borderId="88" xfId="0" applyFont="1" applyFill="1" applyBorder="1"/>
    <xf numFmtId="0" fontId="40" fillId="2" borderId="87" xfId="0" applyFont="1" applyFill="1" applyBorder="1"/>
    <xf numFmtId="3" fontId="40" fillId="2" borderId="28" xfId="0" applyNumberFormat="1" applyFont="1" applyFill="1" applyBorder="1"/>
    <xf numFmtId="3" fontId="40" fillId="2" borderId="88" xfId="0" applyNumberFormat="1" applyFont="1" applyFill="1" applyBorder="1"/>
    <xf numFmtId="166" fontId="40" fillId="2" borderId="27" xfId="0" applyNumberFormat="1" applyFont="1" applyFill="1" applyBorder="1"/>
    <xf numFmtId="0" fontId="40" fillId="2" borderId="81" xfId="0" applyFont="1" applyFill="1" applyBorder="1" applyAlignment="1"/>
    <xf numFmtId="166" fontId="40" fillId="2" borderId="28" xfId="0" applyNumberFormat="1" applyFont="1" applyFill="1" applyBorder="1"/>
    <xf numFmtId="0" fontId="40" fillId="2" borderId="27" xfId="0" applyFont="1" applyFill="1" applyBorder="1"/>
    <xf numFmtId="3" fontId="40" fillId="2" borderId="141" xfId="0" applyNumberFormat="1" applyFont="1" applyFill="1" applyBorder="1"/>
    <xf numFmtId="0" fontId="40" fillId="2" borderId="28" xfId="0" applyFont="1" applyFill="1" applyBorder="1" applyAlignment="1"/>
    <xf numFmtId="3" fontId="40" fillId="2" borderId="81" xfId="0" applyNumberFormat="1" applyFont="1" applyFill="1" applyBorder="1"/>
    <xf numFmtId="0" fontId="40" fillId="2" borderId="141" xfId="0" applyFont="1" applyFill="1" applyBorder="1"/>
    <xf numFmtId="0" fontId="40" fillId="2" borderId="53" xfId="0" applyFont="1" applyFill="1" applyBorder="1"/>
    <xf numFmtId="0" fontId="40" fillId="0" borderId="105" xfId="0" applyFont="1" applyFill="1" applyBorder="1"/>
    <xf numFmtId="0" fontId="40" fillId="0" borderId="132" xfId="0" applyFont="1" applyFill="1" applyBorder="1"/>
    <xf numFmtId="3" fontId="35" fillId="2" borderId="49" xfId="0" applyNumberFormat="1" applyFont="1" applyFill="1" applyBorder="1"/>
    <xf numFmtId="166" fontId="35" fillId="2" borderId="73" xfId="0" applyNumberFormat="1" applyFont="1" applyFill="1" applyBorder="1"/>
    <xf numFmtId="0" fontId="35" fillId="2" borderId="93" xfId="0" applyFont="1" applyFill="1" applyBorder="1" applyAlignment="1"/>
    <xf numFmtId="166" fontId="35" fillId="2" borderId="49" xfId="0" applyNumberFormat="1" applyFont="1" applyFill="1" applyBorder="1"/>
    <xf numFmtId="0" fontId="35" fillId="2" borderId="103" xfId="0" applyFont="1" applyFill="1" applyBorder="1"/>
    <xf numFmtId="0" fontId="35" fillId="2" borderId="10" xfId="0" applyFont="1" applyFill="1" applyBorder="1"/>
    <xf numFmtId="0" fontId="35" fillId="2" borderId="49" xfId="0" applyFont="1" applyFill="1" applyBorder="1"/>
    <xf numFmtId="0" fontId="35" fillId="2" borderId="73" xfId="0" applyFont="1" applyFill="1" applyBorder="1"/>
    <xf numFmtId="3" fontId="35" fillId="2" borderId="59" xfId="0" applyNumberFormat="1" applyFont="1" applyFill="1" applyBorder="1"/>
    <xf numFmtId="3" fontId="35" fillId="2" borderId="93" xfId="0" applyNumberFormat="1" applyFont="1" applyFill="1" applyBorder="1" applyAlignment="1"/>
    <xf numFmtId="3" fontId="35" fillId="2" borderId="49" xfId="0" applyNumberFormat="1" applyFont="1" applyFill="1" applyBorder="1" applyAlignment="1"/>
    <xf numFmtId="3" fontId="35" fillId="2" borderId="93" xfId="0" applyNumberFormat="1" applyFont="1" applyFill="1" applyBorder="1"/>
    <xf numFmtId="3" fontId="35" fillId="2" borderId="103" xfId="0" applyNumberFormat="1" applyFont="1" applyFill="1" applyBorder="1"/>
    <xf numFmtId="0" fontId="40" fillId="0" borderId="20" xfId="0" applyFont="1" applyFill="1" applyBorder="1"/>
    <xf numFmtId="0" fontId="35" fillId="2" borderId="92" xfId="0" applyFont="1" applyFill="1" applyBorder="1" applyAlignment="1"/>
    <xf numFmtId="0" fontId="35" fillId="2" borderId="12" xfId="0" applyFont="1" applyFill="1" applyBorder="1"/>
    <xf numFmtId="0" fontId="35" fillId="2" borderId="22" xfId="0" applyFont="1" applyFill="1" applyBorder="1"/>
    <xf numFmtId="0" fontId="35" fillId="2" borderId="11" xfId="0" applyFont="1" applyFill="1" applyBorder="1"/>
    <xf numFmtId="166" fontId="36" fillId="2" borderId="13" xfId="0" applyNumberFormat="1" applyFont="1" applyFill="1" applyBorder="1"/>
    <xf numFmtId="3" fontId="35" fillId="2" borderId="92" xfId="0" applyNumberFormat="1" applyFont="1" applyFill="1" applyBorder="1" applyAlignment="1"/>
    <xf numFmtId="3" fontId="35" fillId="2" borderId="12" xfId="0" applyNumberFormat="1" applyFont="1" applyFill="1" applyBorder="1" applyAlignment="1"/>
    <xf numFmtId="3" fontId="35" fillId="2" borderId="92" xfId="0" applyNumberFormat="1" applyFont="1" applyFill="1" applyBorder="1"/>
    <xf numFmtId="0" fontId="35" fillId="2" borderId="36" xfId="0" applyFont="1" applyFill="1" applyBorder="1"/>
    <xf numFmtId="3" fontId="35" fillId="2" borderId="116" xfId="0" applyNumberFormat="1" applyFont="1" applyFill="1" applyBorder="1"/>
    <xf numFmtId="0" fontId="40" fillId="0" borderId="91" xfId="0" applyFont="1" applyFill="1" applyBorder="1"/>
    <xf numFmtId="0" fontId="40" fillId="0" borderId="143" xfId="0" applyFont="1" applyFill="1" applyBorder="1"/>
    <xf numFmtId="0" fontId="40" fillId="0" borderId="133" xfId="0" applyFont="1" applyFill="1" applyBorder="1"/>
    <xf numFmtId="0" fontId="35" fillId="2" borderId="116" xfId="0" applyFont="1" applyFill="1" applyBorder="1" applyAlignment="1"/>
    <xf numFmtId="0" fontId="35" fillId="2" borderId="106" xfId="0" applyFont="1" applyFill="1" applyBorder="1"/>
    <xf numFmtId="0" fontId="35" fillId="2" borderId="102" xfId="0" applyFont="1" applyFill="1" applyBorder="1"/>
    <xf numFmtId="0" fontId="35" fillId="2" borderId="110" xfId="0" applyFont="1" applyFill="1" applyBorder="1"/>
    <xf numFmtId="0" fontId="35" fillId="2" borderId="117" xfId="0" applyFont="1" applyFill="1" applyBorder="1"/>
    <xf numFmtId="3" fontId="35" fillId="2" borderId="107" xfId="0" applyNumberFormat="1" applyFont="1" applyFill="1" applyBorder="1"/>
    <xf numFmtId="3" fontId="35" fillId="2" borderId="116" xfId="0" applyNumberFormat="1" applyFont="1" applyFill="1" applyBorder="1" applyAlignment="1"/>
    <xf numFmtId="3" fontId="35" fillId="2" borderId="106" xfId="0" applyNumberFormat="1" applyFont="1" applyFill="1" applyBorder="1" applyAlignment="1"/>
    <xf numFmtId="0" fontId="40" fillId="0" borderId="41" xfId="0" applyFont="1" applyFill="1" applyBorder="1"/>
    <xf numFmtId="0" fontId="40" fillId="0" borderId="47" xfId="0" applyFont="1" applyFill="1" applyBorder="1"/>
    <xf numFmtId="0" fontId="35" fillId="0" borderId="39" xfId="0" applyFont="1" applyFill="1" applyBorder="1" applyAlignment="1"/>
    <xf numFmtId="3" fontId="35" fillId="0" borderId="39" xfId="0" applyNumberFormat="1" applyFont="1" applyFill="1" applyBorder="1"/>
    <xf numFmtId="166" fontId="35" fillId="0" borderId="99" xfId="0" applyNumberFormat="1" applyFont="1" applyFill="1" applyBorder="1"/>
    <xf numFmtId="0" fontId="36" fillId="0" borderId="142" xfId="0" applyFont="1" applyFill="1" applyBorder="1" applyAlignment="1"/>
    <xf numFmtId="0" fontId="35" fillId="0" borderId="25" xfId="0" applyFont="1" applyFill="1" applyBorder="1"/>
    <xf numFmtId="3" fontId="36" fillId="0" borderId="3" xfId="0" applyNumberFormat="1" applyFont="1" applyFill="1" applyBorder="1"/>
    <xf numFmtId="0" fontId="36" fillId="0" borderId="145" xfId="0" applyFont="1" applyFill="1" applyBorder="1" applyAlignment="1"/>
    <xf numFmtId="0" fontId="36" fillId="0" borderId="144" xfId="0" applyFont="1" applyFill="1" applyBorder="1"/>
    <xf numFmtId="0" fontId="35" fillId="0" borderId="39" xfId="0" applyFont="1" applyFill="1" applyBorder="1"/>
    <xf numFmtId="166" fontId="36" fillId="0" borderId="99" xfId="0" applyNumberFormat="1" applyFont="1" applyFill="1" applyBorder="1"/>
    <xf numFmtId="3" fontId="35" fillId="0" borderId="38" xfId="0" applyNumberFormat="1" applyFont="1" applyFill="1" applyBorder="1"/>
    <xf numFmtId="166" fontId="36" fillId="0" borderId="130" xfId="0" applyNumberFormat="1" applyFont="1" applyFill="1" applyBorder="1"/>
    <xf numFmtId="3" fontId="36" fillId="0" borderId="16" xfId="0" applyNumberFormat="1" applyFont="1" applyFill="1" applyBorder="1" applyAlignment="1"/>
    <xf numFmtId="3" fontId="35" fillId="0" borderId="144" xfId="0" applyNumberFormat="1" applyFont="1" applyFill="1" applyBorder="1" applyAlignment="1"/>
    <xf numFmtId="166" fontId="35" fillId="0" borderId="144" xfId="0" applyNumberFormat="1" applyFont="1" applyFill="1" applyBorder="1"/>
    <xf numFmtId="3" fontId="35" fillId="0" borderId="146" xfId="0" applyNumberFormat="1" applyFont="1" applyFill="1" applyBorder="1"/>
    <xf numFmtId="3" fontId="35" fillId="0" borderId="69" xfId="0" applyNumberFormat="1" applyFont="1" applyFill="1" applyBorder="1"/>
    <xf numFmtId="3" fontId="35" fillId="0" borderId="145" xfId="0" applyNumberFormat="1" applyFont="1" applyFill="1" applyBorder="1"/>
    <xf numFmtId="0" fontId="35" fillId="0" borderId="3" xfId="0" applyFont="1" applyFill="1" applyBorder="1"/>
    <xf numFmtId="3" fontId="36" fillId="0" borderId="144" xfId="0" applyNumberFormat="1" applyFont="1" applyFill="1" applyBorder="1" applyAlignment="1"/>
    <xf numFmtId="0" fontId="35" fillId="0" borderId="144" xfId="0" applyFont="1" applyFill="1" applyBorder="1"/>
    <xf numFmtId="0" fontId="36" fillId="0" borderId="144" xfId="0" applyFont="1" applyFill="1" applyBorder="1" applyAlignment="1"/>
    <xf numFmtId="166" fontId="36" fillId="0" borderId="75" xfId="0" applyNumberFormat="1" applyFont="1" applyFill="1" applyBorder="1"/>
    <xf numFmtId="3" fontId="36" fillId="0" borderId="144" xfId="0" applyNumberFormat="1" applyFont="1" applyFill="1" applyBorder="1"/>
    <xf numFmtId="3" fontId="36" fillId="0" borderId="39" xfId="0" applyNumberFormat="1" applyFont="1" applyFill="1" applyBorder="1" applyAlignment="1"/>
    <xf numFmtId="3" fontId="36" fillId="0" borderId="146" xfId="0" applyNumberFormat="1" applyFont="1" applyFill="1" applyBorder="1" applyAlignment="1"/>
    <xf numFmtId="166" fontId="36" fillId="0" borderId="144" xfId="0" applyNumberFormat="1" applyFont="1" applyFill="1" applyBorder="1"/>
    <xf numFmtId="166" fontId="36" fillId="0" borderId="40" xfId="0" applyNumberFormat="1" applyFont="1" applyFill="1" applyBorder="1"/>
    <xf numFmtId="166" fontId="36" fillId="0" borderId="146" xfId="0" applyNumberFormat="1" applyFont="1" applyFill="1" applyBorder="1"/>
    <xf numFmtId="3" fontId="36" fillId="0" borderId="39" xfId="0" applyNumberFormat="1" applyFont="1" applyFill="1" applyBorder="1"/>
    <xf numFmtId="3" fontId="35" fillId="0" borderId="39" xfId="0" applyNumberFormat="1" applyFont="1" applyFill="1" applyBorder="1" applyAlignment="1"/>
    <xf numFmtId="166" fontId="36" fillId="0" borderId="39" xfId="0" applyNumberFormat="1" applyFont="1" applyFill="1" applyBorder="1"/>
    <xf numFmtId="3" fontId="36" fillId="0" borderId="87" xfId="0" applyNumberFormat="1" applyFont="1" applyFill="1" applyBorder="1" applyAlignment="1"/>
    <xf numFmtId="3" fontId="36" fillId="0" borderId="28" xfId="0" applyNumberFormat="1" applyFont="1" applyFill="1" applyBorder="1" applyAlignment="1"/>
    <xf numFmtId="166" fontId="36" fillId="0" borderId="88" xfId="0" applyNumberFormat="1" applyFont="1" applyFill="1" applyBorder="1"/>
    <xf numFmtId="166" fontId="36" fillId="0" borderId="27" xfId="0" applyNumberFormat="1" applyFont="1" applyFill="1" applyBorder="1"/>
    <xf numFmtId="167" fontId="36" fillId="0" borderId="144" xfId="0" applyNumberFormat="1" applyFont="1" applyFill="1" applyBorder="1"/>
    <xf numFmtId="166" fontId="36" fillId="0" borderId="36" xfId="0" applyNumberFormat="1" applyFont="1" applyFill="1" applyBorder="1"/>
    <xf numFmtId="3" fontId="36" fillId="0" borderId="39" xfId="0" applyNumberFormat="1" applyFont="1" applyFill="1" applyBorder="1" applyAlignment="1">
      <alignment horizontal="centerContinuous"/>
    </xf>
    <xf numFmtId="3" fontId="36" fillId="0" borderId="145" xfId="0" applyNumberFormat="1" applyFont="1" applyFill="1" applyBorder="1" applyAlignment="1">
      <alignment horizontal="centerContinuous"/>
    </xf>
    <xf numFmtId="0" fontId="36" fillId="2" borderId="5" xfId="0" applyFont="1" applyFill="1" applyBorder="1" applyAlignment="1">
      <alignment horizontal="center"/>
    </xf>
    <xf numFmtId="0" fontId="36" fillId="2" borderId="6" xfId="0" applyFont="1" applyFill="1" applyBorder="1" applyAlignment="1">
      <alignment horizontal="center"/>
    </xf>
    <xf numFmtId="3" fontId="35" fillId="2" borderId="94" xfId="0" applyNumberFormat="1" applyFont="1" applyFill="1" applyBorder="1" applyAlignment="1">
      <alignment horizontal="right"/>
    </xf>
    <xf numFmtId="3" fontId="35" fillId="2" borderId="8" xfId="0" applyNumberFormat="1" applyFont="1" applyFill="1" applyBorder="1"/>
    <xf numFmtId="166" fontId="36" fillId="0" borderId="51" xfId="0" applyNumberFormat="1" applyFont="1" applyFill="1" applyBorder="1"/>
    <xf numFmtId="166" fontId="35" fillId="2" borderId="8" xfId="0" applyNumberFormat="1" applyFont="1" applyFill="1" applyBorder="1"/>
    <xf numFmtId="166" fontId="35" fillId="2" borderId="52" xfId="0" applyNumberFormat="1" applyFont="1" applyFill="1" applyBorder="1"/>
    <xf numFmtId="166" fontId="36" fillId="0" borderId="11" xfId="0" applyNumberFormat="1" applyFont="1" applyFill="1" applyBorder="1"/>
    <xf numFmtId="3" fontId="35" fillId="2" borderId="22" xfId="0" applyNumberFormat="1" applyFont="1" applyFill="1" applyBorder="1"/>
    <xf numFmtId="3" fontId="35" fillId="2" borderId="102" xfId="0" applyNumberFormat="1" applyFont="1" applyFill="1" applyBorder="1"/>
    <xf numFmtId="166" fontId="36" fillId="0" borderId="62" xfId="0" applyNumberFormat="1" applyFont="1" applyFill="1" applyBorder="1"/>
    <xf numFmtId="0" fontId="36" fillId="0" borderId="0" xfId="0" applyFont="1" applyFill="1"/>
    <xf numFmtId="3" fontId="36" fillId="2" borderId="147" xfId="0" applyNumberFormat="1" applyFont="1" applyFill="1" applyBorder="1"/>
    <xf numFmtId="3" fontId="36" fillId="2" borderId="148" xfId="0" applyNumberFormat="1" applyFont="1" applyFill="1" applyBorder="1"/>
    <xf numFmtId="3" fontId="36" fillId="2" borderId="134" xfId="0" applyNumberFormat="1" applyFont="1" applyFill="1" applyBorder="1"/>
    <xf numFmtId="0" fontId="41" fillId="0" borderId="0" xfId="0" applyFont="1" applyFill="1" applyBorder="1"/>
    <xf numFmtId="0" fontId="42" fillId="0" borderId="0" xfId="0" applyFont="1" applyFill="1" applyBorder="1"/>
    <xf numFmtId="0" fontId="41" fillId="0" borderId="0" xfId="0" applyFont="1" applyFill="1" applyBorder="1" applyAlignment="1"/>
    <xf numFmtId="0" fontId="40" fillId="0" borderId="0" xfId="0" applyFont="1" applyFill="1" applyBorder="1" applyAlignment="1"/>
    <xf numFmtId="3" fontId="42" fillId="0" borderId="0" xfId="0" applyNumberFormat="1" applyFont="1" applyFill="1" applyBorder="1"/>
    <xf numFmtId="0" fontId="41" fillId="0" borderId="0" xfId="0" applyFont="1" applyFill="1" applyBorder="1" applyAlignment="1">
      <alignment horizontal="left"/>
    </xf>
    <xf numFmtId="0" fontId="40" fillId="0" borderId="0" xfId="0" applyFont="1" applyFill="1" applyBorder="1" applyAlignment="1">
      <alignment horizontal="left"/>
    </xf>
    <xf numFmtId="0" fontId="39" fillId="0" borderId="0" xfId="0" applyFont="1" applyFill="1" applyBorder="1"/>
    <xf numFmtId="0" fontId="37" fillId="0" borderId="0" xfId="0" applyFont="1" applyFill="1" applyBorder="1" applyAlignment="1"/>
    <xf numFmtId="3" fontId="39" fillId="0" borderId="0" xfId="0" applyNumberFormat="1" applyFont="1" applyFill="1" applyBorder="1"/>
    <xf numFmtId="166" fontId="16" fillId="0" borderId="34" xfId="0" applyNumberFormat="1" applyFont="1" applyFill="1" applyBorder="1"/>
    <xf numFmtId="0" fontId="40" fillId="0" borderId="151" xfId="0" applyFont="1" applyFill="1" applyBorder="1"/>
    <xf numFmtId="0" fontId="40" fillId="0" borderId="152" xfId="0" applyFont="1" applyFill="1" applyBorder="1"/>
    <xf numFmtId="0" fontId="40" fillId="0" borderId="150" xfId="0" applyFont="1" applyFill="1" applyBorder="1"/>
    <xf numFmtId="0" fontId="40" fillId="0" borderId="42" xfId="0" applyFont="1" applyFill="1" applyBorder="1"/>
    <xf numFmtId="166" fontId="36" fillId="2" borderId="153" xfId="0" applyNumberFormat="1" applyFont="1" applyFill="1" applyBorder="1"/>
    <xf numFmtId="166" fontId="36" fillId="0" borderId="95" xfId="0" applyNumberFormat="1" applyFont="1" applyFill="1" applyBorder="1"/>
    <xf numFmtId="0" fontId="35" fillId="0" borderId="38" xfId="0" applyFont="1" applyFill="1" applyBorder="1"/>
    <xf numFmtId="167" fontId="40" fillId="2" borderId="95" xfId="0" applyNumberFormat="1" applyFont="1" applyFill="1" applyBorder="1"/>
    <xf numFmtId="167" fontId="40" fillId="2" borderId="27" xfId="0" applyNumberFormat="1" applyFont="1" applyFill="1" applyBorder="1"/>
    <xf numFmtId="167" fontId="35" fillId="2" borderId="73" xfId="0" applyNumberFormat="1" applyFont="1" applyFill="1" applyBorder="1"/>
    <xf numFmtId="167" fontId="35" fillId="2" borderId="36" xfId="0" applyNumberFormat="1" applyFont="1" applyFill="1" applyBorder="1"/>
    <xf numFmtId="167" fontId="35" fillId="2" borderId="117" xfId="0" applyNumberFormat="1" applyFont="1" applyFill="1" applyBorder="1"/>
    <xf numFmtId="167" fontId="35" fillId="0" borderId="99" xfId="0" applyNumberFormat="1" applyFont="1" applyFill="1" applyBorder="1"/>
    <xf numFmtId="3" fontId="36" fillId="0" borderId="145" xfId="0" applyNumberFormat="1" applyFont="1" applyFill="1" applyBorder="1" applyAlignment="1"/>
    <xf numFmtId="0" fontId="16" fillId="0" borderId="0" xfId="0" applyFont="1" applyFill="1"/>
    <xf numFmtId="0" fontId="44" fillId="0" borderId="0" xfId="0" applyFont="1"/>
    <xf numFmtId="3" fontId="45" fillId="0" borderId="32" xfId="0" applyNumberFormat="1" applyFont="1" applyBorder="1"/>
    <xf numFmtId="0" fontId="46" fillId="0" borderId="0" xfId="0" applyFont="1" applyFill="1"/>
    <xf numFmtId="0" fontId="45" fillId="0" borderId="0" xfId="0" applyFont="1" applyFill="1"/>
    <xf numFmtId="0" fontId="47" fillId="0" borderId="0" xfId="0" applyFont="1" applyFill="1"/>
    <xf numFmtId="0" fontId="28" fillId="0" borderId="0" xfId="0" applyFont="1" applyFill="1"/>
    <xf numFmtId="0" fontId="44" fillId="0" borderId="0" xfId="0" applyFont="1" applyFill="1"/>
    <xf numFmtId="3" fontId="31" fillId="0" borderId="76" xfId="0" applyNumberFormat="1" applyFont="1" applyBorder="1" applyAlignment="1">
      <alignment horizontal="center"/>
    </xf>
    <xf numFmtId="3" fontId="31" fillId="0" borderId="156" xfId="0" applyNumberFormat="1" applyFont="1" applyBorder="1" applyAlignment="1">
      <alignment horizontal="center"/>
    </xf>
    <xf numFmtId="0" fontId="5" fillId="0" borderId="0" xfId="0" applyFont="1" applyFill="1"/>
    <xf numFmtId="0" fontId="48" fillId="0" borderId="0" xfId="0" applyFont="1"/>
    <xf numFmtId="0" fontId="40" fillId="0" borderId="0" xfId="0" applyFont="1"/>
    <xf numFmtId="0" fontId="16" fillId="0" borderId="0" xfId="0" applyFont="1"/>
    <xf numFmtId="0" fontId="18" fillId="0" borderId="0" xfId="0" applyFont="1"/>
    <xf numFmtId="0" fontId="49" fillId="0" borderId="0" xfId="0" applyFont="1" applyBorder="1"/>
    <xf numFmtId="3" fontId="49" fillId="0" borderId="0" xfId="0" applyNumberFormat="1" applyFont="1" applyBorder="1"/>
    <xf numFmtId="0" fontId="38" fillId="0" borderId="16" xfId="0" applyFont="1" applyFill="1" applyBorder="1" applyAlignment="1">
      <alignment wrapText="1"/>
    </xf>
    <xf numFmtId="0" fontId="38" fillId="0" borderId="39" xfId="0" applyFont="1" applyFill="1" applyBorder="1" applyAlignment="1">
      <alignment wrapText="1"/>
    </xf>
    <xf numFmtId="166" fontId="35" fillId="0" borderId="40" xfId="0" applyNumberFormat="1" applyFont="1" applyBorder="1"/>
    <xf numFmtId="0" fontId="44" fillId="0" borderId="0" xfId="0" applyFont="1" applyBorder="1"/>
    <xf numFmtId="166" fontId="8" fillId="0" borderId="104" xfId="0" applyNumberFormat="1" applyFont="1" applyBorder="1" applyAlignment="1">
      <alignment horizontal="center"/>
    </xf>
    <xf numFmtId="3" fontId="10" fillId="0" borderId="0" xfId="0" applyNumberFormat="1" applyFont="1" applyBorder="1"/>
    <xf numFmtId="3" fontId="16" fillId="0" borderId="15" xfId="1" applyNumberFormat="1" applyFont="1" applyBorder="1"/>
    <xf numFmtId="3" fontId="16" fillId="0" borderId="15" xfId="1" applyNumberFormat="1" applyFont="1" applyFill="1" applyBorder="1"/>
    <xf numFmtId="3" fontId="16" fillId="0" borderId="51" xfId="0" applyNumberFormat="1" applyFont="1" applyFill="1" applyBorder="1"/>
    <xf numFmtId="3" fontId="16" fillId="0" borderId="11" xfId="0" applyNumberFormat="1" applyFont="1" applyBorder="1" applyAlignment="1">
      <alignment wrapText="1"/>
    </xf>
    <xf numFmtId="3" fontId="16" fillId="0" borderId="11" xfId="0" applyNumberFormat="1" applyFont="1" applyFill="1" applyBorder="1"/>
    <xf numFmtId="3" fontId="16" fillId="0" borderId="68" xfId="0" applyNumberFormat="1" applyFont="1" applyFill="1" applyBorder="1"/>
    <xf numFmtId="3" fontId="16" fillId="0" borderId="15" xfId="0" applyNumberFormat="1" applyFont="1" applyFill="1" applyBorder="1"/>
    <xf numFmtId="3" fontId="16" fillId="0" borderId="23" xfId="0" applyNumberFormat="1" applyFont="1" applyFill="1" applyBorder="1"/>
    <xf numFmtId="3" fontId="16" fillId="0" borderId="50" xfId="0" applyNumberFormat="1" applyFont="1" applyFill="1" applyBorder="1"/>
    <xf numFmtId="3" fontId="16" fillId="0" borderId="23" xfId="0" applyNumberFormat="1" applyFont="1" applyBorder="1"/>
    <xf numFmtId="3" fontId="16" fillId="0" borderId="9" xfId="0" applyNumberFormat="1" applyFont="1" applyFill="1" applyBorder="1"/>
    <xf numFmtId="3" fontId="16" fillId="0" borderId="10" xfId="0" applyNumberFormat="1" applyFont="1" applyFill="1" applyBorder="1"/>
    <xf numFmtId="166" fontId="35" fillId="2" borderId="10" xfId="0" applyNumberFormat="1" applyFont="1" applyFill="1" applyBorder="1"/>
    <xf numFmtId="166" fontId="35" fillId="2" borderId="11" xfId="0" applyNumberFormat="1" applyFont="1" applyFill="1" applyBorder="1"/>
    <xf numFmtId="166" fontId="35" fillId="2" borderId="59" xfId="0" applyNumberFormat="1" applyFont="1" applyFill="1" applyBorder="1"/>
    <xf numFmtId="166" fontId="35" fillId="2" borderId="107" xfId="0" applyNumberFormat="1" applyFont="1" applyFill="1" applyBorder="1"/>
    <xf numFmtId="0" fontId="8" fillId="0" borderId="79" xfId="0" applyFont="1" applyFill="1" applyBorder="1" applyAlignment="1">
      <alignment horizontal="centerContinuous"/>
    </xf>
    <xf numFmtId="166" fontId="8" fillId="0" borderId="55" xfId="0" applyNumberFormat="1" applyFont="1" applyFill="1" applyBorder="1"/>
    <xf numFmtId="0" fontId="36" fillId="0" borderId="24" xfId="0" applyFont="1" applyFill="1" applyBorder="1" applyAlignment="1">
      <alignment horizontal="centerContinuous"/>
    </xf>
    <xf numFmtId="3" fontId="36" fillId="0" borderId="25" xfId="0" applyNumberFormat="1" applyFont="1" applyFill="1" applyBorder="1" applyAlignment="1"/>
    <xf numFmtId="166" fontId="8" fillId="0" borderId="121" xfId="0" applyNumberFormat="1" applyFont="1" applyFill="1" applyBorder="1"/>
    <xf numFmtId="0" fontId="35" fillId="2" borderId="13" xfId="0" applyFont="1" applyFill="1" applyBorder="1"/>
    <xf numFmtId="0" fontId="35" fillId="2" borderId="107" xfId="0" applyFont="1" applyFill="1" applyBorder="1"/>
    <xf numFmtId="0" fontId="8" fillId="0" borderId="164" xfId="0" applyFont="1" applyFill="1" applyBorder="1" applyAlignment="1">
      <alignment horizontal="center"/>
    </xf>
    <xf numFmtId="166" fontId="35" fillId="0" borderId="39" xfId="0" applyNumberFormat="1" applyFont="1" applyFill="1" applyBorder="1"/>
    <xf numFmtId="166" fontId="36" fillId="0" borderId="0" xfId="0" applyNumberFormat="1" applyFont="1" applyFill="1" applyBorder="1"/>
    <xf numFmtId="0" fontId="36" fillId="0" borderId="121" xfId="0" applyFont="1" applyFill="1" applyBorder="1"/>
    <xf numFmtId="3" fontId="35" fillId="2" borderId="24" xfId="0" applyNumberFormat="1" applyFont="1" applyFill="1" applyBorder="1"/>
    <xf numFmtId="0" fontId="36" fillId="0" borderId="14" xfId="0" applyFont="1" applyFill="1" applyBorder="1" applyAlignment="1">
      <alignment horizontal="center"/>
    </xf>
    <xf numFmtId="166" fontId="36" fillId="0" borderId="145" xfId="0" applyNumberFormat="1" applyFont="1" applyFill="1" applyBorder="1"/>
    <xf numFmtId="0" fontId="8" fillId="0" borderId="165" xfId="0" applyFont="1" applyFill="1" applyBorder="1" applyAlignment="1">
      <alignment horizontal="center"/>
    </xf>
    <xf numFmtId="166" fontId="8" fillId="0" borderId="1" xfId="3" applyNumberFormat="1" applyFont="1" applyFill="1" applyBorder="1" applyAlignment="1">
      <alignment horizontal="center"/>
    </xf>
    <xf numFmtId="166" fontId="8" fillId="0" borderId="17" xfId="3" applyNumberFormat="1" applyFont="1" applyFill="1" applyBorder="1" applyAlignment="1">
      <alignment horizontal="center"/>
    </xf>
    <xf numFmtId="0" fontId="23" fillId="0" borderId="76" xfId="0" applyFont="1" applyFill="1" applyBorder="1" applyAlignment="1">
      <alignment horizontal="centerContinuous"/>
    </xf>
    <xf numFmtId="0" fontId="30" fillId="0" borderId="17" xfId="3" applyFont="1" applyBorder="1" applyAlignment="1">
      <alignment horizontal="center"/>
    </xf>
    <xf numFmtId="0" fontId="30" fillId="0" borderId="6" xfId="3" applyFont="1" applyBorder="1" applyAlignment="1">
      <alignment horizontal="center"/>
    </xf>
    <xf numFmtId="3" fontId="7" fillId="0" borderId="166" xfId="0" applyNumberFormat="1" applyFont="1" applyFill="1" applyBorder="1"/>
    <xf numFmtId="3" fontId="30" fillId="0" borderId="40" xfId="0" applyNumberFormat="1" applyFont="1" applyBorder="1"/>
    <xf numFmtId="0" fontId="15" fillId="0" borderId="49" xfId="0" applyFont="1" applyBorder="1"/>
    <xf numFmtId="0" fontId="15" fillId="0" borderId="12" xfId="0" applyFont="1" applyBorder="1"/>
    <xf numFmtId="0" fontId="30" fillId="0" borderId="144" xfId="0" applyFont="1" applyBorder="1"/>
    <xf numFmtId="0" fontId="30" fillId="0" borderId="121" xfId="0" applyFont="1" applyBorder="1"/>
    <xf numFmtId="0" fontId="21" fillId="0" borderId="0" xfId="3" applyFont="1" applyBorder="1"/>
    <xf numFmtId="0" fontId="16" fillId="0" borderId="0" xfId="9" applyFont="1"/>
    <xf numFmtId="0" fontId="37" fillId="0" borderId="0" xfId="9" applyFont="1"/>
    <xf numFmtId="0" fontId="37" fillId="0" borderId="0" xfId="9" applyFont="1" applyFill="1"/>
    <xf numFmtId="0" fontId="16" fillId="0" borderId="0" xfId="9" applyFont="1" applyBorder="1"/>
    <xf numFmtId="167" fontId="16" fillId="0" borderId="0" xfId="9" applyNumberFormat="1" applyFont="1"/>
    <xf numFmtId="3" fontId="16" fillId="0" borderId="0" xfId="9" applyNumberFormat="1" applyFont="1"/>
    <xf numFmtId="0" fontId="37" fillId="0" borderId="0" xfId="9" applyFont="1" applyBorder="1"/>
    <xf numFmtId="0" fontId="37" fillId="0" borderId="0" xfId="9" applyFont="1" applyFill="1" applyBorder="1"/>
    <xf numFmtId="167" fontId="16" fillId="0" borderId="0" xfId="9" applyNumberFormat="1" applyFont="1" applyBorder="1"/>
    <xf numFmtId="3" fontId="16" fillId="0" borderId="0" xfId="9" applyNumberFormat="1" applyFont="1" applyBorder="1"/>
    <xf numFmtId="0" fontId="41" fillId="0" borderId="0" xfId="9" applyFont="1" applyFill="1" applyBorder="1"/>
    <xf numFmtId="0" fontId="16" fillId="0" borderId="0" xfId="9" applyFont="1" applyFill="1" applyBorder="1"/>
    <xf numFmtId="167" fontId="16" fillId="0" borderId="0" xfId="9" applyNumberFormat="1" applyFont="1" applyFill="1" applyBorder="1"/>
    <xf numFmtId="3" fontId="16" fillId="0" borderId="0" xfId="9" applyNumberFormat="1" applyFont="1" applyFill="1" applyBorder="1"/>
    <xf numFmtId="0" fontId="26" fillId="0" borderId="0" xfId="9" applyFont="1"/>
    <xf numFmtId="0" fontId="26" fillId="0" borderId="0" xfId="9" applyFont="1" applyBorder="1"/>
    <xf numFmtId="0" fontId="26" fillId="0" borderId="0" xfId="9" applyFont="1" applyFill="1" applyBorder="1"/>
    <xf numFmtId="167" fontId="26" fillId="0" borderId="0" xfId="9" applyNumberFormat="1" applyFont="1" applyFill="1" applyBorder="1"/>
    <xf numFmtId="3" fontId="26" fillId="0" borderId="0" xfId="9" applyNumberFormat="1" applyFont="1" applyFill="1" applyBorder="1"/>
    <xf numFmtId="0" fontId="20" fillId="0" borderId="0" xfId="9" applyFont="1" applyFill="1" applyBorder="1"/>
    <xf numFmtId="0" fontId="20" fillId="0" borderId="0" xfId="9" applyFont="1"/>
    <xf numFmtId="0" fontId="20" fillId="0" borderId="0" xfId="9" applyFont="1" applyBorder="1"/>
    <xf numFmtId="0" fontId="42" fillId="0" borderId="0" xfId="9" applyFont="1" applyFill="1" applyBorder="1"/>
    <xf numFmtId="167" fontId="20" fillId="0" borderId="0" xfId="9" applyNumberFormat="1" applyFont="1" applyFill="1" applyBorder="1"/>
    <xf numFmtId="3" fontId="20" fillId="0" borderId="0" xfId="9" applyNumberFormat="1" applyFont="1" applyFill="1" applyBorder="1"/>
    <xf numFmtId="0" fontId="21" fillId="0" borderId="0" xfId="9" applyFont="1" applyFill="1" applyBorder="1"/>
    <xf numFmtId="167" fontId="21" fillId="0" borderId="0" xfId="9" applyNumberFormat="1" applyFont="1" applyFill="1" applyBorder="1"/>
    <xf numFmtId="3" fontId="21" fillId="0" borderId="0" xfId="9" applyNumberFormat="1" applyFont="1" applyFill="1" applyBorder="1"/>
    <xf numFmtId="0" fontId="52" fillId="0" borderId="0" xfId="9" applyFont="1" applyFill="1" applyBorder="1"/>
    <xf numFmtId="0" fontId="11" fillId="0" borderId="0" xfId="9" applyFont="1" applyBorder="1"/>
    <xf numFmtId="167" fontId="11" fillId="0" borderId="0" xfId="9" applyNumberFormat="1" applyFont="1" applyBorder="1"/>
    <xf numFmtId="3" fontId="11" fillId="0" borderId="0" xfId="9" applyNumberFormat="1" applyFont="1" applyBorder="1"/>
    <xf numFmtId="0" fontId="11" fillId="0" borderId="0" xfId="9" applyFont="1"/>
    <xf numFmtId="0" fontId="29" fillId="0" borderId="0" xfId="9" applyFont="1" applyBorder="1"/>
    <xf numFmtId="0" fontId="16" fillId="0" borderId="0" xfId="9" applyFont="1" applyFill="1"/>
    <xf numFmtId="0" fontId="11" fillId="0" borderId="0" xfId="9" applyFont="1" applyFill="1" applyBorder="1"/>
    <xf numFmtId="167" fontId="11" fillId="0" borderId="0" xfId="9" applyNumberFormat="1" applyFont="1" applyFill="1" applyBorder="1"/>
    <xf numFmtId="3" fontId="11" fillId="0" borderId="0" xfId="9" applyNumberFormat="1" applyFont="1" applyFill="1" applyBorder="1"/>
    <xf numFmtId="0" fontId="29" fillId="0" borderId="0" xfId="9" applyFont="1" applyFill="1" applyBorder="1"/>
    <xf numFmtId="167" fontId="29" fillId="4" borderId="0" xfId="9" applyNumberFormat="1" applyFont="1" applyFill="1" applyBorder="1"/>
    <xf numFmtId="3" fontId="29" fillId="4" borderId="0" xfId="9" applyNumberFormat="1" applyFont="1" applyFill="1" applyBorder="1"/>
    <xf numFmtId="167" fontId="11" fillId="4" borderId="0" xfId="9" applyNumberFormat="1" applyFont="1" applyFill="1" applyBorder="1"/>
    <xf numFmtId="3" fontId="11" fillId="4" borderId="0" xfId="9" applyNumberFormat="1" applyFont="1" applyFill="1" applyBorder="1"/>
    <xf numFmtId="167" fontId="11" fillId="4" borderId="0" xfId="9" applyNumberFormat="1" applyFont="1" applyFill="1" applyBorder="1" applyAlignment="1">
      <alignment horizontal="center"/>
    </xf>
    <xf numFmtId="0" fontId="11" fillId="4" borderId="0" xfId="9" applyFont="1" applyFill="1" applyBorder="1"/>
    <xf numFmtId="3" fontId="53" fillId="0" borderId="0" xfId="9" applyNumberFormat="1" applyFont="1" applyFill="1" applyBorder="1"/>
    <xf numFmtId="3" fontId="29" fillId="4" borderId="159" xfId="9" applyNumberFormat="1" applyFont="1" applyFill="1" applyBorder="1"/>
    <xf numFmtId="3" fontId="54" fillId="0" borderId="132" xfId="9" applyNumberFormat="1" applyFont="1" applyFill="1" applyBorder="1"/>
    <xf numFmtId="3" fontId="54" fillId="4" borderId="60" xfId="9" applyNumberFormat="1" applyFont="1" applyFill="1" applyBorder="1"/>
    <xf numFmtId="167" fontId="54" fillId="0" borderId="55" xfId="9" applyNumberFormat="1" applyFont="1" applyFill="1" applyBorder="1"/>
    <xf numFmtId="3" fontId="54" fillId="0" borderId="54" xfId="9" applyNumberFormat="1" applyFont="1" applyFill="1" applyBorder="1"/>
    <xf numFmtId="3" fontId="54" fillId="4" borderId="54" xfId="9" applyNumberFormat="1" applyFont="1" applyFill="1" applyBorder="1"/>
    <xf numFmtId="167" fontId="54" fillId="0" borderId="61" xfId="9" applyNumberFormat="1" applyFont="1" applyFill="1" applyBorder="1"/>
    <xf numFmtId="3" fontId="54" fillId="4" borderId="56" xfId="9" applyNumberFormat="1" applyFont="1" applyFill="1" applyBorder="1"/>
    <xf numFmtId="3" fontId="54" fillId="0" borderId="64" xfId="9" applyNumberFormat="1" applyFont="1" applyFill="1" applyBorder="1"/>
    <xf numFmtId="3" fontId="54" fillId="4" borderId="55" xfId="9" applyNumberFormat="1" applyFont="1" applyFill="1" applyBorder="1"/>
    <xf numFmtId="167" fontId="29" fillId="4" borderId="64" xfId="9" applyNumberFormat="1" applyFont="1" applyFill="1" applyBorder="1"/>
    <xf numFmtId="3" fontId="29" fillId="4" borderId="62" xfId="9" applyNumberFormat="1" applyFont="1" applyFill="1" applyBorder="1"/>
    <xf numFmtId="3" fontId="29" fillId="4" borderId="104" xfId="9" applyNumberFormat="1" applyFont="1" applyFill="1" applyBorder="1"/>
    <xf numFmtId="167" fontId="11" fillId="4" borderId="55" xfId="9" applyNumberFormat="1" applyFont="1" applyFill="1" applyBorder="1"/>
    <xf numFmtId="3" fontId="11" fillId="4" borderId="64" xfId="9" applyNumberFormat="1" applyFont="1" applyFill="1" applyBorder="1"/>
    <xf numFmtId="3" fontId="11" fillId="4" borderId="104" xfId="9" applyNumberFormat="1" applyFont="1" applyFill="1" applyBorder="1"/>
    <xf numFmtId="167" fontId="11" fillId="4" borderId="63" xfId="9" applyNumberFormat="1" applyFont="1" applyFill="1" applyBorder="1"/>
    <xf numFmtId="167" fontId="11" fillId="4" borderId="55" xfId="9" applyNumberFormat="1" applyFont="1" applyFill="1" applyBorder="1" applyAlignment="1">
      <alignment horizontal="center"/>
    </xf>
    <xf numFmtId="3" fontId="11" fillId="4" borderId="54" xfId="9" applyNumberFormat="1" applyFont="1" applyFill="1" applyBorder="1"/>
    <xf numFmtId="3" fontId="11" fillId="4" borderId="55" xfId="9" applyNumberFormat="1" applyFont="1" applyFill="1" applyBorder="1"/>
    <xf numFmtId="3" fontId="11" fillId="4" borderId="56" xfId="9" applyNumberFormat="1" applyFont="1" applyFill="1" applyBorder="1"/>
    <xf numFmtId="0" fontId="29" fillId="4" borderId="61" xfId="9" applyFont="1" applyFill="1" applyBorder="1"/>
    <xf numFmtId="167" fontId="54" fillId="0" borderId="54" xfId="9" applyNumberFormat="1" applyFont="1" applyFill="1" applyBorder="1"/>
    <xf numFmtId="3" fontId="54" fillId="0" borderId="56" xfId="9" applyNumberFormat="1" applyFont="1" applyFill="1" applyBorder="1"/>
    <xf numFmtId="167" fontId="11" fillId="4" borderId="62" xfId="9" applyNumberFormat="1" applyFont="1" applyFill="1" applyBorder="1" applyAlignment="1">
      <alignment horizontal="center"/>
    </xf>
    <xf numFmtId="167" fontId="51" fillId="0" borderId="36" xfId="9" applyNumberFormat="1" applyFont="1" applyFill="1" applyBorder="1"/>
    <xf numFmtId="3" fontId="51" fillId="0" borderId="107" xfId="9" applyNumberFormat="1" applyFont="1" applyFill="1" applyBorder="1"/>
    <xf numFmtId="167" fontId="51" fillId="0" borderId="117" xfId="9" applyNumberFormat="1" applyFont="1" applyFill="1" applyBorder="1"/>
    <xf numFmtId="3" fontId="51" fillId="0" borderId="106" xfId="9" applyNumberFormat="1" applyFont="1" applyFill="1" applyBorder="1"/>
    <xf numFmtId="167" fontId="51" fillId="0" borderId="107" xfId="9" applyNumberFormat="1" applyFont="1" applyFill="1" applyBorder="1"/>
    <xf numFmtId="3" fontId="51" fillId="0" borderId="110" xfId="9" applyNumberFormat="1" applyFont="1" applyFill="1" applyBorder="1"/>
    <xf numFmtId="167" fontId="54" fillId="0" borderId="117" xfId="9" applyNumberFormat="1" applyFont="1" applyFill="1" applyBorder="1"/>
    <xf numFmtId="3" fontId="54" fillId="0" borderId="106" xfId="9" applyNumberFormat="1" applyFont="1" applyFill="1" applyBorder="1"/>
    <xf numFmtId="3" fontId="54" fillId="0" borderId="80" xfId="9" applyNumberFormat="1" applyFont="1" applyFill="1" applyBorder="1"/>
    <xf numFmtId="3" fontId="54" fillId="4" borderId="107" xfId="9" applyNumberFormat="1" applyFont="1" applyFill="1" applyBorder="1"/>
    <xf numFmtId="167" fontId="29" fillId="4" borderId="80" xfId="9" applyNumberFormat="1" applyFont="1" applyFill="1" applyBorder="1"/>
    <xf numFmtId="3" fontId="29" fillId="4" borderId="110" xfId="9" applyNumberFormat="1" applyFont="1" applyFill="1" applyBorder="1"/>
    <xf numFmtId="3" fontId="29" fillId="4" borderId="98" xfId="9" applyNumberFormat="1" applyFont="1" applyFill="1" applyBorder="1"/>
    <xf numFmtId="167" fontId="11" fillId="4" borderId="107" xfId="9" applyNumberFormat="1" applyFont="1" applyFill="1" applyBorder="1"/>
    <xf numFmtId="3" fontId="11" fillId="4" borderId="80" xfId="9" applyNumberFormat="1" applyFont="1" applyFill="1" applyBorder="1"/>
    <xf numFmtId="3" fontId="11" fillId="4" borderId="98" xfId="9" applyNumberFormat="1" applyFont="1" applyFill="1" applyBorder="1"/>
    <xf numFmtId="167" fontId="11" fillId="4" borderId="108" xfId="9" applyNumberFormat="1" applyFont="1" applyFill="1" applyBorder="1"/>
    <xf numFmtId="3" fontId="11" fillId="4" borderId="107" xfId="9" applyNumberFormat="1" applyFont="1" applyFill="1" applyBorder="1"/>
    <xf numFmtId="3" fontId="11" fillId="4" borderId="106" xfId="9" applyNumberFormat="1" applyFont="1" applyFill="1" applyBorder="1"/>
    <xf numFmtId="167" fontId="11" fillId="4" borderId="110" xfId="9" applyNumberFormat="1" applyFont="1" applyFill="1" applyBorder="1"/>
    <xf numFmtId="3" fontId="11" fillId="4" borderId="102" xfId="9" applyNumberFormat="1" applyFont="1" applyFill="1" applyBorder="1"/>
    <xf numFmtId="0" fontId="29" fillId="4" borderId="17" xfId="9" applyFont="1" applyFill="1" applyBorder="1"/>
    <xf numFmtId="3" fontId="51" fillId="0" borderId="13" xfId="9" applyNumberFormat="1" applyFont="1" applyFill="1" applyBorder="1"/>
    <xf numFmtId="3" fontId="51" fillId="0" borderId="12" xfId="9" applyNumberFormat="1" applyFont="1" applyFill="1" applyBorder="1"/>
    <xf numFmtId="167" fontId="51" fillId="0" borderId="13" xfId="9" applyNumberFormat="1" applyFont="1" applyFill="1" applyBorder="1"/>
    <xf numFmtId="3" fontId="51" fillId="0" borderId="11" xfId="9" applyNumberFormat="1" applyFont="1" applyFill="1" applyBorder="1"/>
    <xf numFmtId="167" fontId="54" fillId="0" borderId="36" xfId="9" applyNumberFormat="1" applyFont="1" applyFill="1" applyBorder="1"/>
    <xf numFmtId="3" fontId="54" fillId="0" borderId="12" xfId="9" applyNumberFormat="1" applyFont="1" applyFill="1" applyBorder="1"/>
    <xf numFmtId="3" fontId="54" fillId="0" borderId="15" xfId="9" applyNumberFormat="1" applyFont="1" applyFill="1" applyBorder="1"/>
    <xf numFmtId="3" fontId="54" fillId="0" borderId="13" xfId="9" applyNumberFormat="1" applyFont="1" applyBorder="1"/>
    <xf numFmtId="167" fontId="29" fillId="4" borderId="15" xfId="9" applyNumberFormat="1" applyFont="1" applyFill="1" applyBorder="1"/>
    <xf numFmtId="3" fontId="29" fillId="4" borderId="11" xfId="9" applyNumberFormat="1" applyFont="1" applyFill="1" applyBorder="1"/>
    <xf numFmtId="3" fontId="29" fillId="0" borderId="85" xfId="9" applyNumberFormat="1" applyFont="1" applyBorder="1"/>
    <xf numFmtId="167" fontId="11" fillId="4" borderId="13" xfId="9" applyNumberFormat="1" applyFont="1" applyFill="1" applyBorder="1"/>
    <xf numFmtId="3" fontId="11" fillId="4" borderId="15" xfId="9" applyNumberFormat="1" applyFont="1" applyFill="1" applyBorder="1"/>
    <xf numFmtId="3" fontId="11" fillId="0" borderId="85" xfId="9" applyNumberFormat="1" applyFont="1" applyBorder="1"/>
    <xf numFmtId="167" fontId="11" fillId="4" borderId="34" xfId="9" applyNumberFormat="1" applyFont="1" applyFill="1" applyBorder="1"/>
    <xf numFmtId="3" fontId="11" fillId="4" borderId="85" xfId="9" applyNumberFormat="1" applyFont="1" applyFill="1" applyBorder="1"/>
    <xf numFmtId="3" fontId="11" fillId="4" borderId="13" xfId="9" applyNumberFormat="1" applyFont="1" applyFill="1" applyBorder="1"/>
    <xf numFmtId="3" fontId="11" fillId="0" borderId="12" xfId="9" applyNumberFormat="1" applyFont="1" applyBorder="1"/>
    <xf numFmtId="167" fontId="11" fillId="4" borderId="11" xfId="9" applyNumberFormat="1" applyFont="1" applyFill="1" applyBorder="1"/>
    <xf numFmtId="3" fontId="11" fillId="4" borderId="12" xfId="9" applyNumberFormat="1" applyFont="1" applyFill="1" applyBorder="1"/>
    <xf numFmtId="3" fontId="11" fillId="0" borderId="13" xfId="9" applyNumberFormat="1" applyFont="1" applyBorder="1"/>
    <xf numFmtId="3" fontId="11" fillId="0" borderId="22" xfId="9" applyNumberFormat="1" applyFont="1" applyBorder="1"/>
    <xf numFmtId="0" fontId="29" fillId="4" borderId="85" xfId="9" applyFont="1" applyFill="1" applyBorder="1" applyAlignment="1"/>
    <xf numFmtId="0" fontId="16" fillId="0" borderId="140" xfId="9" applyFont="1" applyBorder="1"/>
    <xf numFmtId="3" fontId="54" fillId="4" borderId="13" xfId="9" applyNumberFormat="1" applyFont="1" applyFill="1" applyBorder="1"/>
    <xf numFmtId="3" fontId="29" fillId="4" borderId="85" xfId="9" applyNumberFormat="1" applyFont="1" applyFill="1" applyBorder="1"/>
    <xf numFmtId="3" fontId="11" fillId="4" borderId="22" xfId="9" applyNumberFormat="1" applyFont="1" applyFill="1" applyBorder="1"/>
    <xf numFmtId="0" fontId="29" fillId="4" borderId="98" xfId="9" applyFont="1" applyFill="1" applyBorder="1"/>
    <xf numFmtId="3" fontId="51" fillId="0" borderId="21" xfId="9" applyNumberFormat="1" applyFont="1" applyFill="1" applyBorder="1"/>
    <xf numFmtId="3" fontId="51" fillId="0" borderId="49" xfId="9" applyNumberFormat="1" applyFont="1" applyFill="1" applyBorder="1"/>
    <xf numFmtId="167" fontId="51" fillId="0" borderId="59" xfId="9" applyNumberFormat="1" applyFont="1" applyFill="1" applyBorder="1"/>
    <xf numFmtId="3" fontId="51" fillId="0" borderId="59" xfId="9" applyNumberFormat="1" applyFont="1" applyFill="1" applyBorder="1"/>
    <xf numFmtId="167" fontId="51" fillId="0" borderId="73" xfId="9" applyNumberFormat="1" applyFont="1" applyFill="1" applyBorder="1"/>
    <xf numFmtId="3" fontId="51" fillId="0" borderId="51" xfId="9" applyNumberFormat="1" applyFont="1" applyFill="1" applyBorder="1"/>
    <xf numFmtId="167" fontId="54" fillId="0" borderId="73" xfId="9" applyNumberFormat="1" applyFont="1" applyFill="1" applyBorder="1"/>
    <xf numFmtId="3" fontId="54" fillId="0" borderId="49" xfId="9" applyNumberFormat="1" applyFont="1" applyFill="1" applyBorder="1"/>
    <xf numFmtId="3" fontId="54" fillId="0" borderId="50" xfId="9" applyNumberFormat="1" applyFont="1" applyFill="1" applyBorder="1"/>
    <xf numFmtId="3" fontId="54" fillId="4" borderId="59" xfId="9" applyNumberFormat="1" applyFont="1" applyFill="1" applyBorder="1"/>
    <xf numFmtId="167" fontId="29" fillId="4" borderId="23" xfId="9" applyNumberFormat="1" applyFont="1" applyFill="1" applyBorder="1"/>
    <xf numFmtId="3" fontId="29" fillId="4" borderId="10" xfId="9" applyNumberFormat="1" applyFont="1" applyFill="1" applyBorder="1"/>
    <xf numFmtId="3" fontId="29" fillId="4" borderId="84" xfId="9" applyNumberFormat="1" applyFont="1" applyFill="1" applyBorder="1"/>
    <xf numFmtId="167" fontId="11" fillId="4" borderId="59" xfId="9" applyNumberFormat="1" applyFont="1" applyFill="1" applyBorder="1"/>
    <xf numFmtId="3" fontId="11" fillId="4" borderId="23" xfId="9" applyNumberFormat="1" applyFont="1" applyFill="1" applyBorder="1"/>
    <xf numFmtId="3" fontId="11" fillId="4" borderId="84" xfId="9" applyNumberFormat="1" applyFont="1" applyFill="1" applyBorder="1"/>
    <xf numFmtId="167" fontId="11" fillId="4" borderId="97" xfId="9" applyNumberFormat="1" applyFont="1" applyFill="1" applyBorder="1"/>
    <xf numFmtId="3" fontId="11" fillId="4" borderId="59" xfId="9" applyNumberFormat="1" applyFont="1" applyFill="1" applyBorder="1"/>
    <xf numFmtId="3" fontId="11" fillId="4" borderId="49" xfId="9" applyNumberFormat="1" applyFont="1" applyFill="1" applyBorder="1"/>
    <xf numFmtId="167" fontId="11" fillId="4" borderId="10" xfId="9" applyNumberFormat="1" applyFont="1" applyFill="1" applyBorder="1"/>
    <xf numFmtId="3" fontId="11" fillId="4" borderId="103" xfId="9" applyNumberFormat="1" applyFont="1" applyFill="1" applyBorder="1"/>
    <xf numFmtId="0" fontId="29" fillId="4" borderId="84" xfId="9" applyFont="1" applyFill="1" applyBorder="1"/>
    <xf numFmtId="3" fontId="54" fillId="0" borderId="121" xfId="9" applyNumberFormat="1" applyFont="1" applyFill="1" applyBorder="1"/>
    <xf numFmtId="167" fontId="54" fillId="0" borderId="0" xfId="9" applyNumberFormat="1" applyFont="1" applyFill="1" applyBorder="1"/>
    <xf numFmtId="3" fontId="54" fillId="0" borderId="0" xfId="9" applyNumberFormat="1" applyFont="1" applyFill="1" applyBorder="1"/>
    <xf numFmtId="3" fontId="54" fillId="0" borderId="55" xfId="9" applyNumberFormat="1" applyFont="1" applyFill="1" applyBorder="1"/>
    <xf numFmtId="3" fontId="51" fillId="0" borderId="115" xfId="9" applyNumberFormat="1" applyFont="1" applyFill="1" applyBorder="1"/>
    <xf numFmtId="3" fontId="51" fillId="0" borderId="119" xfId="9" applyNumberFormat="1" applyFont="1" applyFill="1" applyBorder="1"/>
    <xf numFmtId="167" fontId="51" fillId="0" borderId="158" xfId="9" applyNumberFormat="1" applyFont="1" applyFill="1" applyBorder="1"/>
    <xf numFmtId="3" fontId="51" fillId="0" borderId="159" xfId="9" applyNumberFormat="1" applyFont="1" applyFill="1" applyBorder="1"/>
    <xf numFmtId="167" fontId="54" fillId="0" borderId="158" xfId="9" applyNumberFormat="1" applyFont="1" applyFill="1" applyBorder="1"/>
    <xf numFmtId="3" fontId="54" fillId="0" borderId="119" xfId="9" applyNumberFormat="1" applyFont="1" applyFill="1" applyBorder="1"/>
    <xf numFmtId="3" fontId="54" fillId="0" borderId="124" xfId="9" applyNumberFormat="1" applyFont="1" applyFill="1" applyBorder="1"/>
    <xf numFmtId="3" fontId="54" fillId="4" borderId="119" xfId="9" applyNumberFormat="1" applyFont="1" applyFill="1" applyBorder="1"/>
    <xf numFmtId="167" fontId="29" fillId="4" borderId="124" xfId="9" applyNumberFormat="1" applyFont="1" applyFill="1" applyBorder="1"/>
    <xf numFmtId="3" fontId="29" fillId="4" borderId="157" xfId="9" applyNumberFormat="1" applyFont="1" applyFill="1" applyBorder="1"/>
    <xf numFmtId="167" fontId="11" fillId="4" borderId="119" xfId="9" applyNumberFormat="1" applyFont="1" applyFill="1" applyBorder="1"/>
    <xf numFmtId="3" fontId="11" fillId="4" borderId="124" xfId="9" applyNumberFormat="1" applyFont="1" applyFill="1" applyBorder="1"/>
    <xf numFmtId="3" fontId="11" fillId="4" borderId="157" xfId="9" applyNumberFormat="1" applyFont="1" applyFill="1" applyBorder="1"/>
    <xf numFmtId="167" fontId="11" fillId="4" borderId="125" xfId="9" applyNumberFormat="1" applyFont="1" applyFill="1" applyBorder="1"/>
    <xf numFmtId="3" fontId="11" fillId="4" borderId="119" xfId="9" applyNumberFormat="1" applyFont="1" applyFill="1" applyBorder="1"/>
    <xf numFmtId="167" fontId="11" fillId="4" borderId="119" xfId="9" applyNumberFormat="1" applyFont="1" applyFill="1" applyBorder="1" applyAlignment="1">
      <alignment horizontal="center"/>
    </xf>
    <xf numFmtId="3" fontId="11" fillId="4" borderId="109" xfId="9" applyNumberFormat="1" applyFont="1" applyFill="1" applyBorder="1"/>
    <xf numFmtId="3" fontId="11" fillId="4" borderId="118" xfId="9" applyNumberFormat="1" applyFont="1" applyFill="1" applyBorder="1"/>
    <xf numFmtId="0" fontId="29" fillId="4" borderId="157" xfId="9" applyFont="1" applyFill="1" applyBorder="1" applyAlignment="1"/>
    <xf numFmtId="3" fontId="51" fillId="0" borderId="20" xfId="9" applyNumberFormat="1" applyFont="1" applyFill="1" applyBorder="1"/>
    <xf numFmtId="3" fontId="51" fillId="0" borderId="114" xfId="9" applyNumberFormat="1" applyFont="1" applyFill="1" applyBorder="1"/>
    <xf numFmtId="3" fontId="54" fillId="0" borderId="13" xfId="9" applyNumberFormat="1" applyFont="1" applyFill="1" applyBorder="1"/>
    <xf numFmtId="0" fontId="29" fillId="4" borderId="85" xfId="9" applyFont="1" applyFill="1" applyBorder="1"/>
    <xf numFmtId="167" fontId="51" fillId="0" borderId="72" xfId="9" applyNumberFormat="1" applyFont="1" applyFill="1" applyBorder="1"/>
    <xf numFmtId="3" fontId="51" fillId="0" borderId="10" xfId="9" applyNumberFormat="1" applyFont="1" applyFill="1" applyBorder="1"/>
    <xf numFmtId="3" fontId="54" fillId="0" borderId="59" xfId="9" applyNumberFormat="1" applyFont="1" applyFill="1" applyBorder="1"/>
    <xf numFmtId="3" fontId="54" fillId="4" borderId="21" xfId="9" applyNumberFormat="1" applyFont="1" applyFill="1" applyBorder="1"/>
    <xf numFmtId="167" fontId="29" fillId="4" borderId="50" xfId="9" applyNumberFormat="1" applyFont="1" applyFill="1" applyBorder="1"/>
    <xf numFmtId="3" fontId="29" fillId="4" borderId="51" xfId="9" applyNumberFormat="1" applyFont="1" applyFill="1" applyBorder="1"/>
    <xf numFmtId="3" fontId="29" fillId="4" borderId="111" xfId="9" applyNumberFormat="1" applyFont="1" applyFill="1" applyBorder="1"/>
    <xf numFmtId="167" fontId="11" fillId="4" borderId="21" xfId="9" applyNumberFormat="1" applyFont="1" applyFill="1" applyBorder="1"/>
    <xf numFmtId="3" fontId="11" fillId="4" borderId="50" xfId="9" applyNumberFormat="1" applyFont="1" applyFill="1" applyBorder="1"/>
    <xf numFmtId="3" fontId="11" fillId="4" borderId="111" xfId="9" applyNumberFormat="1" applyFont="1" applyFill="1" applyBorder="1"/>
    <xf numFmtId="167" fontId="11" fillId="4" borderId="52" xfId="9" applyNumberFormat="1" applyFont="1" applyFill="1" applyBorder="1"/>
    <xf numFmtId="3" fontId="11" fillId="4" borderId="21" xfId="9" applyNumberFormat="1" applyFont="1" applyFill="1" applyBorder="1"/>
    <xf numFmtId="3" fontId="11" fillId="4" borderId="8" xfId="9" applyNumberFormat="1" applyFont="1" applyFill="1" applyBorder="1"/>
    <xf numFmtId="3" fontId="11" fillId="4" borderId="58" xfId="9" applyNumberFormat="1" applyFont="1" applyFill="1" applyBorder="1"/>
    <xf numFmtId="0" fontId="29" fillId="4" borderId="111" xfId="9" applyFont="1" applyFill="1" applyBorder="1"/>
    <xf numFmtId="3" fontId="54" fillId="4" borderId="14" xfId="9" applyNumberFormat="1" applyFont="1" applyFill="1" applyBorder="1"/>
    <xf numFmtId="3" fontId="54" fillId="0" borderId="68" xfId="9" applyNumberFormat="1" applyFont="1" applyFill="1" applyBorder="1"/>
    <xf numFmtId="3" fontId="54" fillId="4" borderId="24" xfId="9" applyNumberFormat="1" applyFont="1" applyFill="1" applyBorder="1"/>
    <xf numFmtId="167" fontId="29" fillId="4" borderId="2" xfId="9" applyNumberFormat="1" applyFont="1" applyFill="1" applyBorder="1"/>
    <xf numFmtId="3" fontId="29" fillId="4" borderId="3" xfId="9" applyNumberFormat="1" applyFont="1" applyFill="1" applyBorder="1"/>
    <xf numFmtId="3" fontId="29" fillId="4" borderId="1" xfId="9" applyNumberFormat="1" applyFont="1" applyFill="1" applyBorder="1"/>
    <xf numFmtId="167" fontId="11" fillId="4" borderId="130" xfId="9" applyNumberFormat="1" applyFont="1" applyFill="1" applyBorder="1"/>
    <xf numFmtId="3" fontId="11" fillId="4" borderId="2" xfId="9" applyNumberFormat="1" applyFont="1" applyFill="1" applyBorder="1"/>
    <xf numFmtId="3" fontId="11" fillId="4" borderId="1" xfId="9" applyNumberFormat="1" applyFont="1" applyFill="1" applyBorder="1"/>
    <xf numFmtId="167" fontId="11" fillId="4" borderId="4" xfId="9" applyNumberFormat="1" applyFont="1" applyFill="1" applyBorder="1"/>
    <xf numFmtId="3" fontId="11" fillId="4" borderId="130" xfId="9" applyNumberFormat="1" applyFont="1" applyFill="1" applyBorder="1"/>
    <xf numFmtId="3" fontId="11" fillId="4" borderId="25" xfId="9" applyNumberFormat="1" applyFont="1" applyFill="1" applyBorder="1"/>
    <xf numFmtId="3" fontId="11" fillId="4" borderId="38" xfId="9" applyNumberFormat="1" applyFont="1" applyFill="1" applyBorder="1"/>
    <xf numFmtId="0" fontId="29" fillId="4" borderId="1" xfId="9" applyFont="1" applyFill="1" applyBorder="1"/>
    <xf numFmtId="0" fontId="29" fillId="0" borderId="54" xfId="9" applyNumberFormat="1" applyFont="1" applyFill="1" applyBorder="1" applyAlignment="1">
      <alignment horizontal="center"/>
    </xf>
    <xf numFmtId="0" fontId="29" fillId="0" borderId="117" xfId="9" applyNumberFormat="1" applyFont="1" applyFill="1" applyBorder="1" applyAlignment="1">
      <alignment horizontal="center"/>
    </xf>
    <xf numFmtId="0" fontId="29" fillId="0" borderId="107" xfId="9" applyNumberFormat="1" applyFont="1" applyFill="1" applyBorder="1" applyAlignment="1">
      <alignment horizontal="center"/>
    </xf>
    <xf numFmtId="0" fontId="29" fillId="0" borderId="19" xfId="9" applyNumberFormat="1" applyFont="1" applyFill="1" applyBorder="1" applyAlignment="1">
      <alignment horizontal="center"/>
    </xf>
    <xf numFmtId="0" fontId="29" fillId="0" borderId="56" xfId="9" applyNumberFormat="1" applyFont="1" applyFill="1" applyBorder="1" applyAlignment="1">
      <alignment horizontal="center"/>
    </xf>
    <xf numFmtId="0" fontId="29" fillId="0" borderId="33" xfId="9" applyNumberFormat="1" applyFont="1" applyFill="1" applyBorder="1" applyAlignment="1">
      <alignment horizontal="center"/>
    </xf>
    <xf numFmtId="0" fontId="29" fillId="0" borderId="60" xfId="9" applyNumberFormat="1" applyFont="1" applyFill="1" applyBorder="1" applyAlignment="1">
      <alignment horizontal="center"/>
    </xf>
    <xf numFmtId="3" fontId="29" fillId="4" borderId="55" xfId="9" applyNumberFormat="1" applyFont="1" applyFill="1" applyBorder="1" applyAlignment="1">
      <alignment horizontal="center" wrapText="1"/>
    </xf>
    <xf numFmtId="0" fontId="29" fillId="4" borderId="68" xfId="9" applyNumberFormat="1" applyFont="1" applyFill="1" applyBorder="1" applyAlignment="1">
      <alignment horizontal="center"/>
    </xf>
    <xf numFmtId="0" fontId="29" fillId="4" borderId="19" xfId="9" applyNumberFormat="1" applyFont="1" applyFill="1" applyBorder="1" applyAlignment="1">
      <alignment horizontal="center"/>
    </xf>
    <xf numFmtId="3" fontId="29" fillId="4" borderId="161" xfId="9" applyNumberFormat="1" applyFont="1" applyFill="1" applyBorder="1" applyAlignment="1">
      <alignment horizontal="center" wrapText="1"/>
    </xf>
    <xf numFmtId="0" fontId="11" fillId="4" borderId="24" xfId="9" applyNumberFormat="1" applyFont="1" applyFill="1" applyBorder="1" applyAlignment="1">
      <alignment horizontal="center"/>
    </xf>
    <xf numFmtId="0" fontId="11" fillId="4" borderId="5" xfId="9" applyNumberFormat="1" applyFont="1" applyFill="1" applyBorder="1" applyAlignment="1">
      <alignment horizontal="center"/>
    </xf>
    <xf numFmtId="3" fontId="11" fillId="4" borderId="17" xfId="9" applyNumberFormat="1" applyFont="1" applyFill="1" applyBorder="1" applyAlignment="1">
      <alignment horizontal="center" wrapText="1"/>
    </xf>
    <xf numFmtId="0" fontId="11" fillId="4" borderId="6" xfId="9" applyNumberFormat="1" applyFont="1" applyFill="1" applyBorder="1" applyAlignment="1">
      <alignment horizontal="center"/>
    </xf>
    <xf numFmtId="0" fontId="11" fillId="4" borderId="17" xfId="9" applyNumberFormat="1" applyFont="1" applyFill="1" applyBorder="1" applyAlignment="1">
      <alignment horizontal="center"/>
    </xf>
    <xf numFmtId="3" fontId="11" fillId="4" borderId="17" xfId="9" applyNumberFormat="1" applyFont="1" applyFill="1" applyBorder="1" applyAlignment="1">
      <alignment horizontal="center"/>
    </xf>
    <xf numFmtId="3" fontId="11" fillId="4" borderId="24" xfId="9" applyNumberFormat="1" applyFont="1" applyFill="1" applyBorder="1" applyAlignment="1">
      <alignment horizontal="center"/>
    </xf>
    <xf numFmtId="167" fontId="29" fillId="4" borderId="24" xfId="9" applyNumberFormat="1" applyFont="1" applyFill="1" applyBorder="1" applyAlignment="1">
      <alignment horizontal="center"/>
    </xf>
    <xf numFmtId="0" fontId="29" fillId="4" borderId="14" xfId="9" applyNumberFormat="1" applyFont="1" applyFill="1" applyBorder="1" applyAlignment="1">
      <alignment horizontal="center"/>
    </xf>
    <xf numFmtId="3" fontId="29" fillId="4" borderId="24" xfId="9" applyNumberFormat="1" applyFont="1" applyFill="1" applyBorder="1" applyAlignment="1">
      <alignment horizontal="center"/>
    </xf>
    <xf numFmtId="3" fontId="29" fillId="4" borderId="32" xfId="9" applyNumberFormat="1" applyFont="1" applyFill="1" applyBorder="1" applyAlignment="1">
      <alignment horizontal="center"/>
    </xf>
    <xf numFmtId="167" fontId="29" fillId="0" borderId="18" xfId="9" applyNumberFormat="1" applyFont="1" applyFill="1" applyBorder="1" applyAlignment="1">
      <alignment horizontal="center"/>
    </xf>
    <xf numFmtId="0" fontId="29" fillId="0" borderId="54" xfId="9" applyFont="1" applyFill="1" applyBorder="1" applyAlignment="1">
      <alignment horizontal="center"/>
    </xf>
    <xf numFmtId="167" fontId="29" fillId="0" borderId="33" xfId="9" applyNumberFormat="1" applyFont="1" applyFill="1" applyBorder="1" applyAlignment="1">
      <alignment horizontal="center"/>
    </xf>
    <xf numFmtId="167" fontId="29" fillId="0" borderId="65" xfId="9" applyNumberFormat="1" applyFont="1" applyFill="1" applyBorder="1" applyAlignment="1">
      <alignment horizontal="center"/>
    </xf>
    <xf numFmtId="0" fontId="29" fillId="0" borderId="64" xfId="9" applyFont="1" applyFill="1" applyBorder="1" applyAlignment="1">
      <alignment horizontal="center"/>
    </xf>
    <xf numFmtId="167" fontId="29" fillId="0" borderId="71" xfId="9" applyNumberFormat="1" applyFont="1" applyFill="1" applyBorder="1" applyAlignment="1">
      <alignment horizontal="center"/>
    </xf>
    <xf numFmtId="167" fontId="29" fillId="0" borderId="61" xfId="9" applyNumberFormat="1" applyFont="1" applyFill="1" applyBorder="1" applyAlignment="1">
      <alignment horizontal="center"/>
    </xf>
    <xf numFmtId="0" fontId="29" fillId="0" borderId="62" xfId="9" applyFont="1" applyFill="1" applyBorder="1" applyAlignment="1">
      <alignment horizontal="center"/>
    </xf>
    <xf numFmtId="167" fontId="29" fillId="0" borderId="60" xfId="9" applyNumberFormat="1" applyFont="1" applyFill="1" applyBorder="1" applyAlignment="1">
      <alignment horizontal="center"/>
    </xf>
    <xf numFmtId="3" fontId="29" fillId="0" borderId="55" xfId="9" applyNumberFormat="1" applyFont="1" applyBorder="1" applyAlignment="1">
      <alignment horizontal="center"/>
    </xf>
    <xf numFmtId="167" fontId="29" fillId="0" borderId="64" xfId="9" applyNumberFormat="1" applyFont="1" applyBorder="1" applyAlignment="1">
      <alignment horizontal="centerContinuous"/>
    </xf>
    <xf numFmtId="0" fontId="29" fillId="0" borderId="62" xfId="9" applyFont="1" applyBorder="1" applyAlignment="1">
      <alignment horizontal="center"/>
    </xf>
    <xf numFmtId="3" fontId="29" fillId="0" borderId="104" xfId="9" applyNumberFormat="1" applyFont="1" applyBorder="1" applyAlignment="1">
      <alignment horizontal="center"/>
    </xf>
    <xf numFmtId="167" fontId="11" fillId="0" borderId="55" xfId="9" applyNumberFormat="1" applyFont="1" applyBorder="1" applyAlignment="1">
      <alignment horizontal="centerContinuous"/>
    </xf>
    <xf numFmtId="0" fontId="11" fillId="0" borderId="64" xfId="9" applyFont="1" applyBorder="1" applyAlignment="1">
      <alignment horizontal="center"/>
    </xf>
    <xf numFmtId="3" fontId="11" fillId="0" borderId="104" xfId="9" applyNumberFormat="1" applyFont="1" applyBorder="1" applyAlignment="1">
      <alignment horizontal="center"/>
    </xf>
    <xf numFmtId="167" fontId="11" fillId="0" borderId="63" xfId="9" applyNumberFormat="1" applyFont="1" applyBorder="1" applyAlignment="1">
      <alignment horizontal="centerContinuous"/>
    </xf>
    <xf numFmtId="0" fontId="11" fillId="0" borderId="104" xfId="9" applyFont="1" applyBorder="1" applyAlignment="1">
      <alignment horizontal="center"/>
    </xf>
    <xf numFmtId="0" fontId="11" fillId="0" borderId="55" xfId="9" applyFont="1" applyBorder="1" applyAlignment="1">
      <alignment horizontal="center"/>
    </xf>
    <xf numFmtId="3" fontId="11" fillId="0" borderId="55" xfId="9" applyNumberFormat="1" applyFont="1" applyBorder="1" applyAlignment="1">
      <alignment horizontal="center"/>
    </xf>
    <xf numFmtId="167" fontId="29" fillId="0" borderId="55" xfId="9" applyNumberFormat="1" applyFont="1" applyBorder="1" applyAlignment="1">
      <alignment horizontal="centerContinuous"/>
    </xf>
    <xf numFmtId="0" fontId="29" fillId="0" borderId="54" xfId="9" applyFont="1" applyBorder="1" applyAlignment="1">
      <alignment horizontal="center"/>
    </xf>
    <xf numFmtId="3" fontId="29" fillId="0" borderId="56" xfId="9" applyNumberFormat="1" applyFont="1" applyBorder="1" applyAlignment="1">
      <alignment horizontal="center"/>
    </xf>
    <xf numFmtId="167" fontId="29" fillId="0" borderId="54" xfId="9" applyNumberFormat="1" applyFont="1" applyFill="1" applyBorder="1" applyAlignment="1">
      <alignment horizontal="center"/>
    </xf>
    <xf numFmtId="166" fontId="29" fillId="0" borderId="54" xfId="9" applyNumberFormat="1" applyFont="1" applyFill="1" applyBorder="1" applyAlignment="1">
      <alignment horizontal="center"/>
    </xf>
    <xf numFmtId="167" fontId="29" fillId="0" borderId="54" xfId="9" applyNumberFormat="1" applyFont="1" applyFill="1" applyBorder="1" applyAlignment="1">
      <alignment horizontal="center" wrapText="1"/>
    </xf>
    <xf numFmtId="167" fontId="29" fillId="0" borderId="76" xfId="9" applyNumberFormat="1" applyFont="1" applyFill="1" applyBorder="1" applyAlignment="1">
      <alignment horizontal="center" wrapText="1"/>
    </xf>
    <xf numFmtId="166" fontId="29" fillId="0" borderId="76" xfId="9" applyNumberFormat="1" applyFont="1" applyFill="1" applyBorder="1" applyAlignment="1">
      <alignment horizontal="center"/>
    </xf>
    <xf numFmtId="167" fontId="29" fillId="0" borderId="153" xfId="9" applyNumberFormat="1" applyFont="1" applyFill="1" applyBorder="1" applyAlignment="1">
      <alignment horizontal="center"/>
    </xf>
    <xf numFmtId="167" fontId="29" fillId="0" borderId="148" xfId="9" applyNumberFormat="1" applyFont="1" applyFill="1" applyBorder="1" applyAlignment="1">
      <alignment horizontal="center" wrapText="1"/>
    </xf>
    <xf numFmtId="167" fontId="29" fillId="0" borderId="77" xfId="9" applyNumberFormat="1" applyFont="1" applyFill="1" applyBorder="1" applyAlignment="1">
      <alignment horizontal="center" wrapText="1"/>
    </xf>
    <xf numFmtId="0" fontId="29" fillId="4" borderId="76" xfId="9" applyFont="1" applyFill="1" applyBorder="1" applyAlignment="1">
      <alignment horizontal="center" wrapText="1"/>
    </xf>
    <xf numFmtId="167" fontId="29" fillId="4" borderId="77" xfId="9" applyNumberFormat="1" applyFont="1" applyFill="1" applyBorder="1" applyAlignment="1">
      <alignment horizontal="center"/>
    </xf>
    <xf numFmtId="166" fontId="29" fillId="4" borderId="148" xfId="9" applyNumberFormat="1" applyFont="1" applyFill="1" applyBorder="1" applyAlignment="1">
      <alignment horizontal="center"/>
    </xf>
    <xf numFmtId="0" fontId="29" fillId="4" borderId="100" xfId="9" applyFont="1" applyFill="1" applyBorder="1" applyAlignment="1">
      <alignment horizontal="center" wrapText="1"/>
    </xf>
    <xf numFmtId="167" fontId="11" fillId="4" borderId="76" xfId="9" applyNumberFormat="1" applyFont="1" applyFill="1" applyBorder="1" applyAlignment="1">
      <alignment horizontal="center"/>
    </xf>
    <xf numFmtId="166" fontId="11" fillId="4" borderId="77" xfId="9" applyNumberFormat="1" applyFont="1" applyFill="1" applyBorder="1" applyAlignment="1">
      <alignment horizontal="center"/>
    </xf>
    <xf numFmtId="0" fontId="11" fillId="4" borderId="100" xfId="9" applyFont="1" applyFill="1" applyBorder="1" applyAlignment="1">
      <alignment horizontal="center" wrapText="1"/>
    </xf>
    <xf numFmtId="167" fontId="11" fillId="4" borderId="96" xfId="9" applyNumberFormat="1" applyFont="1" applyFill="1" applyBorder="1" applyAlignment="1">
      <alignment horizontal="center"/>
    </xf>
    <xf numFmtId="166" fontId="11" fillId="4" borderId="100" xfId="9" applyNumberFormat="1" applyFont="1" applyFill="1" applyBorder="1" applyAlignment="1">
      <alignment horizontal="center"/>
    </xf>
    <xf numFmtId="0" fontId="11" fillId="4" borderId="100" xfId="9" applyFont="1" applyFill="1" applyBorder="1" applyAlignment="1">
      <alignment horizontal="center"/>
    </xf>
    <xf numFmtId="166" fontId="11" fillId="4" borderId="76" xfId="9" applyNumberFormat="1" applyFont="1" applyFill="1" applyBorder="1" applyAlignment="1">
      <alignment horizontal="center"/>
    </xf>
    <xf numFmtId="0" fontId="11" fillId="4" borderId="76" xfId="9" applyFont="1" applyFill="1" applyBorder="1" applyAlignment="1">
      <alignment horizontal="center"/>
    </xf>
    <xf numFmtId="167" fontId="29" fillId="4" borderId="76" xfId="9" applyNumberFormat="1" applyFont="1" applyFill="1" applyBorder="1" applyAlignment="1">
      <alignment horizontal="center"/>
    </xf>
    <xf numFmtId="166" fontId="29" fillId="4" borderId="134" xfId="9" applyNumberFormat="1" applyFont="1" applyFill="1" applyBorder="1" applyAlignment="1">
      <alignment horizontal="center"/>
    </xf>
    <xf numFmtId="0" fontId="29" fillId="4" borderId="76" xfId="9" applyFont="1" applyFill="1" applyBorder="1" applyAlignment="1">
      <alignment horizontal="center"/>
    </xf>
    <xf numFmtId="0" fontId="29" fillId="4" borderId="156" xfId="9" applyFont="1" applyFill="1" applyBorder="1" applyAlignment="1">
      <alignment horizontal="center"/>
    </xf>
    <xf numFmtId="0" fontId="34" fillId="0" borderId="0" xfId="9" applyFont="1" applyBorder="1" applyAlignment="1">
      <alignment horizontal="center"/>
    </xf>
    <xf numFmtId="0" fontId="16" fillId="0" borderId="0" xfId="9" applyFont="1" applyBorder="1" applyAlignment="1">
      <alignment horizontal="center"/>
    </xf>
    <xf numFmtId="0" fontId="16" fillId="0" borderId="0" xfId="9" applyFont="1" applyFill="1" applyBorder="1" applyAlignment="1">
      <alignment horizontal="center"/>
    </xf>
    <xf numFmtId="0" fontId="9" fillId="0" borderId="0" xfId="9" applyFont="1" applyFill="1" applyBorder="1" applyAlignment="1">
      <alignment horizontal="center"/>
    </xf>
    <xf numFmtId="0" fontId="7" fillId="0" borderId="0" xfId="9" applyFont="1" applyBorder="1" applyAlignment="1">
      <alignment horizontal="center"/>
    </xf>
    <xf numFmtId="0" fontId="31" fillId="0" borderId="0" xfId="9" applyFont="1" applyBorder="1"/>
    <xf numFmtId="0" fontId="56" fillId="0" borderId="0" xfId="9" applyFont="1" applyBorder="1" applyAlignment="1">
      <alignment horizontal="center"/>
    </xf>
    <xf numFmtId="0" fontId="56" fillId="0" borderId="19" xfId="9" applyFont="1" applyBorder="1" applyAlignment="1">
      <alignment horizontal="left"/>
    </xf>
    <xf numFmtId="0" fontId="56" fillId="0" borderId="68" xfId="9" applyFont="1" applyBorder="1" applyAlignment="1">
      <alignment horizontal="center"/>
    </xf>
    <xf numFmtId="0" fontId="56" fillId="0" borderId="155" xfId="9" applyFont="1" applyBorder="1"/>
    <xf numFmtId="0" fontId="56" fillId="0" borderId="133" xfId="9" applyFont="1" applyBorder="1"/>
    <xf numFmtId="167" fontId="31" fillId="0" borderId="0" xfId="9" applyNumberFormat="1" applyFont="1" applyBorder="1"/>
    <xf numFmtId="0" fontId="31" fillId="0" borderId="24" xfId="9" applyFont="1" applyBorder="1"/>
    <xf numFmtId="0" fontId="31" fillId="0" borderId="5" xfId="9" applyFont="1" applyBorder="1"/>
    <xf numFmtId="3" fontId="57" fillId="0" borderId="0" xfId="9" applyNumberFormat="1" applyFont="1" applyBorder="1"/>
    <xf numFmtId="0" fontId="7" fillId="0" borderId="0" xfId="9" applyFont="1" applyAlignment="1">
      <alignment horizontal="center"/>
    </xf>
    <xf numFmtId="0" fontId="18" fillId="0" borderId="0" xfId="9"/>
    <xf numFmtId="0" fontId="18" fillId="0" borderId="0" xfId="9" applyBorder="1"/>
    <xf numFmtId="0" fontId="18" fillId="0" borderId="0" xfId="9" applyFill="1"/>
    <xf numFmtId="0" fontId="18" fillId="0" borderId="0" xfId="9" applyFill="1" applyBorder="1"/>
    <xf numFmtId="0" fontId="12" fillId="0" borderId="0" xfId="9" applyFont="1"/>
    <xf numFmtId="0" fontId="13" fillId="0" borderId="0" xfId="9" applyFont="1"/>
    <xf numFmtId="0" fontId="12" fillId="0" borderId="0" xfId="9" applyFont="1" applyFill="1"/>
    <xf numFmtId="0" fontId="30" fillId="0" borderId="0" xfId="9" applyFont="1"/>
    <xf numFmtId="0" fontId="13" fillId="0" borderId="0" xfId="9" applyFont="1" applyFill="1"/>
    <xf numFmtId="0" fontId="34" fillId="0" borderId="0" xfId="9" applyFont="1" applyFill="1"/>
    <xf numFmtId="0" fontId="15" fillId="0" borderId="0" xfId="9" applyFont="1"/>
    <xf numFmtId="3" fontId="18" fillId="0" borderId="0" xfId="9" applyNumberFormat="1"/>
    <xf numFmtId="0" fontId="8" fillId="0" borderId="44" xfId="9" applyFont="1" applyBorder="1"/>
    <xf numFmtId="3" fontId="18" fillId="0" borderId="0" xfId="9" applyNumberFormat="1" applyBorder="1"/>
    <xf numFmtId="0" fontId="8" fillId="0" borderId="77" xfId="9" applyFont="1" applyBorder="1"/>
    <xf numFmtId="0" fontId="8" fillId="0" borderId="85" xfId="9" applyFont="1" applyBorder="1" applyAlignment="1">
      <alignment horizontal="center"/>
    </xf>
    <xf numFmtId="0" fontId="8" fillId="0" borderId="84" xfId="9" applyFont="1" applyBorder="1" applyAlignment="1">
      <alignment horizontal="center"/>
    </xf>
    <xf numFmtId="0" fontId="13" fillId="0" borderId="63" xfId="9" applyFont="1" applyFill="1" applyBorder="1" applyAlignment="1">
      <alignment horizontal="center"/>
    </xf>
    <xf numFmtId="0" fontId="13" fillId="0" borderId="18" xfId="9" applyFont="1" applyBorder="1" applyAlignment="1">
      <alignment horizontal="center"/>
    </xf>
    <xf numFmtId="0" fontId="13" fillId="0" borderId="62" xfId="9" applyFont="1" applyBorder="1" applyAlignment="1">
      <alignment horizontal="center"/>
    </xf>
    <xf numFmtId="0" fontId="8" fillId="0" borderId="104" xfId="9" applyFont="1" applyFill="1" applyBorder="1"/>
    <xf numFmtId="0" fontId="8" fillId="0" borderId="17" xfId="9" applyFont="1" applyFill="1" applyBorder="1"/>
    <xf numFmtId="0" fontId="8" fillId="0" borderId="67" xfId="9" applyFont="1" applyBorder="1" applyAlignment="1">
      <alignment horizontal="center"/>
    </xf>
    <xf numFmtId="0" fontId="8" fillId="0" borderId="18" xfId="9" applyFont="1" applyBorder="1" applyAlignment="1">
      <alignment horizontal="centerContinuous"/>
    </xf>
    <xf numFmtId="0" fontId="8" fillId="0" borderId="0" xfId="9" applyFont="1" applyBorder="1" applyAlignment="1">
      <alignment horizontal="center"/>
    </xf>
    <xf numFmtId="0" fontId="8" fillId="0" borderId="18" xfId="9" applyFont="1" applyBorder="1" applyAlignment="1">
      <alignment horizontal="center"/>
    </xf>
    <xf numFmtId="0" fontId="8" fillId="0" borderId="66" xfId="9" applyFont="1" applyBorder="1" applyAlignment="1">
      <alignment horizontal="center"/>
    </xf>
    <xf numFmtId="0" fontId="8" fillId="0" borderId="17" xfId="9" applyFont="1" applyBorder="1"/>
    <xf numFmtId="0" fontId="7" fillId="0" borderId="1" xfId="9" applyFont="1" applyBorder="1"/>
    <xf numFmtId="0" fontId="30" fillId="0" borderId="0" xfId="9" applyFont="1" applyAlignment="1">
      <alignment horizontal="right"/>
    </xf>
    <xf numFmtId="3" fontId="54" fillId="0" borderId="20" xfId="9" applyNumberFormat="1" applyFont="1" applyFill="1" applyBorder="1"/>
    <xf numFmtId="167" fontId="29" fillId="0" borderId="76" xfId="9" applyNumberFormat="1" applyFont="1" applyFill="1" applyBorder="1" applyAlignment="1">
      <alignment horizontal="center"/>
    </xf>
    <xf numFmtId="167" fontId="29" fillId="0" borderId="55" xfId="9" applyNumberFormat="1" applyFont="1" applyFill="1" applyBorder="1" applyAlignment="1">
      <alignment horizontal="center" wrapText="1"/>
    </xf>
    <xf numFmtId="3" fontId="51" fillId="0" borderId="101" xfId="9" applyNumberFormat="1" applyFont="1" applyFill="1" applyBorder="1"/>
    <xf numFmtId="3" fontId="51" fillId="0" borderId="57" xfId="9" applyNumberFormat="1" applyFont="1" applyFill="1" applyBorder="1"/>
    <xf numFmtId="167" fontId="51" fillId="0" borderId="120" xfId="9" applyNumberFormat="1" applyFont="1" applyFill="1" applyBorder="1"/>
    <xf numFmtId="3" fontId="54" fillId="0" borderId="167" xfId="9" applyNumberFormat="1" applyFont="1" applyFill="1" applyBorder="1"/>
    <xf numFmtId="167" fontId="54" fillId="0" borderId="168" xfId="9" applyNumberFormat="1" applyFont="1" applyFill="1" applyBorder="1"/>
    <xf numFmtId="0" fontId="29" fillId="0" borderId="123" xfId="9" applyNumberFormat="1" applyFont="1" applyFill="1" applyBorder="1" applyAlignment="1">
      <alignment horizontal="center"/>
    </xf>
    <xf numFmtId="0" fontId="29" fillId="0" borderId="121" xfId="9" applyNumberFormat="1" applyFont="1" applyFill="1" applyBorder="1" applyAlignment="1">
      <alignment horizontal="center"/>
    </xf>
    <xf numFmtId="167" fontId="29" fillId="0" borderId="55" xfId="9" applyNumberFormat="1" applyFont="1" applyFill="1" applyBorder="1" applyAlignment="1">
      <alignment horizontal="center"/>
    </xf>
    <xf numFmtId="3" fontId="54" fillId="4" borderId="121" xfId="9" applyNumberFormat="1" applyFont="1" applyFill="1" applyBorder="1"/>
    <xf numFmtId="0" fontId="11" fillId="4" borderId="164" xfId="9" applyFont="1" applyFill="1" applyBorder="1"/>
    <xf numFmtId="3" fontId="11" fillId="0" borderId="3" xfId="9" applyNumberFormat="1" applyFont="1" applyBorder="1"/>
    <xf numFmtId="3" fontId="11" fillId="4" borderId="3" xfId="9" applyNumberFormat="1" applyFont="1" applyFill="1" applyBorder="1"/>
    <xf numFmtId="167" fontId="11" fillId="4" borderId="3" xfId="9" applyNumberFormat="1" applyFont="1" applyFill="1" applyBorder="1"/>
    <xf numFmtId="3" fontId="29" fillId="0" borderId="3" xfId="9" applyNumberFormat="1" applyFont="1" applyBorder="1"/>
    <xf numFmtId="167" fontId="29" fillId="4" borderId="3" xfId="9" applyNumberFormat="1" applyFont="1" applyFill="1" applyBorder="1"/>
    <xf numFmtId="3" fontId="54" fillId="0" borderId="3" xfId="9" applyNumberFormat="1" applyFont="1" applyBorder="1"/>
    <xf numFmtId="3" fontId="54" fillId="0" borderId="3" xfId="9" applyNumberFormat="1" applyFont="1" applyFill="1" applyBorder="1"/>
    <xf numFmtId="167" fontId="54" fillId="0" borderId="3" xfId="9" applyNumberFormat="1" applyFont="1" applyFill="1" applyBorder="1"/>
    <xf numFmtId="167" fontId="54" fillId="0" borderId="169" xfId="9" applyNumberFormat="1" applyFont="1" applyFill="1" applyBorder="1"/>
    <xf numFmtId="3" fontId="54" fillId="0" borderId="65" xfId="9" applyNumberFormat="1" applyFont="1" applyFill="1" applyBorder="1"/>
    <xf numFmtId="167" fontId="54" fillId="0" borderId="170" xfId="9" applyNumberFormat="1" applyFont="1" applyFill="1" applyBorder="1"/>
    <xf numFmtId="3" fontId="54" fillId="0" borderId="23" xfId="9" applyNumberFormat="1" applyFont="1" applyFill="1" applyBorder="1"/>
    <xf numFmtId="167" fontId="11" fillId="4" borderId="62" xfId="9" applyNumberFormat="1" applyFont="1" applyFill="1" applyBorder="1"/>
    <xf numFmtId="3" fontId="51" fillId="0" borderId="166" xfId="9" applyNumberFormat="1" applyFont="1" applyFill="1" applyBorder="1"/>
    <xf numFmtId="3" fontId="51" fillId="0" borderId="167" xfId="9" applyNumberFormat="1" applyFont="1" applyFill="1" applyBorder="1"/>
    <xf numFmtId="167" fontId="51" fillId="0" borderId="168" xfId="9" applyNumberFormat="1" applyFont="1" applyFill="1" applyBorder="1"/>
    <xf numFmtId="167" fontId="54" fillId="0" borderId="121" xfId="9" applyNumberFormat="1" applyFont="1" applyFill="1" applyBorder="1"/>
    <xf numFmtId="3" fontId="51" fillId="0" borderId="138" xfId="9" applyNumberFormat="1" applyFont="1" applyFill="1" applyBorder="1"/>
    <xf numFmtId="3" fontId="54" fillId="0" borderId="133" xfId="9" applyNumberFormat="1" applyFont="1" applyFill="1" applyBorder="1"/>
    <xf numFmtId="167" fontId="51" fillId="0" borderId="74" xfId="9" applyNumberFormat="1" applyFont="1" applyFill="1" applyBorder="1"/>
    <xf numFmtId="3" fontId="51" fillId="0" borderId="149" xfId="9" applyNumberFormat="1" applyFont="1" applyFill="1" applyBorder="1"/>
    <xf numFmtId="167" fontId="51" fillId="0" borderId="160" xfId="9" applyNumberFormat="1" applyFont="1" applyFill="1" applyBorder="1"/>
    <xf numFmtId="167" fontId="51" fillId="0" borderId="140" xfId="9" applyNumberFormat="1" applyFont="1" applyFill="1" applyBorder="1"/>
    <xf numFmtId="167" fontId="51" fillId="0" borderId="155" xfId="9" applyNumberFormat="1" applyFont="1" applyFill="1" applyBorder="1"/>
    <xf numFmtId="0" fontId="8" fillId="0" borderId="65" xfId="9" applyFont="1" applyBorder="1" applyAlignment="1">
      <alignment horizontal="center"/>
    </xf>
    <xf numFmtId="3" fontId="11" fillId="0" borderId="51" xfId="3" applyNumberFormat="1" applyFont="1" applyFill="1" applyBorder="1"/>
    <xf numFmtId="3" fontId="11" fillId="0" borderId="11" xfId="3" applyNumberFormat="1" applyFont="1" applyBorder="1"/>
    <xf numFmtId="3" fontId="11" fillId="0" borderId="11" xfId="3" applyNumberFormat="1" applyFont="1" applyFill="1" applyBorder="1"/>
    <xf numFmtId="0" fontId="13" fillId="0" borderId="54" xfId="9" applyFont="1" applyFill="1" applyBorder="1" applyAlignment="1">
      <alignment horizontal="center"/>
    </xf>
    <xf numFmtId="3" fontId="11" fillId="0" borderId="8" xfId="3" applyNumberFormat="1" applyFont="1" applyFill="1" applyBorder="1"/>
    <xf numFmtId="3" fontId="11" fillId="0" borderId="12" xfId="3" applyNumberFormat="1" applyFont="1" applyBorder="1"/>
    <xf numFmtId="3" fontId="11" fillId="0" borderId="12" xfId="3" applyNumberFormat="1" applyFont="1" applyFill="1" applyBorder="1"/>
    <xf numFmtId="3" fontId="11" fillId="0" borderId="21" xfId="3" applyNumberFormat="1" applyFont="1" applyFill="1" applyBorder="1"/>
    <xf numFmtId="3" fontId="11" fillId="0" borderId="13" xfId="3" applyNumberFormat="1" applyFont="1" applyBorder="1"/>
    <xf numFmtId="3" fontId="11" fillId="0" borderId="13" xfId="3" applyNumberFormat="1" applyFont="1" applyFill="1" applyBorder="1"/>
    <xf numFmtId="0" fontId="40" fillId="2" borderId="0" xfId="0" applyFont="1" applyFill="1" applyBorder="1"/>
    <xf numFmtId="3" fontId="8" fillId="0" borderId="25" xfId="0" applyNumberFormat="1" applyFont="1" applyFill="1" applyBorder="1"/>
    <xf numFmtId="0" fontId="9" fillId="0" borderId="4" xfId="3" applyFont="1" applyFill="1" applyBorder="1" applyAlignment="1">
      <alignment horizontal="center"/>
    </xf>
    <xf numFmtId="0" fontId="9" fillId="0" borderId="6" xfId="3" applyFont="1" applyFill="1" applyBorder="1" applyAlignment="1">
      <alignment horizontal="center"/>
    </xf>
    <xf numFmtId="0" fontId="9" fillId="0" borderId="53" xfId="3" applyFont="1" applyFill="1" applyBorder="1" applyAlignment="1">
      <alignment horizontal="center" wrapText="1"/>
    </xf>
    <xf numFmtId="0" fontId="36" fillId="0" borderId="25" xfId="0" applyFont="1" applyFill="1" applyBorder="1"/>
    <xf numFmtId="166" fontId="40" fillId="2" borderId="4" xfId="0" applyNumberFormat="1" applyFont="1" applyFill="1" applyBorder="1"/>
    <xf numFmtId="166" fontId="40" fillId="2" borderId="53" xfId="0" applyNumberFormat="1" applyFont="1" applyFill="1" applyBorder="1"/>
    <xf numFmtId="166" fontId="35" fillId="2" borderId="97" xfId="0" applyNumberFormat="1" applyFont="1" applyFill="1" applyBorder="1"/>
    <xf numFmtId="166" fontId="35" fillId="2" borderId="108" xfId="0" applyNumberFormat="1" applyFont="1" applyFill="1" applyBorder="1"/>
    <xf numFmtId="166" fontId="35" fillId="0" borderId="40" xfId="0" applyNumberFormat="1" applyFont="1" applyFill="1" applyBorder="1"/>
    <xf numFmtId="3" fontId="35" fillId="0" borderId="144" xfId="0" applyNumberFormat="1" applyFont="1" applyFill="1" applyBorder="1"/>
    <xf numFmtId="166" fontId="16" fillId="0" borderId="35" xfId="0" applyNumberFormat="1" applyFont="1" applyFill="1" applyBorder="1"/>
    <xf numFmtId="3" fontId="16" fillId="0" borderId="57" xfId="0" applyNumberFormat="1" applyFont="1" applyFill="1" applyBorder="1"/>
    <xf numFmtId="166" fontId="16" fillId="0" borderId="43" xfId="0" applyNumberFormat="1" applyFont="1" applyFill="1" applyBorder="1"/>
    <xf numFmtId="166" fontId="16" fillId="0" borderId="36" xfId="0" applyNumberFormat="1" applyFont="1" applyFill="1" applyBorder="1"/>
    <xf numFmtId="3" fontId="16" fillId="0" borderId="106" xfId="0" applyNumberFormat="1" applyFont="1" applyFill="1" applyBorder="1"/>
    <xf numFmtId="3" fontId="16" fillId="0" borderId="12" xfId="0" applyNumberFormat="1" applyFont="1" applyFill="1" applyBorder="1"/>
    <xf numFmtId="3" fontId="16" fillId="0" borderId="49" xfId="0" applyNumberFormat="1" applyFont="1" applyFill="1" applyBorder="1"/>
    <xf numFmtId="3" fontId="7" fillId="0" borderId="154" xfId="0" applyNumberFormat="1" applyFont="1" applyFill="1" applyBorder="1"/>
    <xf numFmtId="0" fontId="35" fillId="2" borderId="59" xfId="0" applyFont="1" applyFill="1" applyBorder="1"/>
    <xf numFmtId="0" fontId="35" fillId="0" borderId="130" xfId="0" applyFont="1" applyFill="1" applyBorder="1"/>
    <xf numFmtId="167" fontId="36" fillId="0" borderId="75" xfId="0" applyNumberFormat="1" applyFont="1" applyFill="1" applyBorder="1"/>
    <xf numFmtId="0" fontId="8" fillId="0" borderId="14" xfId="0" applyFont="1" applyFill="1" applyBorder="1" applyAlignment="1">
      <alignment horizontal="centerContinuous"/>
    </xf>
    <xf numFmtId="0" fontId="35" fillId="2" borderId="97" xfId="0" applyFont="1" applyFill="1" applyBorder="1"/>
    <xf numFmtId="167" fontId="35" fillId="2" borderId="34" xfId="0" applyNumberFormat="1" applyFont="1" applyFill="1" applyBorder="1"/>
    <xf numFmtId="0" fontId="35" fillId="2" borderId="34" xfId="0" applyFont="1" applyFill="1" applyBorder="1"/>
    <xf numFmtId="0" fontId="35" fillId="2" borderId="108" xfId="0" applyFont="1" applyFill="1" applyBorder="1"/>
    <xf numFmtId="0" fontId="35" fillId="0" borderId="4" xfId="0" applyFont="1" applyFill="1" applyBorder="1"/>
    <xf numFmtId="167" fontId="36" fillId="0" borderId="40" xfId="0" applyNumberFormat="1" applyFont="1" applyFill="1" applyBorder="1"/>
    <xf numFmtId="3" fontId="8" fillId="0" borderId="130" xfId="0" applyNumberFormat="1" applyFont="1" applyFill="1" applyBorder="1"/>
    <xf numFmtId="1" fontId="7" fillId="0" borderId="34" xfId="0" applyNumberFormat="1" applyFont="1" applyFill="1" applyBorder="1"/>
    <xf numFmtId="1" fontId="7" fillId="0" borderId="8" xfId="0" applyNumberFormat="1" applyFont="1" applyFill="1" applyBorder="1"/>
    <xf numFmtId="1" fontId="7" fillId="0" borderId="12" xfId="0" applyNumberFormat="1" applyFont="1" applyFill="1" applyBorder="1"/>
    <xf numFmtId="3" fontId="16" fillId="0" borderId="84" xfId="0" applyNumberFormat="1" applyFont="1" applyBorder="1"/>
    <xf numFmtId="0" fontId="20" fillId="0" borderId="0" xfId="3" applyFont="1" applyFill="1" applyAlignment="1"/>
    <xf numFmtId="3" fontId="16" fillId="0" borderId="23" xfId="2" applyNumberFormat="1" applyFont="1" applyBorder="1" applyAlignment="1">
      <alignment horizontal="right"/>
    </xf>
    <xf numFmtId="0" fontId="38" fillId="0" borderId="88" xfId="0" applyFont="1" applyFill="1" applyBorder="1" applyAlignment="1">
      <alignment wrapText="1"/>
    </xf>
    <xf numFmtId="167" fontId="8" fillId="0" borderId="69" xfId="0" applyNumberFormat="1" applyFont="1" applyFill="1" applyBorder="1"/>
    <xf numFmtId="3" fontId="31" fillId="0" borderId="169" xfId="0" applyNumberFormat="1" applyFont="1" applyBorder="1" applyAlignment="1">
      <alignment horizontal="center"/>
    </xf>
    <xf numFmtId="3" fontId="31" fillId="0" borderId="25" xfId="0" applyNumberFormat="1" applyFont="1" applyBorder="1" applyAlignment="1">
      <alignment horizontal="center"/>
    </xf>
    <xf numFmtId="3" fontId="26" fillId="0" borderId="8" xfId="1" applyNumberFormat="1" applyFont="1" applyBorder="1"/>
    <xf numFmtId="3" fontId="42" fillId="0" borderId="12" xfId="0" applyNumberFormat="1" applyFont="1" applyBorder="1"/>
    <xf numFmtId="3" fontId="26" fillId="0" borderId="12" xfId="0" applyNumberFormat="1" applyFont="1" applyBorder="1"/>
    <xf numFmtId="3" fontId="26" fillId="0" borderId="12" xfId="1" applyNumberFormat="1" applyFont="1" applyFill="1" applyBorder="1"/>
    <xf numFmtId="3" fontId="20" fillId="0" borderId="12" xfId="0" applyNumberFormat="1" applyFont="1" applyBorder="1"/>
    <xf numFmtId="3" fontId="41" fillId="0" borderId="12" xfId="0" applyNumberFormat="1" applyFont="1" applyBorder="1"/>
    <xf numFmtId="0" fontId="31" fillId="0" borderId="19" xfId="0" applyFont="1" applyBorder="1" applyAlignment="1">
      <alignment horizontal="center"/>
    </xf>
    <xf numFmtId="3" fontId="31" fillId="0" borderId="3" xfId="0" applyNumberFormat="1" applyFont="1" applyBorder="1" applyAlignment="1">
      <alignment horizontal="center"/>
    </xf>
    <xf numFmtId="3" fontId="26" fillId="0" borderId="51" xfId="1" applyNumberFormat="1" applyFont="1" applyBorder="1"/>
    <xf numFmtId="3" fontId="42" fillId="0" borderId="11" xfId="0" applyNumberFormat="1" applyFont="1" applyBorder="1"/>
    <xf numFmtId="3" fontId="26" fillId="0" borderId="11" xfId="0" applyNumberFormat="1" applyFont="1" applyBorder="1"/>
    <xf numFmtId="3" fontId="26" fillId="0" borderId="11" xfId="1" applyNumberFormat="1" applyFont="1" applyFill="1" applyBorder="1"/>
    <xf numFmtId="3" fontId="20" fillId="0" borderId="11" xfId="0" applyNumberFormat="1" applyFont="1" applyBorder="1"/>
    <xf numFmtId="3" fontId="41" fillId="0" borderId="11" xfId="0" applyNumberFormat="1" applyFont="1" applyBorder="1"/>
    <xf numFmtId="3" fontId="31" fillId="0" borderId="19" xfId="0" applyNumberFormat="1" applyFont="1" applyBorder="1" applyAlignment="1">
      <alignment horizontal="center"/>
    </xf>
    <xf numFmtId="3" fontId="43" fillId="0" borderId="171" xfId="1" applyNumberFormat="1" applyFont="1" applyFill="1" applyBorder="1"/>
    <xf numFmtId="3" fontId="42" fillId="0" borderId="57" xfId="0" applyNumberFormat="1" applyFont="1" applyFill="1" applyBorder="1"/>
    <xf numFmtId="3" fontId="26" fillId="0" borderId="57" xfId="0" applyNumberFormat="1" applyFont="1" applyFill="1" applyBorder="1"/>
    <xf numFmtId="3" fontId="41" fillId="0" borderId="57" xfId="0" applyNumberFormat="1" applyFont="1" applyFill="1" applyBorder="1"/>
    <xf numFmtId="3" fontId="20" fillId="2" borderId="57" xfId="0" applyNumberFormat="1" applyFont="1" applyFill="1" applyBorder="1"/>
    <xf numFmtId="3" fontId="41" fillId="2" borderId="57" xfId="0" applyNumberFormat="1" applyFont="1" applyFill="1" applyBorder="1"/>
    <xf numFmtId="3" fontId="26" fillId="2" borderId="57" xfId="0" applyNumberFormat="1" applyFont="1" applyFill="1" applyBorder="1"/>
    <xf numFmtId="3" fontId="31" fillId="0" borderId="65" xfId="0" applyNumberFormat="1" applyFont="1" applyBorder="1" applyAlignment="1">
      <alignment horizontal="center"/>
    </xf>
    <xf numFmtId="3" fontId="31" fillId="0" borderId="164" xfId="0" applyNumberFormat="1" applyFont="1" applyBorder="1" applyAlignment="1">
      <alignment horizontal="center"/>
    </xf>
    <xf numFmtId="3" fontId="26" fillId="0" borderId="173" xfId="0" applyNumberFormat="1" applyFont="1" applyBorder="1"/>
    <xf numFmtId="3" fontId="42" fillId="0" borderId="140" xfId="0" applyNumberFormat="1" applyFont="1" applyBorder="1"/>
    <xf numFmtId="3" fontId="26" fillId="0" borderId="140" xfId="0" applyNumberFormat="1" applyFont="1" applyBorder="1"/>
    <xf numFmtId="3" fontId="26" fillId="0" borderId="140" xfId="0" applyNumberFormat="1" applyFont="1" applyFill="1" applyBorder="1"/>
    <xf numFmtId="3" fontId="20" fillId="0" borderId="140" xfId="0" applyNumberFormat="1" applyFont="1" applyBorder="1"/>
    <xf numFmtId="3" fontId="41" fillId="0" borderId="140" xfId="0" applyNumberFormat="1" applyFont="1" applyBorder="1"/>
    <xf numFmtId="3" fontId="26" fillId="0" borderId="8" xfId="0" applyNumberFormat="1" applyFont="1" applyBorder="1"/>
    <xf numFmtId="3" fontId="26" fillId="0" borderId="12" xfId="0" applyNumberFormat="1" applyFont="1" applyFill="1" applyBorder="1"/>
    <xf numFmtId="0" fontId="31" fillId="0" borderId="65" xfId="0" applyFont="1" applyBorder="1" applyAlignment="1">
      <alignment horizontal="center"/>
    </xf>
    <xf numFmtId="3" fontId="12" fillId="0" borderId="13" xfId="0" applyNumberFormat="1" applyFont="1" applyBorder="1"/>
    <xf numFmtId="3" fontId="12" fillId="0" borderId="13" xfId="0" applyNumberFormat="1" applyFont="1" applyFill="1" applyBorder="1"/>
    <xf numFmtId="3" fontId="13" fillId="0" borderId="174" xfId="0" applyNumberFormat="1" applyFont="1" applyBorder="1"/>
    <xf numFmtId="3" fontId="13" fillId="0" borderId="55" xfId="2" applyNumberFormat="1" applyFont="1" applyBorder="1" applyAlignment="1">
      <alignment horizontal="right"/>
    </xf>
    <xf numFmtId="3" fontId="13" fillId="0" borderId="56" xfId="2" applyNumberFormat="1" applyFont="1" applyBorder="1" applyAlignment="1">
      <alignment horizontal="right"/>
    </xf>
    <xf numFmtId="3" fontId="31" fillId="0" borderId="134" xfId="0" applyNumberFormat="1" applyFont="1" applyBorder="1" applyAlignment="1">
      <alignment horizontal="center"/>
    </xf>
    <xf numFmtId="3" fontId="12" fillId="0" borderId="12" xfId="0" applyNumberFormat="1" applyFont="1" applyBorder="1"/>
    <xf numFmtId="3" fontId="40" fillId="0" borderId="49" xfId="0" applyNumberFormat="1" applyFont="1" applyBorder="1"/>
    <xf numFmtId="3" fontId="13" fillId="0" borderId="154" xfId="0" applyNumberFormat="1" applyFont="1" applyBorder="1"/>
    <xf numFmtId="3" fontId="31" fillId="0" borderId="148" xfId="0" applyNumberFormat="1" applyFont="1" applyBorder="1" applyAlignment="1">
      <alignment horizontal="center"/>
    </xf>
    <xf numFmtId="3" fontId="12" fillId="0" borderId="11" xfId="0" applyNumberFormat="1" applyFont="1" applyBorder="1"/>
    <xf numFmtId="3" fontId="40" fillId="0" borderId="10" xfId="0" applyNumberFormat="1" applyFont="1" applyBorder="1"/>
    <xf numFmtId="3" fontId="13" fillId="0" borderId="172" xfId="0" applyNumberFormat="1" applyFont="1" applyBorder="1"/>
    <xf numFmtId="3" fontId="41" fillId="0" borderId="49" xfId="0" applyNumberFormat="1" applyFont="1" applyBorder="1"/>
    <xf numFmtId="3" fontId="26" fillId="0" borderId="154" xfId="0" applyNumberFormat="1" applyFont="1" applyBorder="1"/>
    <xf numFmtId="3" fontId="12" fillId="0" borderId="22" xfId="0" applyNumberFormat="1" applyFont="1" applyBorder="1"/>
    <xf numFmtId="3" fontId="12" fillId="0" borderId="102" xfId="0" applyNumberFormat="1" applyFont="1" applyBorder="1"/>
    <xf numFmtId="3" fontId="12" fillId="0" borderId="106" xfId="0" applyNumberFormat="1" applyFont="1" applyBorder="1"/>
    <xf numFmtId="3" fontId="13" fillId="0" borderId="106" xfId="0" applyNumberFormat="1" applyFont="1" applyBorder="1"/>
    <xf numFmtId="3" fontId="12" fillId="0" borderId="107" xfId="0" applyNumberFormat="1" applyFont="1" applyBorder="1"/>
    <xf numFmtId="3" fontId="12" fillId="0" borderId="110" xfId="0" applyNumberFormat="1" applyFont="1" applyBorder="1"/>
    <xf numFmtId="3" fontId="26" fillId="0" borderId="106" xfId="0" applyNumberFormat="1" applyFont="1" applyBorder="1"/>
    <xf numFmtId="3" fontId="40" fillId="0" borderId="103" xfId="0" applyNumberFormat="1" applyFont="1" applyBorder="1"/>
    <xf numFmtId="3" fontId="13" fillId="0" borderId="175" xfId="0" applyNumberFormat="1" applyFont="1" applyBorder="1"/>
    <xf numFmtId="3" fontId="12" fillId="0" borderId="12" xfId="0" applyNumberFormat="1" applyFont="1" applyFill="1" applyBorder="1"/>
    <xf numFmtId="3" fontId="12" fillId="0" borderId="11" xfId="0" applyNumberFormat="1" applyFont="1" applyFill="1" applyBorder="1"/>
    <xf numFmtId="3" fontId="12" fillId="2" borderId="11" xfId="0" applyNumberFormat="1" applyFont="1" applyFill="1" applyBorder="1"/>
    <xf numFmtId="3" fontId="12" fillId="2" borderId="110" xfId="0" applyNumberFormat="1" applyFont="1" applyFill="1" applyBorder="1"/>
    <xf numFmtId="3" fontId="40" fillId="2" borderId="10" xfId="0" applyNumberFormat="1" applyFont="1" applyFill="1" applyBorder="1"/>
    <xf numFmtId="3" fontId="45" fillId="2" borderId="110" xfId="0" applyNumberFormat="1" applyFont="1" applyFill="1" applyBorder="1"/>
    <xf numFmtId="3" fontId="40" fillId="2" borderId="62" xfId="0" applyNumberFormat="1" applyFont="1" applyFill="1" applyBorder="1"/>
    <xf numFmtId="3" fontId="40" fillId="0" borderId="59" xfId="0" applyNumberFormat="1" applyFont="1" applyBorder="1"/>
    <xf numFmtId="3" fontId="20" fillId="0" borderId="13" xfId="0" applyNumberFormat="1" applyFont="1" applyBorder="1"/>
    <xf numFmtId="3" fontId="12" fillId="0" borderId="22" xfId="0" applyNumberFormat="1" applyFont="1" applyFill="1" applyBorder="1"/>
    <xf numFmtId="3" fontId="20" fillId="2" borderId="140" xfId="0" applyNumberFormat="1" applyFont="1" applyFill="1" applyBorder="1"/>
    <xf numFmtId="3" fontId="20" fillId="0" borderId="22" xfId="0" applyNumberFormat="1" applyFont="1" applyBorder="1"/>
    <xf numFmtId="3" fontId="26" fillId="0" borderId="65" xfId="0" applyNumberFormat="1" applyFont="1" applyFill="1" applyBorder="1"/>
    <xf numFmtId="3" fontId="26" fillId="0" borderId="18" xfId="0" applyNumberFormat="1" applyFont="1" applyFill="1" applyBorder="1"/>
    <xf numFmtId="3" fontId="26" fillId="0" borderId="19" xfId="0" applyNumberFormat="1" applyFont="1" applyFill="1" applyBorder="1"/>
    <xf numFmtId="3" fontId="26" fillId="0" borderId="71" xfId="0" applyNumberFormat="1" applyFont="1" applyFill="1" applyBorder="1"/>
    <xf numFmtId="3" fontId="26" fillId="2" borderId="19" xfId="0" applyNumberFormat="1" applyFont="1" applyFill="1" applyBorder="1"/>
    <xf numFmtId="3" fontId="26" fillId="0" borderId="18" xfId="0" applyNumberFormat="1" applyFont="1" applyBorder="1"/>
    <xf numFmtId="3" fontId="26" fillId="0" borderId="71" xfId="0" applyNumberFormat="1" applyFont="1" applyBorder="1"/>
    <xf numFmtId="3" fontId="45" fillId="0" borderId="13" xfId="0" applyNumberFormat="1" applyFont="1" applyBorder="1"/>
    <xf numFmtId="3" fontId="45" fillId="0" borderId="12" xfId="0" applyNumberFormat="1" applyFont="1" applyBorder="1"/>
    <xf numFmtId="3" fontId="45" fillId="0" borderId="11" xfId="0" applyNumberFormat="1" applyFont="1" applyBorder="1"/>
    <xf numFmtId="3" fontId="45" fillId="2" borderId="140" xfId="0" applyNumberFormat="1" applyFont="1" applyFill="1" applyBorder="1"/>
    <xf numFmtId="3" fontId="45" fillId="0" borderId="22" xfId="0" applyNumberFormat="1" applyFont="1" applyBorder="1"/>
    <xf numFmtId="0" fontId="30" fillId="0" borderId="68" xfId="0" applyFont="1" applyBorder="1" applyAlignment="1">
      <alignment horizontal="center"/>
    </xf>
    <xf numFmtId="0" fontId="30" fillId="0" borderId="45" xfId="3" applyFont="1" applyBorder="1" applyAlignment="1">
      <alignment horizontal="center"/>
    </xf>
    <xf numFmtId="0" fontId="15" fillId="0" borderId="78" xfId="0" applyFont="1" applyBorder="1" applyAlignment="1">
      <alignment horizontal="center"/>
    </xf>
    <xf numFmtId="3" fontId="30" fillId="0" borderId="93" xfId="0" applyNumberFormat="1" applyFont="1" applyBorder="1"/>
    <xf numFmtId="0" fontId="15" fillId="0" borderId="59" xfId="0" applyFont="1" applyBorder="1" applyAlignment="1">
      <alignment horizontal="center"/>
    </xf>
    <xf numFmtId="3" fontId="30" fillId="0" borderId="92" xfId="0" applyNumberFormat="1" applyFont="1" applyBorder="1"/>
    <xf numFmtId="0" fontId="15" fillId="0" borderId="13" xfId="0" applyFont="1" applyBorder="1" applyAlignment="1">
      <alignment horizontal="center"/>
    </xf>
    <xf numFmtId="0" fontId="30" fillId="0" borderId="75" xfId="0" applyFont="1" applyBorder="1"/>
    <xf numFmtId="3" fontId="30" fillId="0" borderId="146" xfId="0" applyNumberFormat="1" applyFont="1" applyBorder="1"/>
    <xf numFmtId="0" fontId="30" fillId="0" borderId="123" xfId="0" applyFont="1" applyBorder="1"/>
    <xf numFmtId="3" fontId="30" fillId="0" borderId="90" xfId="0" applyNumberFormat="1" applyFont="1" applyBorder="1"/>
    <xf numFmtId="3" fontId="30" fillId="0" borderId="89" xfId="0" applyNumberFormat="1" applyFont="1" applyBorder="1"/>
    <xf numFmtId="3" fontId="30" fillId="0" borderId="147" xfId="0" applyNumberFormat="1" applyFont="1" applyBorder="1"/>
    <xf numFmtId="167" fontId="8" fillId="0" borderId="25" xfId="0" applyNumberFormat="1" applyFont="1" applyFill="1" applyBorder="1"/>
    <xf numFmtId="1" fontId="9" fillId="0" borderId="54" xfId="0" applyNumberFormat="1" applyFont="1" applyFill="1" applyBorder="1"/>
    <xf numFmtId="1" fontId="9" fillId="0" borderId="63" xfId="0" applyNumberFormat="1" applyFont="1" applyFill="1" applyBorder="1"/>
    <xf numFmtId="3" fontId="8" fillId="7" borderId="25" xfId="0" applyNumberFormat="1" applyFont="1" applyFill="1" applyBorder="1"/>
    <xf numFmtId="0" fontId="20" fillId="0" borderId="0" xfId="9" applyFont="1" applyFill="1"/>
    <xf numFmtId="166" fontId="9" fillId="0" borderId="63" xfId="0" applyNumberFormat="1" applyFont="1" applyFill="1" applyBorder="1"/>
    <xf numFmtId="0" fontId="29" fillId="0" borderId="122" xfId="9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/>
    </xf>
    <xf numFmtId="0" fontId="8" fillId="0" borderId="40" xfId="0" applyFont="1" applyFill="1" applyBorder="1"/>
    <xf numFmtId="0" fontId="40" fillId="0" borderId="16" xfId="0" applyFont="1" applyFill="1" applyBorder="1"/>
    <xf numFmtId="0" fontId="40" fillId="0" borderId="39" xfId="0" applyFont="1" applyFill="1" applyBorder="1"/>
    <xf numFmtId="0" fontId="40" fillId="0" borderId="40" xfId="0" applyFont="1" applyFill="1" applyBorder="1"/>
    <xf numFmtId="166" fontId="8" fillId="7" borderId="54" xfId="0" applyNumberFormat="1" applyFont="1" applyFill="1" applyBorder="1"/>
    <xf numFmtId="166" fontId="8" fillId="7" borderId="63" xfId="0" applyNumberFormat="1" applyFont="1" applyFill="1" applyBorder="1"/>
    <xf numFmtId="3" fontId="35" fillId="7" borderId="92" xfId="0" applyNumberFormat="1" applyFont="1" applyFill="1" applyBorder="1"/>
    <xf numFmtId="3" fontId="35" fillId="7" borderId="12" xfId="0" applyNumberFormat="1" applyFont="1" applyFill="1" applyBorder="1"/>
    <xf numFmtId="166" fontId="35" fillId="7" borderId="34" xfId="0" applyNumberFormat="1" applyFont="1" applyFill="1" applyBorder="1"/>
    <xf numFmtId="166" fontId="7" fillId="7" borderId="12" xfId="0" applyNumberFormat="1" applyFont="1" applyFill="1" applyBorder="1"/>
    <xf numFmtId="166" fontId="7" fillId="7" borderId="34" xfId="0" applyNumberFormat="1" applyFont="1" applyFill="1" applyBorder="1"/>
    <xf numFmtId="166" fontId="35" fillId="7" borderId="12" xfId="0" applyNumberFormat="1" applyFont="1" applyFill="1" applyBorder="1"/>
    <xf numFmtId="0" fontId="36" fillId="7" borderId="16" xfId="0" applyFont="1" applyFill="1" applyBorder="1" applyAlignment="1">
      <alignment horizontal="centerContinuous"/>
    </xf>
    <xf numFmtId="0" fontId="36" fillId="7" borderId="39" xfId="0" applyFont="1" applyFill="1" applyBorder="1" applyAlignment="1">
      <alignment horizontal="centerContinuous"/>
    </xf>
    <xf numFmtId="0" fontId="36" fillId="7" borderId="40" xfId="0" applyFont="1" applyFill="1" applyBorder="1" applyAlignment="1">
      <alignment horizontal="centerContinuous"/>
    </xf>
    <xf numFmtId="3" fontId="11" fillId="0" borderId="110" xfId="3" applyNumberFormat="1" applyFont="1" applyBorder="1"/>
    <xf numFmtId="3" fontId="11" fillId="0" borderId="107" xfId="3" applyNumberFormat="1" applyFont="1" applyBorder="1"/>
    <xf numFmtId="3" fontId="11" fillId="0" borderId="106" xfId="3" applyNumberFormat="1" applyFont="1" applyBorder="1"/>
    <xf numFmtId="3" fontId="7" fillId="0" borderId="121" xfId="0" applyNumberFormat="1" applyFont="1" applyFill="1" applyBorder="1"/>
    <xf numFmtId="167" fontId="8" fillId="0" borderId="38" xfId="0" applyNumberFormat="1" applyFont="1" applyFill="1" applyBorder="1"/>
    <xf numFmtId="3" fontId="20" fillId="0" borderId="103" xfId="0" applyNumberFormat="1" applyFont="1" applyBorder="1"/>
    <xf numFmtId="167" fontId="7" fillId="0" borderId="11" xfId="0" applyNumberFormat="1" applyFont="1" applyFill="1" applyBorder="1"/>
    <xf numFmtId="167" fontId="8" fillId="0" borderId="130" xfId="0" applyNumberFormat="1" applyFont="1" applyFill="1" applyBorder="1"/>
    <xf numFmtId="166" fontId="8" fillId="0" borderId="62" xfId="0" applyNumberFormat="1" applyFont="1" applyFill="1" applyBorder="1"/>
    <xf numFmtId="3" fontId="8" fillId="0" borderId="38" xfId="0" applyNumberFormat="1" applyFont="1" applyFill="1" applyBorder="1"/>
    <xf numFmtId="3" fontId="8" fillId="0" borderId="56" xfId="0" applyNumberFormat="1" applyFont="1" applyFill="1" applyBorder="1"/>
    <xf numFmtId="3" fontId="40" fillId="2" borderId="0" xfId="0" applyNumberFormat="1" applyFont="1" applyFill="1" applyBorder="1"/>
    <xf numFmtId="0" fontId="40" fillId="2" borderId="24" xfId="0" applyFont="1" applyFill="1" applyBorder="1"/>
    <xf numFmtId="0" fontId="9" fillId="0" borderId="1" xfId="3" applyFont="1" applyFill="1" applyBorder="1" applyAlignment="1">
      <alignment horizontal="center"/>
    </xf>
    <xf numFmtId="0" fontId="9" fillId="0" borderId="17" xfId="3" applyFont="1" applyFill="1" applyBorder="1" applyAlignment="1">
      <alignment horizontal="center"/>
    </xf>
    <xf numFmtId="0" fontId="9" fillId="0" borderId="7" xfId="3" applyFont="1" applyFill="1" applyBorder="1" applyAlignment="1">
      <alignment horizontal="center" wrapText="1"/>
    </xf>
    <xf numFmtId="3" fontId="36" fillId="0" borderId="45" xfId="0" applyNumberFormat="1" applyFont="1" applyFill="1" applyBorder="1"/>
    <xf numFmtId="3" fontId="8" fillId="0" borderId="142" xfId="0" applyNumberFormat="1" applyFont="1" applyFill="1" applyBorder="1"/>
    <xf numFmtId="167" fontId="8" fillId="0" borderId="95" xfId="0" applyNumberFormat="1" applyFont="1" applyFill="1" applyBorder="1"/>
    <xf numFmtId="3" fontId="8" fillId="0" borderId="176" xfId="0" applyNumberFormat="1" applyFont="1" applyFill="1" applyBorder="1"/>
    <xf numFmtId="3" fontId="8" fillId="0" borderId="177" xfId="0" applyNumberFormat="1" applyFont="1" applyFill="1" applyBorder="1"/>
    <xf numFmtId="166" fontId="8" fillId="0" borderId="178" xfId="0" applyNumberFormat="1" applyFont="1" applyFill="1" applyBorder="1"/>
    <xf numFmtId="3" fontId="7" fillId="0" borderId="94" xfId="0" applyNumberFormat="1" applyFont="1" applyFill="1" applyBorder="1"/>
    <xf numFmtId="3" fontId="7" fillId="0" borderId="109" xfId="0" applyNumberFormat="1" applyFont="1" applyFill="1" applyBorder="1"/>
    <xf numFmtId="3" fontId="16" fillId="0" borderId="109" xfId="0" applyNumberFormat="1" applyFont="1" applyFill="1" applyBorder="1"/>
    <xf numFmtId="167" fontId="8" fillId="0" borderId="3" xfId="0" applyNumberFormat="1" applyFont="1" applyFill="1" applyBorder="1"/>
    <xf numFmtId="3" fontId="8" fillId="7" borderId="147" xfId="0" applyNumberFormat="1" applyFont="1" applyFill="1" applyBorder="1"/>
    <xf numFmtId="3" fontId="8" fillId="0" borderId="134" xfId="0" applyNumberFormat="1" applyFont="1" applyFill="1" applyBorder="1"/>
    <xf numFmtId="167" fontId="8" fillId="0" borderId="96" xfId="0" applyNumberFormat="1" applyFont="1" applyFill="1" applyBorder="1"/>
    <xf numFmtId="3" fontId="8" fillId="0" borderId="147" xfId="0" applyNumberFormat="1" applyFont="1" applyFill="1" applyBorder="1"/>
    <xf numFmtId="167" fontId="8" fillId="0" borderId="153" xfId="0" applyNumberFormat="1" applyFont="1" applyFill="1" applyBorder="1"/>
    <xf numFmtId="166" fontId="7" fillId="0" borderId="35" xfId="0" applyNumberFormat="1" applyFont="1" applyFill="1" applyBorder="1"/>
    <xf numFmtId="166" fontId="7" fillId="0" borderId="36" xfId="0" applyNumberFormat="1" applyFont="1" applyFill="1" applyBorder="1"/>
    <xf numFmtId="166" fontId="7" fillId="0" borderId="158" xfId="0" applyNumberFormat="1" applyFont="1" applyFill="1" applyBorder="1"/>
    <xf numFmtId="3" fontId="16" fillId="0" borderId="0" xfId="9" applyNumberFormat="1" applyFont="1" applyFill="1"/>
    <xf numFmtId="0" fontId="13" fillId="0" borderId="63" xfId="9" applyFont="1" applyFill="1" applyBorder="1"/>
    <xf numFmtId="0" fontId="8" fillId="0" borderId="97" xfId="9" applyFont="1" applyBorder="1"/>
    <xf numFmtId="0" fontId="8" fillId="0" borderId="34" xfId="9" applyFont="1" applyBorder="1"/>
    <xf numFmtId="0" fontId="8" fillId="0" borderId="100" xfId="9" applyFont="1" applyBorder="1"/>
    <xf numFmtId="0" fontId="8" fillId="0" borderId="7" xfId="9" applyFont="1" applyBorder="1"/>
    <xf numFmtId="0" fontId="13" fillId="0" borderId="60" xfId="9" applyFont="1" applyBorder="1" applyAlignment="1">
      <alignment horizontal="center"/>
    </xf>
    <xf numFmtId="3" fontId="11" fillId="0" borderId="52" xfId="3" applyNumberFormat="1" applyFont="1" applyFill="1" applyBorder="1"/>
    <xf numFmtId="3" fontId="11" fillId="0" borderId="34" xfId="3" applyNumberFormat="1" applyFont="1" applyBorder="1"/>
    <xf numFmtId="3" fontId="11" fillId="0" borderId="34" xfId="3" applyNumberFormat="1" applyFont="1" applyFill="1" applyBorder="1"/>
    <xf numFmtId="3" fontId="11" fillId="0" borderId="108" xfId="3" applyNumberFormat="1" applyFont="1" applyBorder="1"/>
    <xf numFmtId="3" fontId="30" fillId="0" borderId="141" xfId="9" applyNumberFormat="1" applyFont="1" applyBorder="1" applyAlignment="1">
      <alignment horizontal="right"/>
    </xf>
    <xf numFmtId="3" fontId="30" fillId="0" borderId="28" xfId="9" applyNumberFormat="1" applyFont="1" applyBorder="1" applyAlignment="1">
      <alignment horizontal="right"/>
    </xf>
    <xf numFmtId="3" fontId="30" fillId="0" borderId="53" xfId="9" applyNumberFormat="1" applyFont="1" applyBorder="1" applyAlignment="1">
      <alignment horizontal="right"/>
    </xf>
    <xf numFmtId="3" fontId="40" fillId="0" borderId="39" xfId="0" applyNumberFormat="1" applyFont="1" applyFill="1" applyBorder="1"/>
    <xf numFmtId="167" fontId="51" fillId="0" borderId="190" xfId="9" applyNumberFormat="1" applyFont="1" applyFill="1" applyBorder="1"/>
    <xf numFmtId="167" fontId="51" fillId="0" borderId="191" xfId="9" applyNumberFormat="1" applyFont="1" applyFill="1" applyBorder="1"/>
    <xf numFmtId="3" fontId="51" fillId="0" borderId="192" xfId="9" applyNumberFormat="1" applyFont="1" applyFill="1" applyBorder="1"/>
    <xf numFmtId="3" fontId="51" fillId="0" borderId="193" xfId="9" applyNumberFormat="1" applyFont="1" applyFill="1" applyBorder="1"/>
    <xf numFmtId="166" fontId="7" fillId="0" borderId="43" xfId="0" applyNumberFormat="1" applyFont="1" applyFill="1" applyBorder="1"/>
    <xf numFmtId="0" fontId="20" fillId="0" borderId="0" xfId="0" applyFont="1" applyFill="1" applyBorder="1" applyAlignment="1"/>
    <xf numFmtId="3" fontId="16" fillId="0" borderId="93" xfId="9" applyNumberFormat="1" applyFont="1" applyBorder="1"/>
    <xf numFmtId="3" fontId="16" fillId="0" borderId="92" xfId="9" applyNumberFormat="1" applyFont="1" applyBorder="1"/>
    <xf numFmtId="3" fontId="16" fillId="0" borderId="116" xfId="9" applyNumberFormat="1" applyFont="1" applyBorder="1"/>
    <xf numFmtId="3" fontId="30" fillId="0" borderId="88" xfId="9" applyNumberFormat="1" applyFont="1" applyBorder="1" applyAlignment="1">
      <alignment horizontal="right"/>
    </xf>
    <xf numFmtId="3" fontId="30" fillId="0" borderId="176" xfId="9" applyNumberFormat="1" applyFont="1" applyBorder="1" applyAlignment="1">
      <alignment horizontal="right"/>
    </xf>
    <xf numFmtId="3" fontId="30" fillId="0" borderId="77" xfId="9" applyNumberFormat="1" applyFont="1" applyBorder="1" applyAlignment="1">
      <alignment horizontal="right"/>
    </xf>
    <xf numFmtId="3" fontId="30" fillId="0" borderId="76" xfId="9" applyNumberFormat="1" applyFont="1" applyBorder="1" applyAlignment="1">
      <alignment horizontal="right"/>
    </xf>
    <xf numFmtId="3" fontId="30" fillId="0" borderId="134" xfId="9" applyNumberFormat="1" applyFont="1" applyBorder="1" applyAlignment="1">
      <alignment horizontal="right"/>
    </xf>
    <xf numFmtId="3" fontId="30" fillId="0" borderId="96" xfId="9" applyNumberFormat="1" applyFont="1" applyBorder="1" applyAlignment="1">
      <alignment horizontal="right"/>
    </xf>
    <xf numFmtId="0" fontId="8" fillId="0" borderId="17" xfId="9" applyFont="1" applyBorder="1" applyAlignment="1">
      <alignment horizontal="center"/>
    </xf>
    <xf numFmtId="0" fontId="54" fillId="0" borderId="104" xfId="9" applyFont="1" applyBorder="1" applyAlignment="1">
      <alignment horizontal="center"/>
    </xf>
    <xf numFmtId="0" fontId="11" fillId="0" borderId="17" xfId="9" applyFont="1" applyBorder="1"/>
    <xf numFmtId="0" fontId="30" fillId="0" borderId="1" xfId="9" applyFont="1" applyBorder="1" applyAlignment="1">
      <alignment horizontal="centerContinuous"/>
    </xf>
    <xf numFmtId="0" fontId="30" fillId="0" borderId="17" xfId="9" applyFont="1" applyBorder="1" applyAlignment="1">
      <alignment horizontal="centerContinuous"/>
    </xf>
    <xf numFmtId="0" fontId="8" fillId="0" borderId="6" xfId="9" applyFont="1" applyBorder="1"/>
    <xf numFmtId="0" fontId="8" fillId="0" borderId="6" xfId="9" applyFont="1" applyFill="1" applyBorder="1"/>
    <xf numFmtId="0" fontId="23" fillId="0" borderId="1" xfId="0" applyFont="1" applyFill="1" applyBorder="1" applyAlignment="1">
      <alignment horizontal="centerContinuous"/>
    </xf>
    <xf numFmtId="0" fontId="8" fillId="0" borderId="17" xfId="0" applyFont="1" applyFill="1" applyBorder="1" applyAlignment="1">
      <alignment horizontal="center"/>
    </xf>
    <xf numFmtId="0" fontId="7" fillId="0" borderId="7" xfId="0" applyFont="1" applyFill="1" applyBorder="1"/>
    <xf numFmtId="0" fontId="8" fillId="0" borderId="1" xfId="0" applyFont="1" applyFill="1" applyBorder="1" applyAlignment="1">
      <alignment horizontal="centerContinuous"/>
    </xf>
    <xf numFmtId="0" fontId="8" fillId="0" borderId="17" xfId="0" applyFont="1" applyBorder="1"/>
    <xf numFmtId="0" fontId="8" fillId="0" borderId="17" xfId="0" applyFont="1" applyBorder="1" applyAlignment="1">
      <alignment horizontal="center"/>
    </xf>
    <xf numFmtId="0" fontId="7" fillId="0" borderId="17" xfId="0" applyFont="1" applyBorder="1"/>
    <xf numFmtId="0" fontId="23" fillId="0" borderId="130" xfId="0" applyFont="1" applyFill="1" applyBorder="1" applyAlignment="1">
      <alignment horizontal="centerContinuous"/>
    </xf>
    <xf numFmtId="0" fontId="31" fillId="0" borderId="76" xfId="0" applyFont="1" applyBorder="1"/>
    <xf numFmtId="3" fontId="42" fillId="0" borderId="194" xfId="0" applyNumberFormat="1" applyFont="1" applyBorder="1"/>
    <xf numFmtId="3" fontId="26" fillId="0" borderId="194" xfId="0" applyNumberFormat="1" applyFont="1" applyBorder="1"/>
    <xf numFmtId="3" fontId="26" fillId="0" borderId="194" xfId="1" applyNumberFormat="1" applyFont="1" applyFill="1" applyBorder="1"/>
    <xf numFmtId="3" fontId="20" fillId="0" borderId="194" xfId="0" applyNumberFormat="1" applyFont="1" applyBorder="1"/>
    <xf numFmtId="3" fontId="41" fillId="0" borderId="194" xfId="0" applyNumberFormat="1" applyFont="1" applyBorder="1"/>
    <xf numFmtId="3" fontId="45" fillId="0" borderId="196" xfId="0" applyNumberFormat="1" applyFont="1" applyBorder="1"/>
    <xf numFmtId="3" fontId="12" fillId="0" borderId="196" xfId="0" applyNumberFormat="1" applyFont="1" applyBorder="1"/>
    <xf numFmtId="3" fontId="12" fillId="0" borderId="196" xfId="0" applyNumberFormat="1" applyFont="1" applyFill="1" applyBorder="1"/>
    <xf numFmtId="3" fontId="20" fillId="0" borderId="196" xfId="0" applyNumberFormat="1" applyFont="1" applyBorder="1"/>
    <xf numFmtId="3" fontId="13" fillId="0" borderId="197" xfId="0" applyNumberFormat="1" applyFont="1" applyBorder="1"/>
    <xf numFmtId="3" fontId="26" fillId="0" borderId="196" xfId="0" applyNumberFormat="1" applyFont="1" applyBorder="1"/>
    <xf numFmtId="0" fontId="15" fillId="0" borderId="65" xfId="0" applyFont="1" applyFill="1" applyBorder="1"/>
    <xf numFmtId="0" fontId="30" fillId="0" borderId="24" xfId="0" applyFont="1" applyBorder="1"/>
    <xf numFmtId="0" fontId="30" fillId="0" borderId="14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15" fillId="0" borderId="24" xfId="0" applyFont="1" applyBorder="1"/>
    <xf numFmtId="0" fontId="15" fillId="0" borderId="14" xfId="0" applyFont="1" applyBorder="1"/>
    <xf numFmtId="0" fontId="15" fillId="0" borderId="24" xfId="0" applyFont="1" applyFill="1" applyBorder="1"/>
    <xf numFmtId="0" fontId="15" fillId="0" borderId="28" xfId="0" applyFont="1" applyFill="1" applyBorder="1"/>
    <xf numFmtId="0" fontId="30" fillId="0" borderId="75" xfId="0" applyFont="1" applyFill="1" applyBorder="1"/>
    <xf numFmtId="0" fontId="30" fillId="0" borderId="144" xfId="0" applyFont="1" applyFill="1" applyBorder="1"/>
    <xf numFmtId="0" fontId="23" fillId="0" borderId="65" xfId="0" applyFont="1" applyFill="1" applyBorder="1" applyAlignment="1">
      <alignment horizontal="centerContinuous"/>
    </xf>
    <xf numFmtId="0" fontId="30" fillId="0" borderId="75" xfId="3" applyFont="1" applyBorder="1" applyAlignment="1">
      <alignment horizontal="center"/>
    </xf>
    <xf numFmtId="0" fontId="30" fillId="0" borderId="69" xfId="3" applyFont="1" applyBorder="1" applyAlignment="1">
      <alignment horizontal="center"/>
    </xf>
    <xf numFmtId="0" fontId="30" fillId="0" borderId="146" xfId="3" applyFont="1" applyBorder="1" applyAlignment="1">
      <alignment horizontal="center"/>
    </xf>
    <xf numFmtId="0" fontId="30" fillId="0" borderId="33" xfId="0" applyFont="1" applyBorder="1" applyAlignment="1">
      <alignment horizontal="center"/>
    </xf>
    <xf numFmtId="0" fontId="30" fillId="0" borderId="27" xfId="0" applyFont="1" applyBorder="1" applyAlignment="1">
      <alignment horizontal="center"/>
    </xf>
    <xf numFmtId="0" fontId="30" fillId="0" borderId="66" xfId="0" applyFont="1" applyBorder="1" applyAlignment="1">
      <alignment horizontal="center"/>
    </xf>
    <xf numFmtId="0" fontId="30" fillId="0" borderId="81" xfId="0" applyFont="1" applyBorder="1" applyAlignment="1">
      <alignment horizontal="center"/>
    </xf>
    <xf numFmtId="3" fontId="40" fillId="0" borderId="16" xfId="0" applyNumberFormat="1" applyFont="1" applyFill="1" applyBorder="1"/>
    <xf numFmtId="3" fontId="7" fillId="0" borderId="196" xfId="0" applyNumberFormat="1" applyFont="1" applyFill="1" applyBorder="1"/>
    <xf numFmtId="3" fontId="40" fillId="0" borderId="3" xfId="0" applyNumberFormat="1" applyFont="1" applyFill="1" applyBorder="1"/>
    <xf numFmtId="3" fontId="40" fillId="0" borderId="88" xfId="0" applyNumberFormat="1" applyFont="1" applyFill="1" applyBorder="1"/>
    <xf numFmtId="3" fontId="35" fillId="0" borderId="10" xfId="0" applyNumberFormat="1" applyFont="1" applyFill="1" applyBorder="1"/>
    <xf numFmtId="3" fontId="35" fillId="0" borderId="110" xfId="0" applyNumberFormat="1" applyFont="1" applyFill="1" applyBorder="1"/>
    <xf numFmtId="167" fontId="29" fillId="0" borderId="56" xfId="9" applyNumberFormat="1" applyFont="1" applyFill="1" applyBorder="1" applyAlignment="1">
      <alignment horizontal="center"/>
    </xf>
    <xf numFmtId="167" fontId="16" fillId="0" borderId="0" xfId="9" applyNumberFormat="1" applyFont="1" applyFill="1"/>
    <xf numFmtId="3" fontId="35" fillId="7" borderId="92" xfId="0" applyNumberFormat="1" applyFont="1" applyFill="1" applyBorder="1" applyAlignment="1">
      <alignment horizontal="right"/>
    </xf>
    <xf numFmtId="167" fontId="51" fillId="0" borderId="198" xfId="9" applyNumberFormat="1" applyFont="1" applyFill="1" applyBorder="1"/>
    <xf numFmtId="167" fontId="51" fillId="0" borderId="199" xfId="9" applyNumberFormat="1" applyFont="1" applyFill="1" applyBorder="1"/>
    <xf numFmtId="0" fontId="7" fillId="0" borderId="17" xfId="9" applyFont="1" applyBorder="1"/>
    <xf numFmtId="0" fontId="11" fillId="4" borderId="85" xfId="9" applyFont="1" applyFill="1" applyBorder="1"/>
    <xf numFmtId="3" fontId="92" fillId="0" borderId="18" xfId="0" applyNumberFormat="1" applyFont="1" applyBorder="1" applyAlignment="1">
      <alignment horizontal="center"/>
    </xf>
    <xf numFmtId="3" fontId="92" fillId="0" borderId="134" xfId="0" applyNumberFormat="1" applyFont="1" applyBorder="1" applyAlignment="1">
      <alignment horizontal="center"/>
    </xf>
    <xf numFmtId="167" fontId="54" fillId="0" borderId="123" xfId="9" applyNumberFormat="1" applyFont="1" applyFill="1" applyBorder="1"/>
    <xf numFmtId="3" fontId="51" fillId="0" borderId="132" xfId="9" applyNumberFormat="1" applyFont="1" applyFill="1" applyBorder="1"/>
    <xf numFmtId="3" fontId="54" fillId="0" borderId="200" xfId="9" applyNumberFormat="1" applyFont="1" applyFill="1" applyBorder="1"/>
    <xf numFmtId="3" fontId="54" fillId="0" borderId="126" xfId="9" applyNumberFormat="1" applyFont="1" applyFill="1" applyBorder="1"/>
    <xf numFmtId="167" fontId="54" fillId="0" borderId="127" xfId="9" applyNumberFormat="1" applyFont="1" applyFill="1" applyBorder="1"/>
    <xf numFmtId="0" fontId="8" fillId="0" borderId="24" xfId="9" applyFont="1" applyBorder="1" applyAlignment="1">
      <alignment horizontal="center"/>
    </xf>
    <xf numFmtId="0" fontId="8" fillId="0" borderId="45" xfId="9" applyFont="1" applyBorder="1" applyAlignment="1">
      <alignment horizontal="center"/>
    </xf>
    <xf numFmtId="0" fontId="8" fillId="0" borderId="14" xfId="9" applyFont="1" applyBorder="1" applyAlignment="1">
      <alignment horizontal="center"/>
    </xf>
    <xf numFmtId="0" fontId="8" fillId="0" borderId="14" xfId="9" applyFont="1" applyBorder="1" applyAlignment="1">
      <alignment horizontal="centerContinuous"/>
    </xf>
    <xf numFmtId="0" fontId="8" fillId="0" borderId="6" xfId="9" applyFont="1" applyBorder="1" applyAlignment="1">
      <alignment horizontal="center"/>
    </xf>
    <xf numFmtId="3" fontId="54" fillId="0" borderId="62" xfId="9" applyNumberFormat="1" applyFont="1" applyFill="1" applyBorder="1"/>
    <xf numFmtId="3" fontId="54" fillId="0" borderId="123" xfId="9" applyNumberFormat="1" applyFont="1" applyFill="1" applyBorder="1"/>
    <xf numFmtId="3" fontId="54" fillId="0" borderId="70" xfId="9" applyNumberFormat="1" applyFont="1" applyFill="1" applyBorder="1"/>
    <xf numFmtId="3" fontId="51" fillId="0" borderId="113" xfId="9" applyNumberFormat="1" applyFont="1" applyFill="1" applyBorder="1"/>
    <xf numFmtId="3" fontId="51" fillId="0" borderId="204" xfId="9" applyNumberFormat="1" applyFont="1" applyFill="1" applyBorder="1"/>
    <xf numFmtId="3" fontId="51" fillId="0" borderId="206" xfId="9" applyNumberFormat="1" applyFont="1" applyFill="1" applyBorder="1"/>
    <xf numFmtId="3" fontId="54" fillId="30" borderId="54" xfId="9" applyNumberFormat="1" applyFont="1" applyFill="1" applyBorder="1"/>
    <xf numFmtId="3" fontId="51" fillId="30" borderId="167" xfId="9" applyNumberFormat="1" applyFont="1" applyFill="1" applyBorder="1"/>
    <xf numFmtId="3" fontId="51" fillId="30" borderId="192" xfId="9" applyNumberFormat="1" applyFont="1" applyFill="1" applyBorder="1"/>
    <xf numFmtId="3" fontId="51" fillId="30" borderId="193" xfId="9" applyNumberFormat="1" applyFont="1" applyFill="1" applyBorder="1"/>
    <xf numFmtId="3" fontId="54" fillId="30" borderId="121" xfId="9" applyNumberFormat="1" applyFont="1" applyFill="1" applyBorder="1"/>
    <xf numFmtId="3" fontId="54" fillId="30" borderId="200" xfId="9" applyNumberFormat="1" applyFont="1" applyFill="1" applyBorder="1"/>
    <xf numFmtId="3" fontId="51" fillId="30" borderId="114" xfId="9" applyNumberFormat="1" applyFont="1" applyFill="1" applyBorder="1"/>
    <xf numFmtId="3" fontId="51" fillId="30" borderId="115" xfId="9" applyNumberFormat="1" applyFont="1" applyFill="1" applyBorder="1"/>
    <xf numFmtId="167" fontId="29" fillId="30" borderId="54" xfId="9" applyNumberFormat="1" applyFont="1" applyFill="1" applyBorder="1" applyAlignment="1">
      <alignment horizontal="center" wrapText="1"/>
    </xf>
    <xf numFmtId="167" fontId="29" fillId="30" borderId="54" xfId="9" applyNumberFormat="1" applyFont="1" applyFill="1" applyBorder="1" applyAlignment="1">
      <alignment horizontal="center"/>
    </xf>
    <xf numFmtId="0" fontId="29" fillId="30" borderId="121" xfId="9" applyNumberFormat="1" applyFont="1" applyFill="1" applyBorder="1" applyAlignment="1">
      <alignment horizontal="center"/>
    </xf>
    <xf numFmtId="3" fontId="54" fillId="0" borderId="208" xfId="9" applyNumberFormat="1" applyFont="1" applyFill="1" applyBorder="1"/>
    <xf numFmtId="3" fontId="51" fillId="0" borderId="202" xfId="9" applyNumberFormat="1" applyFont="1" applyFill="1" applyBorder="1"/>
    <xf numFmtId="3" fontId="51" fillId="0" borderId="209" xfId="9" applyNumberFormat="1" applyFont="1" applyFill="1" applyBorder="1"/>
    <xf numFmtId="3" fontId="51" fillId="30" borderId="49" xfId="9" applyNumberFormat="1" applyFont="1" applyFill="1" applyBorder="1"/>
    <xf numFmtId="3" fontId="51" fillId="30" borderId="210" xfId="9" applyNumberFormat="1" applyFont="1" applyFill="1" applyBorder="1"/>
    <xf numFmtId="3" fontId="51" fillId="30" borderId="211" xfId="9" applyNumberFormat="1" applyFont="1" applyFill="1" applyBorder="1"/>
    <xf numFmtId="3" fontId="51" fillId="0" borderId="201" xfId="9" applyNumberFormat="1" applyFont="1" applyFill="1" applyBorder="1"/>
    <xf numFmtId="3" fontId="54" fillId="4" borderId="122" xfId="9" applyNumberFormat="1" applyFont="1" applyFill="1" applyBorder="1"/>
    <xf numFmtId="3" fontId="51" fillId="30" borderId="212" xfId="9" applyNumberFormat="1" applyFont="1" applyFill="1" applyBorder="1"/>
    <xf numFmtId="167" fontId="51" fillId="0" borderId="203" xfId="9" applyNumberFormat="1" applyFont="1" applyFill="1" applyBorder="1"/>
    <xf numFmtId="167" fontId="51" fillId="0" borderId="205" xfId="9" applyNumberFormat="1" applyFont="1" applyFill="1" applyBorder="1"/>
    <xf numFmtId="167" fontId="51" fillId="0" borderId="207" xfId="9" applyNumberFormat="1" applyFont="1" applyFill="1" applyBorder="1"/>
    <xf numFmtId="3" fontId="51" fillId="0" borderId="213" xfId="9" applyNumberFormat="1" applyFont="1" applyFill="1" applyBorder="1"/>
    <xf numFmtId="3" fontId="51" fillId="0" borderId="214" xfId="9" applyNumberFormat="1" applyFont="1" applyFill="1" applyBorder="1"/>
    <xf numFmtId="3" fontId="51" fillId="0" borderId="215" xfId="9" applyNumberFormat="1" applyFont="1" applyFill="1" applyBorder="1"/>
    <xf numFmtId="0" fontId="8" fillId="0" borderId="39" xfId="0" applyFont="1" applyFill="1" applyBorder="1" applyAlignment="1">
      <alignment horizontal="center"/>
    </xf>
    <xf numFmtId="0" fontId="8" fillId="0" borderId="40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0" fontId="8" fillId="0" borderId="13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141" xfId="0" applyFont="1" applyFill="1" applyBorder="1" applyAlignment="1">
      <alignment horizontal="center"/>
    </xf>
    <xf numFmtId="0" fontId="8" fillId="0" borderId="88" xfId="0" applyFont="1" applyFill="1" applyBorder="1" applyAlignment="1">
      <alignment horizontal="center"/>
    </xf>
    <xf numFmtId="0" fontId="8" fillId="0" borderId="53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36" fillId="7" borderId="16" xfId="0" applyFont="1" applyFill="1" applyBorder="1" applyAlignment="1">
      <alignment horizontal="center"/>
    </xf>
    <xf numFmtId="0" fontId="36" fillId="7" borderId="4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8" fillId="8" borderId="2" xfId="0" applyFont="1" applyFill="1" applyBorder="1" applyAlignment="1">
      <alignment horizontal="center"/>
    </xf>
    <xf numFmtId="0" fontId="8" fillId="8" borderId="3" xfId="0" applyFont="1" applyFill="1" applyBorder="1" applyAlignment="1">
      <alignment horizontal="center"/>
    </xf>
    <xf numFmtId="0" fontId="8" fillId="8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8" xfId="0" applyFont="1" applyFill="1" applyBorder="1" applyAlignment="1">
      <alignment horizontal="center"/>
    </xf>
    <xf numFmtId="0" fontId="8" fillId="0" borderId="87" xfId="0" applyFont="1" applyFill="1" applyBorder="1" applyAlignment="1">
      <alignment horizontal="center"/>
    </xf>
    <xf numFmtId="3" fontId="7" fillId="0" borderId="44" xfId="0" applyNumberFormat="1" applyFont="1" applyFill="1" applyBorder="1" applyAlignment="1">
      <alignment horizontal="center"/>
    </xf>
    <xf numFmtId="3" fontId="7" fillId="0" borderId="88" xfId="0" applyNumberFormat="1" applyFont="1" applyFill="1" applyBorder="1" applyAlignment="1">
      <alignment horizontal="center"/>
    </xf>
    <xf numFmtId="3" fontId="7" fillId="0" borderId="53" xfId="0" applyNumberFormat="1" applyFont="1" applyFill="1" applyBorder="1" applyAlignment="1">
      <alignment horizontal="center"/>
    </xf>
    <xf numFmtId="0" fontId="9" fillId="0" borderId="64" xfId="3" applyFont="1" applyFill="1" applyBorder="1" applyAlignment="1">
      <alignment horizontal="center"/>
    </xf>
    <xf numFmtId="0" fontId="9" fillId="0" borderId="62" xfId="3" applyFont="1" applyFill="1" applyBorder="1" applyAlignment="1">
      <alignment horizontal="center"/>
    </xf>
    <xf numFmtId="0" fontId="9" fillId="0" borderId="63" xfId="3" applyFont="1" applyFill="1" applyBorder="1" applyAlignment="1">
      <alignment horizontal="center"/>
    </xf>
    <xf numFmtId="0" fontId="13" fillId="0" borderId="44" xfId="0" applyFont="1" applyFill="1" applyBorder="1" applyAlignment="1">
      <alignment horizontal="center"/>
    </xf>
    <xf numFmtId="0" fontId="13" fillId="0" borderId="88" xfId="0" applyFont="1" applyFill="1" applyBorder="1" applyAlignment="1">
      <alignment horizontal="center"/>
    </xf>
    <xf numFmtId="0" fontId="13" fillId="0" borderId="53" xfId="0" applyFont="1" applyFill="1" applyBorder="1" applyAlignment="1">
      <alignment horizontal="center"/>
    </xf>
    <xf numFmtId="0" fontId="17" fillId="0" borderId="2" xfId="9" applyFont="1" applyBorder="1" applyAlignment="1">
      <alignment horizontal="center"/>
    </xf>
    <xf numFmtId="0" fontId="17" fillId="0" borderId="3" xfId="9" applyFont="1" applyBorder="1" applyAlignment="1">
      <alignment horizontal="center"/>
    </xf>
    <xf numFmtId="0" fontId="17" fillId="0" borderId="4" xfId="9" applyFont="1" applyBorder="1" applyAlignment="1">
      <alignment horizontal="center"/>
    </xf>
    <xf numFmtId="0" fontId="30" fillId="0" borderId="89" xfId="9" applyFont="1" applyBorder="1" applyAlignment="1">
      <alignment horizontal="center"/>
    </xf>
    <xf numFmtId="0" fontId="30" fillId="0" borderId="70" xfId="9" applyFont="1" applyBorder="1" applyAlignment="1">
      <alignment horizontal="center"/>
    </xf>
    <xf numFmtId="0" fontId="30" fillId="0" borderId="90" xfId="9" applyFont="1" applyBorder="1" applyAlignment="1">
      <alignment horizontal="center"/>
    </xf>
  </cellXfs>
  <cellStyles count="202">
    <cellStyle name="0_mezer" xfId="10" xr:uid="{00000000-0005-0000-0000-000000000000}"/>
    <cellStyle name="1_mezera" xfId="11" xr:uid="{00000000-0005-0000-0000-000001000000}"/>
    <cellStyle name="2_mezery" xfId="12" xr:uid="{00000000-0005-0000-0000-000002000000}"/>
    <cellStyle name="20 % – Zvýraznění1 2" xfId="60" xr:uid="{00000000-0005-0000-0000-000003000000}"/>
    <cellStyle name="20 % – Zvýraznění2 2" xfId="61" xr:uid="{00000000-0005-0000-0000-000004000000}"/>
    <cellStyle name="20 % – Zvýraznění3 2" xfId="62" xr:uid="{00000000-0005-0000-0000-000005000000}"/>
    <cellStyle name="20 % – Zvýraznění4 2" xfId="63" xr:uid="{00000000-0005-0000-0000-000006000000}"/>
    <cellStyle name="20 % – Zvýraznění5 2" xfId="64" xr:uid="{00000000-0005-0000-0000-000007000000}"/>
    <cellStyle name="20 % – Zvýraznění6 2" xfId="65" xr:uid="{00000000-0005-0000-0000-000008000000}"/>
    <cellStyle name="40 % – Zvýraznění1 2" xfId="66" xr:uid="{00000000-0005-0000-0000-000009000000}"/>
    <cellStyle name="40 % – Zvýraznění2 2" xfId="67" xr:uid="{00000000-0005-0000-0000-00000A000000}"/>
    <cellStyle name="40 % – Zvýraznění3 2" xfId="68" xr:uid="{00000000-0005-0000-0000-00000B000000}"/>
    <cellStyle name="40 % – Zvýraznění4 2" xfId="69" xr:uid="{00000000-0005-0000-0000-00000C000000}"/>
    <cellStyle name="40 % – Zvýraznění5 2" xfId="70" xr:uid="{00000000-0005-0000-0000-00000D000000}"/>
    <cellStyle name="40 % – Zvýraznění6 2" xfId="71" xr:uid="{00000000-0005-0000-0000-00000E000000}"/>
    <cellStyle name="60 % – Zvýraznění1 2" xfId="72" xr:uid="{00000000-0005-0000-0000-00000F000000}"/>
    <cellStyle name="60 % – Zvýraznění2 2" xfId="73" xr:uid="{00000000-0005-0000-0000-000010000000}"/>
    <cellStyle name="60 % – Zvýraznění3 2" xfId="74" xr:uid="{00000000-0005-0000-0000-000011000000}"/>
    <cellStyle name="60 % – Zvýraznění4 2" xfId="75" xr:uid="{00000000-0005-0000-0000-000012000000}"/>
    <cellStyle name="60 % – Zvýraznění5 2" xfId="76" xr:uid="{00000000-0005-0000-0000-000013000000}"/>
    <cellStyle name="60 % – Zvýraznění6 2" xfId="77" xr:uid="{00000000-0005-0000-0000-000014000000}"/>
    <cellStyle name="Celkem 2" xfId="78" xr:uid="{00000000-0005-0000-0000-000015000000}"/>
    <cellStyle name="Celkem 2 2" xfId="122" xr:uid="{00000000-0005-0000-0000-000016000000}"/>
    <cellStyle name="Celkem 3" xfId="123" xr:uid="{00000000-0005-0000-0000-000017000000}"/>
    <cellStyle name="Celkem 4" xfId="124" xr:uid="{00000000-0005-0000-0000-000018000000}"/>
    <cellStyle name="Celkem 5" xfId="125" xr:uid="{00000000-0005-0000-0000-000019000000}"/>
    <cellStyle name="Comma" xfId="25" xr:uid="{00000000-0005-0000-0000-00001A000000}"/>
    <cellStyle name="Comma [0]" xfId="26" xr:uid="{00000000-0005-0000-0000-00001B000000}"/>
    <cellStyle name="Comma [0] 2" xfId="54" xr:uid="{00000000-0005-0000-0000-00001C000000}"/>
    <cellStyle name="Comma 2" xfId="35" xr:uid="{00000000-0005-0000-0000-00001D000000}"/>
    <cellStyle name="Comma 3" xfId="44" xr:uid="{00000000-0005-0000-0000-00001E000000}"/>
    <cellStyle name="Comma 4" xfId="126" xr:uid="{00000000-0005-0000-0000-00001F000000}"/>
    <cellStyle name="Comma 5" xfId="127" xr:uid="{00000000-0005-0000-0000-000020000000}"/>
    <cellStyle name="Comma_PCENY" xfId="128" xr:uid="{00000000-0005-0000-0000-000021000000}"/>
    <cellStyle name="Comma0" xfId="45" xr:uid="{00000000-0005-0000-0000-000022000000}"/>
    <cellStyle name="Comma0 2" xfId="129" xr:uid="{00000000-0005-0000-0000-000023000000}"/>
    <cellStyle name="Currency" xfId="23" xr:uid="{00000000-0005-0000-0000-000024000000}"/>
    <cellStyle name="Currency [0]" xfId="24" xr:uid="{00000000-0005-0000-0000-000025000000}"/>
    <cellStyle name="Currency 2" xfId="36" xr:uid="{00000000-0005-0000-0000-000026000000}"/>
    <cellStyle name="Currency 3" xfId="46" xr:uid="{00000000-0005-0000-0000-000027000000}"/>
    <cellStyle name="Currency 4" xfId="130" xr:uid="{00000000-0005-0000-0000-000028000000}"/>
    <cellStyle name="Currency 5" xfId="131" xr:uid="{00000000-0005-0000-0000-000029000000}"/>
    <cellStyle name="Currency_PCENY" xfId="132" xr:uid="{00000000-0005-0000-0000-00002A000000}"/>
    <cellStyle name="Currency0" xfId="47" xr:uid="{00000000-0005-0000-0000-00002B000000}"/>
    <cellStyle name="Currency0 2" xfId="133" xr:uid="{00000000-0005-0000-0000-00002C000000}"/>
    <cellStyle name="Čárka 2" xfId="29" xr:uid="{00000000-0005-0000-0000-00002D000000}"/>
    <cellStyle name="Čárka 3" xfId="79" xr:uid="{00000000-0005-0000-0000-00002E000000}"/>
    <cellStyle name="Čárka 4" xfId="80" xr:uid="{00000000-0005-0000-0000-00002F000000}"/>
    <cellStyle name="Čárka 5" xfId="108" xr:uid="{00000000-0005-0000-0000-000030000000}"/>
    <cellStyle name="čárky 2" xfId="13" xr:uid="{00000000-0005-0000-0000-000031000000}"/>
    <cellStyle name="čárky 4" xfId="14" xr:uid="{00000000-0005-0000-0000-000032000000}"/>
    <cellStyle name="Čárky bez des. míst 2" xfId="30" xr:uid="{00000000-0005-0000-0000-000033000000}"/>
    <cellStyle name="Date" xfId="37" xr:uid="{00000000-0005-0000-0000-000034000000}"/>
    <cellStyle name="Date 2" xfId="134" xr:uid="{00000000-0005-0000-0000-000035000000}"/>
    <cellStyle name="Date 3" xfId="135" xr:uid="{00000000-0005-0000-0000-000036000000}"/>
    <cellStyle name="Datum" xfId="48" xr:uid="{00000000-0005-0000-0000-000037000000}"/>
    <cellStyle name="Datum 2" xfId="136" xr:uid="{00000000-0005-0000-0000-000038000000}"/>
    <cellStyle name="Datum 3" xfId="137" xr:uid="{00000000-0005-0000-0000-000039000000}"/>
    <cellStyle name="Datum 4" xfId="138" xr:uid="{00000000-0005-0000-0000-00003A000000}"/>
    <cellStyle name="Datum 5" xfId="139" xr:uid="{00000000-0005-0000-0000-00003B000000}"/>
    <cellStyle name="Excel Built-in Normal" xfId="114" xr:uid="{00000000-0005-0000-0000-00003C000000}"/>
    <cellStyle name="Finanční0" xfId="49" xr:uid="{00000000-0005-0000-0000-00003D000000}"/>
    <cellStyle name="Finanční0 2" xfId="140" xr:uid="{00000000-0005-0000-0000-00003E000000}"/>
    <cellStyle name="Finanční0 3" xfId="141" xr:uid="{00000000-0005-0000-0000-00003F000000}"/>
    <cellStyle name="Finanční0 4" xfId="142" xr:uid="{00000000-0005-0000-0000-000040000000}"/>
    <cellStyle name="Finanční0 5" xfId="143" xr:uid="{00000000-0005-0000-0000-000041000000}"/>
    <cellStyle name="Fixed" xfId="38" xr:uid="{00000000-0005-0000-0000-000042000000}"/>
    <cellStyle name="Fixed 2" xfId="144" xr:uid="{00000000-0005-0000-0000-000043000000}"/>
    <cellStyle name="Fixed 3" xfId="145" xr:uid="{00000000-0005-0000-0000-000044000000}"/>
    <cellStyle name="Heading 1" xfId="50" xr:uid="{00000000-0005-0000-0000-000045000000}"/>
    <cellStyle name="Heading 1 2" xfId="146" xr:uid="{00000000-0005-0000-0000-000046000000}"/>
    <cellStyle name="Heading 2" xfId="51" xr:uid="{00000000-0005-0000-0000-000047000000}"/>
    <cellStyle name="Heading 2 2" xfId="147" xr:uid="{00000000-0005-0000-0000-000048000000}"/>
    <cellStyle name="Heading1" xfId="39" xr:uid="{00000000-0005-0000-0000-000049000000}"/>
    <cellStyle name="Heading1 2" xfId="148" xr:uid="{00000000-0005-0000-0000-00004A000000}"/>
    <cellStyle name="Heading2" xfId="40" xr:uid="{00000000-0005-0000-0000-00004B000000}"/>
    <cellStyle name="Heading2 2" xfId="149" xr:uid="{00000000-0005-0000-0000-00004C000000}"/>
    <cellStyle name="Hyperlink" xfId="27" xr:uid="{00000000-0005-0000-0000-00004D000000}"/>
    <cellStyle name="Hypertextový odkaz" xfId="28" xr:uid="{00000000-0005-0000-0000-00004E000000}"/>
    <cellStyle name="Hypertextový odkaz 2" xfId="56" xr:uid="{00000000-0005-0000-0000-00004F000000}"/>
    <cellStyle name="Hypertextový odkaz 2 2" xfId="150" xr:uid="{00000000-0005-0000-0000-000050000000}"/>
    <cellStyle name="Hypertextový odkaz 3" xfId="115" xr:uid="{00000000-0005-0000-0000-000051000000}"/>
    <cellStyle name="Hypertextový odkaz 3 2" xfId="200" xr:uid="{00000000-0005-0000-0000-000052000000}"/>
    <cellStyle name="Hypertextový odkaz 4" xfId="151" xr:uid="{00000000-0005-0000-0000-000053000000}"/>
    <cellStyle name="Hypertextový odkaz 5" xfId="152" xr:uid="{00000000-0005-0000-0000-000054000000}"/>
    <cellStyle name="Hypertextový odkaz 6" xfId="153" xr:uid="{00000000-0005-0000-0000-000055000000}"/>
    <cellStyle name="Hypertextový odkaz 7" xfId="154" xr:uid="{00000000-0005-0000-0000-000056000000}"/>
    <cellStyle name="Hypertextový odkaz 8" xfId="155" xr:uid="{00000000-0005-0000-0000-000057000000}"/>
    <cellStyle name="Hypertextový odkaz 9" xfId="156" xr:uid="{00000000-0005-0000-0000-000058000000}"/>
    <cellStyle name="Chybně 2" xfId="81" xr:uid="{00000000-0005-0000-0000-000059000000}"/>
    <cellStyle name="Kontrolní buňka 2" xfId="82" xr:uid="{00000000-0005-0000-0000-00005A000000}"/>
    <cellStyle name="Měna 2" xfId="15" xr:uid="{00000000-0005-0000-0000-00005B000000}"/>
    <cellStyle name="Měna 3" xfId="31" xr:uid="{00000000-0005-0000-0000-00005C000000}"/>
    <cellStyle name="Měna0" xfId="52" xr:uid="{00000000-0005-0000-0000-00005D000000}"/>
    <cellStyle name="Měna0 2" xfId="157" xr:uid="{00000000-0005-0000-0000-00005E000000}"/>
    <cellStyle name="Měna0 3" xfId="158" xr:uid="{00000000-0005-0000-0000-00005F000000}"/>
    <cellStyle name="Měna0 4" xfId="159" xr:uid="{00000000-0005-0000-0000-000060000000}"/>
    <cellStyle name="Měna0 5" xfId="160" xr:uid="{00000000-0005-0000-0000-000061000000}"/>
    <cellStyle name="Měny bez des. míst 2" xfId="32" xr:uid="{00000000-0005-0000-0000-000062000000}"/>
    <cellStyle name="Nadpis 1 2" xfId="83" xr:uid="{00000000-0005-0000-0000-000063000000}"/>
    <cellStyle name="Nadpis 2 2" xfId="84" xr:uid="{00000000-0005-0000-0000-000064000000}"/>
    <cellStyle name="Nadpis 3 2" xfId="85" xr:uid="{00000000-0005-0000-0000-000065000000}"/>
    <cellStyle name="Nadpis 4 2" xfId="86" xr:uid="{00000000-0005-0000-0000-000066000000}"/>
    <cellStyle name="Název 2" xfId="87" xr:uid="{00000000-0005-0000-0000-000067000000}"/>
    <cellStyle name="Neutrální 2" xfId="88" xr:uid="{00000000-0005-0000-0000-000068000000}"/>
    <cellStyle name="Normal" xfId="57" xr:uid="{00000000-0005-0000-0000-000069000000}"/>
    <cellStyle name="Normální" xfId="0" builtinId="0"/>
    <cellStyle name="Normální 10" xfId="89" xr:uid="{00000000-0005-0000-0000-00006B000000}"/>
    <cellStyle name="Normální 10 2" xfId="161" xr:uid="{00000000-0005-0000-0000-00006C000000}"/>
    <cellStyle name="Normální 11" xfId="90" xr:uid="{00000000-0005-0000-0000-00006D000000}"/>
    <cellStyle name="Normální 11 2" xfId="162" xr:uid="{00000000-0005-0000-0000-00006E000000}"/>
    <cellStyle name="Normální 12" xfId="59" xr:uid="{00000000-0005-0000-0000-00006F000000}"/>
    <cellStyle name="Normální 12 2" xfId="163" xr:uid="{00000000-0005-0000-0000-000070000000}"/>
    <cellStyle name="Normální 13" xfId="109" xr:uid="{00000000-0005-0000-0000-000071000000}"/>
    <cellStyle name="Normální 13 2" xfId="164" xr:uid="{00000000-0005-0000-0000-000072000000}"/>
    <cellStyle name="Normální 14" xfId="118" xr:uid="{00000000-0005-0000-0000-000073000000}"/>
    <cellStyle name="Normální 14 2" xfId="201" xr:uid="{00000000-0005-0000-0000-000074000000}"/>
    <cellStyle name="Normální 15" xfId="165" xr:uid="{00000000-0005-0000-0000-000075000000}"/>
    <cellStyle name="Normální 16" xfId="166" xr:uid="{00000000-0005-0000-0000-000076000000}"/>
    <cellStyle name="Normální 17" xfId="167" xr:uid="{00000000-0005-0000-0000-000077000000}"/>
    <cellStyle name="Normální 18" xfId="168" xr:uid="{00000000-0005-0000-0000-000078000000}"/>
    <cellStyle name="Normální 19" xfId="169" xr:uid="{00000000-0005-0000-0000-000079000000}"/>
    <cellStyle name="Normální 2" xfId="4" xr:uid="{00000000-0005-0000-0000-00007A000000}"/>
    <cellStyle name="Normální 2 2" xfId="9" xr:uid="{00000000-0005-0000-0000-00007B000000}"/>
    <cellStyle name="Normální 2 2 2" xfId="170" xr:uid="{00000000-0005-0000-0000-00007C000000}"/>
    <cellStyle name="Normální 2 3" xfId="34" xr:uid="{00000000-0005-0000-0000-00007D000000}"/>
    <cellStyle name="Normální 2 3 2" xfId="119" xr:uid="{00000000-0005-0000-0000-00007E000000}"/>
    <cellStyle name="Normální 2 3 3" xfId="198" xr:uid="{00000000-0005-0000-0000-00007F000000}"/>
    <cellStyle name="Normální 2 4" xfId="110" xr:uid="{00000000-0005-0000-0000-000080000000}"/>
    <cellStyle name="Normální 20" xfId="171" xr:uid="{00000000-0005-0000-0000-000081000000}"/>
    <cellStyle name="Normální 21" xfId="172" xr:uid="{00000000-0005-0000-0000-000082000000}"/>
    <cellStyle name="Normální 22" xfId="173" xr:uid="{00000000-0005-0000-0000-000083000000}"/>
    <cellStyle name="normální 3" xfId="16" xr:uid="{00000000-0005-0000-0000-000084000000}"/>
    <cellStyle name="Normální 3 2" xfId="17" xr:uid="{00000000-0005-0000-0000-000085000000}"/>
    <cellStyle name="Normální 3 2 2" xfId="174" xr:uid="{00000000-0005-0000-0000-000086000000}"/>
    <cellStyle name="Normální 3 3" xfId="18" xr:uid="{00000000-0005-0000-0000-000087000000}"/>
    <cellStyle name="Normální 3 3 2" xfId="175" xr:uid="{00000000-0005-0000-0000-000088000000}"/>
    <cellStyle name="Normální 3 4" xfId="43" xr:uid="{00000000-0005-0000-0000-000089000000}"/>
    <cellStyle name="Normální 3 4 2" xfId="176" xr:uid="{00000000-0005-0000-0000-00008A000000}"/>
    <cellStyle name="Normální 4" xfId="19" xr:uid="{00000000-0005-0000-0000-00008B000000}"/>
    <cellStyle name="Normální 4 2" xfId="177" xr:uid="{00000000-0005-0000-0000-00008C000000}"/>
    <cellStyle name="Normální 41" xfId="178" xr:uid="{00000000-0005-0000-0000-00008D000000}"/>
    <cellStyle name="Normální 5" xfId="3" xr:uid="{00000000-0005-0000-0000-00008E000000}"/>
    <cellStyle name="Normální 5 2" xfId="116" xr:uid="{00000000-0005-0000-0000-00008F000000}"/>
    <cellStyle name="Normální 5 3" xfId="199" xr:uid="{00000000-0005-0000-0000-000090000000}"/>
    <cellStyle name="Normální 6" xfId="21" xr:uid="{00000000-0005-0000-0000-000091000000}"/>
    <cellStyle name="Normální 6 2" xfId="107" xr:uid="{00000000-0005-0000-0000-000092000000}"/>
    <cellStyle name="Normální 6 2 2" xfId="113" xr:uid="{00000000-0005-0000-0000-000093000000}"/>
    <cellStyle name="Normální 6 2 2 2" xfId="120" xr:uid="{00000000-0005-0000-0000-000094000000}"/>
    <cellStyle name="Normální 6 3" xfId="179" xr:uid="{00000000-0005-0000-0000-000095000000}"/>
    <cellStyle name="Normální 6 4" xfId="121" xr:uid="{00000000-0005-0000-0000-000096000000}"/>
    <cellStyle name="Normální 7" xfId="58" xr:uid="{00000000-0005-0000-0000-000097000000}"/>
    <cellStyle name="Normální 7 2" xfId="180" xr:uid="{00000000-0005-0000-0000-000098000000}"/>
    <cellStyle name="Normální 8" xfId="91" xr:uid="{00000000-0005-0000-0000-000099000000}"/>
    <cellStyle name="Normální 8 2" xfId="181" xr:uid="{00000000-0005-0000-0000-00009A000000}"/>
    <cellStyle name="Normální 9" xfId="92" xr:uid="{00000000-0005-0000-0000-00009B000000}"/>
    <cellStyle name="Normální 9 2" xfId="182" xr:uid="{00000000-0005-0000-0000-00009C000000}"/>
    <cellStyle name="normální_tab.2" xfId="1" xr:uid="{00000000-0005-0000-0000-00009D000000}"/>
    <cellStyle name="normální_zákl.ukazatele95" xfId="2" xr:uid="{00000000-0005-0000-0000-00009E000000}"/>
    <cellStyle name="Percent" xfId="22" xr:uid="{00000000-0005-0000-0000-00009F000000}"/>
    <cellStyle name="Percent 2" xfId="41" xr:uid="{00000000-0005-0000-0000-0000A0000000}"/>
    <cellStyle name="Percent 3" xfId="183" xr:uid="{00000000-0005-0000-0000-0000A1000000}"/>
    <cellStyle name="Pevný" xfId="53" xr:uid="{00000000-0005-0000-0000-0000A2000000}"/>
    <cellStyle name="Pevný 2" xfId="184" xr:uid="{00000000-0005-0000-0000-0000A3000000}"/>
    <cellStyle name="Pevný 3" xfId="185" xr:uid="{00000000-0005-0000-0000-0000A4000000}"/>
    <cellStyle name="Pevný 4" xfId="186" xr:uid="{00000000-0005-0000-0000-0000A5000000}"/>
    <cellStyle name="Pevný 5" xfId="187" xr:uid="{00000000-0005-0000-0000-0000A6000000}"/>
    <cellStyle name="Poznámka 2" xfId="93" xr:uid="{00000000-0005-0000-0000-0000A7000000}"/>
    <cellStyle name="Procenta 2" xfId="20" xr:uid="{00000000-0005-0000-0000-0000A8000000}"/>
    <cellStyle name="Procenta 3" xfId="33" xr:uid="{00000000-0005-0000-0000-0000A9000000}"/>
    <cellStyle name="Procenta 4" xfId="111" xr:uid="{00000000-0005-0000-0000-0000AA000000}"/>
    <cellStyle name="Propojená buňka 2" xfId="94" xr:uid="{00000000-0005-0000-0000-0000AB000000}"/>
    <cellStyle name="SAPBEXchaText" xfId="6" xr:uid="{00000000-0005-0000-0000-0000AC000000}"/>
    <cellStyle name="SAPBEXItemHeader" xfId="5" xr:uid="{00000000-0005-0000-0000-0000AD000000}"/>
    <cellStyle name="SAPBEXstdData" xfId="8" xr:uid="{00000000-0005-0000-0000-0000AE000000}"/>
    <cellStyle name="SAPBEXstdItem" xfId="7" xr:uid="{00000000-0005-0000-0000-0000AF000000}"/>
    <cellStyle name="Správně 2" xfId="95" xr:uid="{00000000-0005-0000-0000-0000B0000000}"/>
    <cellStyle name="Styl 1" xfId="55" xr:uid="{00000000-0005-0000-0000-0000B1000000}"/>
    <cellStyle name="Text upozornění 2" xfId="96" xr:uid="{00000000-0005-0000-0000-0000B2000000}"/>
    <cellStyle name="Total" xfId="42" xr:uid="{00000000-0005-0000-0000-0000B3000000}"/>
    <cellStyle name="Total 2" xfId="112" xr:uid="{00000000-0005-0000-0000-0000B4000000}"/>
    <cellStyle name="Total 2 2" xfId="188" xr:uid="{00000000-0005-0000-0000-0000B5000000}"/>
    <cellStyle name="Total 3" xfId="117" xr:uid="{00000000-0005-0000-0000-0000B6000000}"/>
    <cellStyle name="Total 3 2" xfId="189" xr:uid="{00000000-0005-0000-0000-0000B7000000}"/>
    <cellStyle name="Total 4" xfId="190" xr:uid="{00000000-0005-0000-0000-0000B8000000}"/>
    <cellStyle name="Total 5" xfId="191" xr:uid="{00000000-0005-0000-0000-0000B9000000}"/>
    <cellStyle name="Vstup 2" xfId="97" xr:uid="{00000000-0005-0000-0000-0000BA000000}"/>
    <cellStyle name="Výpočet 2" xfId="98" xr:uid="{00000000-0005-0000-0000-0000BB000000}"/>
    <cellStyle name="Výstup 2" xfId="99" xr:uid="{00000000-0005-0000-0000-0000BC000000}"/>
    <cellStyle name="Vysvětlující text 2" xfId="100" xr:uid="{00000000-0005-0000-0000-0000BD000000}"/>
    <cellStyle name="Záhlaví 1" xfId="192" xr:uid="{00000000-0005-0000-0000-0000BE000000}"/>
    <cellStyle name="Záhlaví 1 2" xfId="193" xr:uid="{00000000-0005-0000-0000-0000BF000000}"/>
    <cellStyle name="Záhlaví 1 3" xfId="194" xr:uid="{00000000-0005-0000-0000-0000C0000000}"/>
    <cellStyle name="Záhlaví 2" xfId="195" xr:uid="{00000000-0005-0000-0000-0000C1000000}"/>
    <cellStyle name="Záhlaví 2 2" xfId="196" xr:uid="{00000000-0005-0000-0000-0000C2000000}"/>
    <cellStyle name="Záhlaví 2 3" xfId="197" xr:uid="{00000000-0005-0000-0000-0000C3000000}"/>
    <cellStyle name="Zvýraznění 1 2" xfId="101" xr:uid="{00000000-0005-0000-0000-0000C4000000}"/>
    <cellStyle name="Zvýraznění 2 2" xfId="102" xr:uid="{00000000-0005-0000-0000-0000C5000000}"/>
    <cellStyle name="Zvýraznění 3 2" xfId="103" xr:uid="{00000000-0005-0000-0000-0000C6000000}"/>
    <cellStyle name="Zvýraznění 4 2" xfId="104" xr:uid="{00000000-0005-0000-0000-0000C7000000}"/>
    <cellStyle name="Zvýraznění 5 2" xfId="105" xr:uid="{00000000-0005-0000-0000-0000C8000000}"/>
    <cellStyle name="Zvýraznění 6 2" xfId="106" xr:uid="{00000000-0005-0000-0000-0000C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/>
  <dimension ref="A1:BN48"/>
  <sheetViews>
    <sheetView tabSelected="1" view="pageLayout" topLeftCell="A4" zoomScaleNormal="80" zoomScaleSheetLayoutView="75" workbookViewId="0">
      <selection activeCell="H42" sqref="H42"/>
    </sheetView>
  </sheetViews>
  <sheetFormatPr defaultColWidth="9.33203125" defaultRowHeight="12" x14ac:dyDescent="0.2"/>
  <cols>
    <col min="1" max="1" width="5.5" style="29" customWidth="1"/>
    <col min="2" max="2" width="67.6640625" style="29" customWidth="1"/>
    <col min="3" max="10" width="15.33203125" style="29" customWidth="1"/>
    <col min="11" max="11" width="14.6640625" style="28" customWidth="1"/>
    <col min="12" max="13" width="14.6640625" style="29" customWidth="1"/>
    <col min="14" max="14" width="14.6640625" style="30" customWidth="1"/>
    <col min="15" max="18" width="14.6640625" style="29" customWidth="1"/>
    <col min="19" max="21" width="13.33203125" style="32" hidden="1" customWidth="1"/>
    <col min="22" max="23" width="14.83203125" style="28" customWidth="1"/>
    <col min="24" max="33" width="14.83203125" style="29" customWidth="1"/>
    <col min="34" max="36" width="16.1640625" style="29" customWidth="1"/>
    <col min="37" max="37" width="15.6640625" style="29" customWidth="1"/>
    <col min="38" max="38" width="15.33203125" style="29" customWidth="1"/>
    <col min="39" max="39" width="14.1640625" style="29" customWidth="1"/>
    <col min="40" max="40" width="14" style="29" customWidth="1"/>
    <col min="41" max="41" width="13.6640625" style="29" customWidth="1"/>
    <col min="42" max="43" width="21.83203125" style="29" customWidth="1"/>
    <col min="44" max="44" width="20" style="29" customWidth="1"/>
    <col min="45" max="47" width="19.33203125" style="30" customWidth="1"/>
    <col min="48" max="49" width="19.33203125" style="32" customWidth="1"/>
    <col min="50" max="60" width="19.33203125" style="29" customWidth="1"/>
    <col min="61" max="62" width="15.6640625" style="29" customWidth="1"/>
    <col min="63" max="65" width="18.6640625" style="29" customWidth="1"/>
    <col min="66" max="66" width="3.6640625" style="29" customWidth="1"/>
    <col min="67" max="16384" width="9.33203125" style="29"/>
  </cols>
  <sheetData>
    <row r="1" spans="1:66" ht="16.5" customHeight="1" thickTop="1" x14ac:dyDescent="0.25">
      <c r="A1" s="1"/>
      <c r="B1" s="1129"/>
      <c r="C1" s="1237" t="s">
        <v>24</v>
      </c>
      <c r="D1" s="1228"/>
      <c r="E1" s="1228"/>
      <c r="F1" s="1229"/>
      <c r="G1" s="1237" t="s">
        <v>29</v>
      </c>
      <c r="H1" s="1228"/>
      <c r="I1" s="1228"/>
      <c r="J1" s="1229"/>
      <c r="K1" s="1237" t="s">
        <v>0</v>
      </c>
      <c r="L1" s="1228"/>
      <c r="M1" s="1228"/>
      <c r="N1" s="1229"/>
      <c r="O1" s="1237" t="s">
        <v>1</v>
      </c>
      <c r="P1" s="1228"/>
      <c r="Q1" s="1228"/>
      <c r="R1" s="1229"/>
      <c r="S1" s="48"/>
      <c r="T1" s="49"/>
      <c r="U1" s="48"/>
      <c r="V1" s="1237" t="s">
        <v>78</v>
      </c>
      <c r="W1" s="1228"/>
      <c r="X1" s="1228"/>
      <c r="Y1" s="1229"/>
      <c r="Z1" s="1237" t="s">
        <v>115</v>
      </c>
      <c r="AA1" s="1228"/>
      <c r="AB1" s="1228"/>
      <c r="AC1" s="1229"/>
      <c r="AD1" s="1237" t="s">
        <v>116</v>
      </c>
      <c r="AE1" s="1228"/>
      <c r="AF1" s="1228"/>
      <c r="AG1" s="1229"/>
      <c r="AH1" s="1237" t="s">
        <v>115</v>
      </c>
      <c r="AI1" s="1228"/>
      <c r="AJ1" s="1228"/>
      <c r="AK1" s="1229"/>
      <c r="AL1" s="1237" t="s">
        <v>80</v>
      </c>
      <c r="AM1" s="1228"/>
      <c r="AN1" s="1228"/>
      <c r="AO1" s="1246"/>
      <c r="AP1" s="1227" t="s">
        <v>119</v>
      </c>
      <c r="AQ1" s="1228"/>
      <c r="AR1" s="1229"/>
      <c r="AS1" s="1233" t="s">
        <v>99</v>
      </c>
      <c r="AT1" s="1234"/>
      <c r="AU1" s="1235"/>
      <c r="AV1" s="1237" t="s">
        <v>2</v>
      </c>
      <c r="AW1" s="1228"/>
      <c r="AX1" s="1229"/>
      <c r="AY1" s="1237" t="s">
        <v>113</v>
      </c>
      <c r="AZ1" s="1228"/>
      <c r="BA1" s="1228"/>
      <c r="BB1" s="1229"/>
      <c r="BC1" s="1237" t="s">
        <v>3</v>
      </c>
      <c r="BD1" s="1228"/>
      <c r="BE1" s="1229"/>
      <c r="BF1" s="1241" t="s">
        <v>4</v>
      </c>
      <c r="BG1" s="1242"/>
      <c r="BH1" s="1243"/>
      <c r="BI1" s="1237" t="s">
        <v>32</v>
      </c>
      <c r="BJ1" s="1229"/>
      <c r="BK1" s="1237" t="s">
        <v>5</v>
      </c>
      <c r="BL1" s="1228"/>
      <c r="BM1" s="1229"/>
    </row>
    <row r="2" spans="1:66" ht="16.5" customHeight="1" thickBot="1" x14ac:dyDescent="0.25">
      <c r="A2" s="1178"/>
      <c r="B2" s="1130" t="s">
        <v>206</v>
      </c>
      <c r="C2" s="1236" t="s">
        <v>25</v>
      </c>
      <c r="D2" s="1231"/>
      <c r="E2" s="1231"/>
      <c r="F2" s="1232"/>
      <c r="G2" s="1236" t="s">
        <v>30</v>
      </c>
      <c r="H2" s="1231"/>
      <c r="I2" s="1231"/>
      <c r="J2" s="1232"/>
      <c r="K2" s="1236" t="s">
        <v>21</v>
      </c>
      <c r="L2" s="1231"/>
      <c r="M2" s="1231"/>
      <c r="N2" s="1232"/>
      <c r="O2" s="1236" t="s">
        <v>7</v>
      </c>
      <c r="P2" s="1231"/>
      <c r="Q2" s="1231"/>
      <c r="R2" s="1232"/>
      <c r="S2" s="31"/>
      <c r="T2" s="41"/>
      <c r="U2" s="31"/>
      <c r="V2" s="1236" t="s">
        <v>218</v>
      </c>
      <c r="W2" s="1231"/>
      <c r="X2" s="1231"/>
      <c r="Y2" s="1232"/>
      <c r="Z2" s="1236" t="s">
        <v>79</v>
      </c>
      <c r="AA2" s="1231"/>
      <c r="AB2" s="1231"/>
      <c r="AC2" s="1232"/>
      <c r="AD2" s="1236" t="s">
        <v>68</v>
      </c>
      <c r="AE2" s="1231"/>
      <c r="AF2" s="1231"/>
      <c r="AG2" s="1232"/>
      <c r="AH2" s="1236" t="s">
        <v>192</v>
      </c>
      <c r="AI2" s="1231"/>
      <c r="AJ2" s="1231"/>
      <c r="AK2" s="1232"/>
      <c r="AL2" s="1236" t="s">
        <v>219</v>
      </c>
      <c r="AM2" s="1231"/>
      <c r="AN2" s="1231"/>
      <c r="AO2" s="1247"/>
      <c r="AP2" s="1230" t="s">
        <v>63</v>
      </c>
      <c r="AQ2" s="1231"/>
      <c r="AR2" s="1232"/>
      <c r="AS2" s="1236" t="s">
        <v>220</v>
      </c>
      <c r="AT2" s="1231"/>
      <c r="AU2" s="1232"/>
      <c r="AV2" s="1248"/>
      <c r="AW2" s="1249"/>
      <c r="AX2" s="1250"/>
      <c r="AY2" s="1236" t="s">
        <v>191</v>
      </c>
      <c r="AZ2" s="1231"/>
      <c r="BA2" s="1231"/>
      <c r="BB2" s="1232"/>
      <c r="BC2" s="1236"/>
      <c r="BD2" s="1231"/>
      <c r="BE2" s="1232"/>
      <c r="BF2" s="1236" t="s">
        <v>190</v>
      </c>
      <c r="BG2" s="1231"/>
      <c r="BH2" s="1232"/>
      <c r="BI2" s="1244" t="s">
        <v>33</v>
      </c>
      <c r="BJ2" s="1245"/>
      <c r="BK2" s="1236" t="s">
        <v>8</v>
      </c>
      <c r="BL2" s="1231"/>
      <c r="BM2" s="1232"/>
    </row>
    <row r="3" spans="1:66" s="256" customFormat="1" ht="15" customHeight="1" thickTop="1" thickBot="1" x14ac:dyDescent="0.25">
      <c r="A3" s="1122" t="s">
        <v>6</v>
      </c>
      <c r="B3" s="1130"/>
      <c r="C3" s="902"/>
      <c r="D3" s="902" t="s">
        <v>163</v>
      </c>
      <c r="E3" s="902"/>
      <c r="F3" s="902"/>
      <c r="G3" s="902"/>
      <c r="H3" s="902" t="s">
        <v>163</v>
      </c>
      <c r="I3" s="902"/>
      <c r="J3" s="902"/>
      <c r="K3" s="902"/>
      <c r="L3" s="902" t="s">
        <v>163</v>
      </c>
      <c r="M3" s="902"/>
      <c r="N3" s="902"/>
      <c r="O3" s="902"/>
      <c r="P3" s="902" t="s">
        <v>163</v>
      </c>
      <c r="Q3" s="902"/>
      <c r="R3" s="902"/>
      <c r="S3" s="260" t="s">
        <v>56</v>
      </c>
      <c r="T3" s="261" t="s">
        <v>42</v>
      </c>
      <c r="U3" s="262" t="s">
        <v>9</v>
      </c>
      <c r="V3" s="902"/>
      <c r="W3" s="902" t="s">
        <v>163</v>
      </c>
      <c r="X3" s="902"/>
      <c r="Y3" s="902"/>
      <c r="Z3" s="902"/>
      <c r="AA3" s="902" t="s">
        <v>163</v>
      </c>
      <c r="AB3" s="902"/>
      <c r="AC3" s="902"/>
      <c r="AD3" s="902"/>
      <c r="AE3" s="902" t="s">
        <v>163</v>
      </c>
      <c r="AF3" s="902"/>
      <c r="AG3" s="902"/>
      <c r="AH3" s="902"/>
      <c r="AI3" s="902" t="s">
        <v>163</v>
      </c>
      <c r="AJ3" s="902"/>
      <c r="AK3" s="902"/>
      <c r="AL3" s="902"/>
      <c r="AM3" s="902" t="s">
        <v>163</v>
      </c>
      <c r="AN3" s="902"/>
      <c r="AO3" s="902"/>
      <c r="AP3" s="902" t="s">
        <v>163</v>
      </c>
      <c r="AQ3" s="902"/>
      <c r="AR3" s="902"/>
      <c r="AS3" s="902" t="s">
        <v>163</v>
      </c>
      <c r="AT3" s="902"/>
      <c r="AU3" s="902"/>
      <c r="AV3" s="1071" t="s">
        <v>163</v>
      </c>
      <c r="AW3" s="902" t="s">
        <v>26</v>
      </c>
      <c r="AX3" s="902"/>
      <c r="AY3" s="1071" t="s">
        <v>163</v>
      </c>
      <c r="AZ3" s="902" t="s">
        <v>26</v>
      </c>
      <c r="BA3" s="902"/>
      <c r="BB3" s="902" t="s">
        <v>10</v>
      </c>
      <c r="BC3" s="1071" t="s">
        <v>163</v>
      </c>
      <c r="BD3" s="902" t="s">
        <v>26</v>
      </c>
      <c r="BE3" s="902"/>
      <c r="BF3" s="1071" t="s">
        <v>163</v>
      </c>
      <c r="BG3" s="902" t="s">
        <v>26</v>
      </c>
      <c r="BH3" s="902"/>
      <c r="BI3" s="1236" t="s">
        <v>34</v>
      </c>
      <c r="BJ3" s="1232"/>
      <c r="BK3" s="1071" t="s">
        <v>163</v>
      </c>
      <c r="BL3" s="902" t="s">
        <v>26</v>
      </c>
      <c r="BM3" s="902"/>
    </row>
    <row r="4" spans="1:66" s="270" customFormat="1" ht="15" customHeight="1" thickTop="1" x14ac:dyDescent="0.2">
      <c r="A4" s="849"/>
      <c r="B4" s="1130" t="s">
        <v>207</v>
      </c>
      <c r="C4" s="903" t="s">
        <v>121</v>
      </c>
      <c r="D4" s="903" t="s">
        <v>11</v>
      </c>
      <c r="E4" s="903" t="s">
        <v>26</v>
      </c>
      <c r="F4" s="903" t="s">
        <v>9</v>
      </c>
      <c r="G4" s="903" t="s">
        <v>121</v>
      </c>
      <c r="H4" s="903" t="s">
        <v>11</v>
      </c>
      <c r="I4" s="903" t="s">
        <v>26</v>
      </c>
      <c r="J4" s="903" t="s">
        <v>9</v>
      </c>
      <c r="K4" s="903" t="s">
        <v>121</v>
      </c>
      <c r="L4" s="903" t="s">
        <v>11</v>
      </c>
      <c r="M4" s="903" t="s">
        <v>26</v>
      </c>
      <c r="N4" s="903" t="s">
        <v>9</v>
      </c>
      <c r="O4" s="903" t="s">
        <v>121</v>
      </c>
      <c r="P4" s="903" t="s">
        <v>11</v>
      </c>
      <c r="Q4" s="903" t="s">
        <v>26</v>
      </c>
      <c r="R4" s="903" t="s">
        <v>9</v>
      </c>
      <c r="S4" s="266" t="s">
        <v>57</v>
      </c>
      <c r="T4" s="267">
        <v>2003</v>
      </c>
      <c r="U4" s="268" t="s">
        <v>43</v>
      </c>
      <c r="V4" s="903" t="s">
        <v>121</v>
      </c>
      <c r="W4" s="903" t="s">
        <v>11</v>
      </c>
      <c r="X4" s="903" t="s">
        <v>26</v>
      </c>
      <c r="Y4" s="903" t="s">
        <v>9</v>
      </c>
      <c r="Z4" s="903" t="s">
        <v>121</v>
      </c>
      <c r="AA4" s="903" t="s">
        <v>11</v>
      </c>
      <c r="AB4" s="903" t="s">
        <v>26</v>
      </c>
      <c r="AC4" s="903" t="s">
        <v>9</v>
      </c>
      <c r="AD4" s="903" t="s">
        <v>121</v>
      </c>
      <c r="AE4" s="903" t="s">
        <v>11</v>
      </c>
      <c r="AF4" s="903" t="s">
        <v>26</v>
      </c>
      <c r="AG4" s="903" t="s">
        <v>9</v>
      </c>
      <c r="AH4" s="903" t="s">
        <v>121</v>
      </c>
      <c r="AI4" s="903" t="s">
        <v>11</v>
      </c>
      <c r="AJ4" s="903" t="s">
        <v>26</v>
      </c>
      <c r="AK4" s="903" t="s">
        <v>9</v>
      </c>
      <c r="AL4" s="903" t="s">
        <v>121</v>
      </c>
      <c r="AM4" s="903" t="s">
        <v>11</v>
      </c>
      <c r="AN4" s="903" t="s">
        <v>26</v>
      </c>
      <c r="AO4" s="903" t="s">
        <v>9</v>
      </c>
      <c r="AP4" s="903" t="s">
        <v>11</v>
      </c>
      <c r="AQ4" s="903" t="s">
        <v>26</v>
      </c>
      <c r="AR4" s="903" t="s">
        <v>9</v>
      </c>
      <c r="AS4" s="903" t="s">
        <v>11</v>
      </c>
      <c r="AT4" s="903" t="s">
        <v>26</v>
      </c>
      <c r="AU4" s="903" t="s">
        <v>9</v>
      </c>
      <c r="AV4" s="1072" t="s">
        <v>11</v>
      </c>
      <c r="AW4" s="903">
        <v>2021</v>
      </c>
      <c r="AX4" s="903" t="s">
        <v>9</v>
      </c>
      <c r="AY4" s="1072" t="s">
        <v>11</v>
      </c>
      <c r="AZ4" s="903">
        <v>2021</v>
      </c>
      <c r="BA4" s="903" t="s">
        <v>9</v>
      </c>
      <c r="BB4" s="903" t="s">
        <v>12</v>
      </c>
      <c r="BC4" s="1072" t="s">
        <v>11</v>
      </c>
      <c r="BD4" s="903">
        <v>2021</v>
      </c>
      <c r="BE4" s="903" t="s">
        <v>9</v>
      </c>
      <c r="BF4" s="1072" t="s">
        <v>11</v>
      </c>
      <c r="BG4" s="903">
        <v>2021</v>
      </c>
      <c r="BH4" s="903" t="s">
        <v>9</v>
      </c>
      <c r="BI4" s="902" t="s">
        <v>164</v>
      </c>
      <c r="BJ4" s="902" t="s">
        <v>26</v>
      </c>
      <c r="BK4" s="1072" t="s">
        <v>11</v>
      </c>
      <c r="BL4" s="903">
        <v>2021</v>
      </c>
      <c r="BM4" s="903" t="s">
        <v>9</v>
      </c>
      <c r="BN4" s="256"/>
    </row>
    <row r="5" spans="1:66" s="270" customFormat="1" ht="30.2" customHeight="1" thickBot="1" x14ac:dyDescent="0.25">
      <c r="A5" s="843"/>
      <c r="B5" s="1131"/>
      <c r="C5" s="904">
        <v>2019</v>
      </c>
      <c r="D5" s="904">
        <v>2020</v>
      </c>
      <c r="E5" s="904">
        <v>2021</v>
      </c>
      <c r="F5" s="904" t="s">
        <v>226</v>
      </c>
      <c r="G5" s="904">
        <v>2019</v>
      </c>
      <c r="H5" s="904">
        <v>2020</v>
      </c>
      <c r="I5" s="904">
        <v>2021</v>
      </c>
      <c r="J5" s="904" t="s">
        <v>226</v>
      </c>
      <c r="K5" s="904">
        <v>2019</v>
      </c>
      <c r="L5" s="904">
        <v>2020</v>
      </c>
      <c r="M5" s="904">
        <v>2021</v>
      </c>
      <c r="N5" s="904" t="s">
        <v>226</v>
      </c>
      <c r="O5" s="904">
        <v>2019</v>
      </c>
      <c r="P5" s="904">
        <v>2020</v>
      </c>
      <c r="Q5" s="904">
        <v>2021</v>
      </c>
      <c r="R5" s="904" t="s">
        <v>226</v>
      </c>
      <c r="S5" s="273"/>
      <c r="T5" s="274" t="s">
        <v>58</v>
      </c>
      <c r="U5" s="272" t="s">
        <v>58</v>
      </c>
      <c r="V5" s="904">
        <v>2019</v>
      </c>
      <c r="W5" s="904">
        <v>2020</v>
      </c>
      <c r="X5" s="904">
        <v>2021</v>
      </c>
      <c r="Y5" s="904" t="s">
        <v>226</v>
      </c>
      <c r="Z5" s="904">
        <v>2019</v>
      </c>
      <c r="AA5" s="904">
        <v>2020</v>
      </c>
      <c r="AB5" s="904">
        <v>2021</v>
      </c>
      <c r="AC5" s="904" t="s">
        <v>226</v>
      </c>
      <c r="AD5" s="904">
        <v>2019</v>
      </c>
      <c r="AE5" s="904">
        <v>2020</v>
      </c>
      <c r="AF5" s="904">
        <v>2021</v>
      </c>
      <c r="AG5" s="904" t="s">
        <v>226</v>
      </c>
      <c r="AH5" s="904">
        <v>2019</v>
      </c>
      <c r="AI5" s="904">
        <v>2020</v>
      </c>
      <c r="AJ5" s="904">
        <v>2021</v>
      </c>
      <c r="AK5" s="904" t="s">
        <v>226</v>
      </c>
      <c r="AL5" s="904">
        <v>2019</v>
      </c>
      <c r="AM5" s="904">
        <v>2020</v>
      </c>
      <c r="AN5" s="904">
        <v>2021</v>
      </c>
      <c r="AO5" s="904" t="s">
        <v>226</v>
      </c>
      <c r="AP5" s="904">
        <v>2020</v>
      </c>
      <c r="AQ5" s="904">
        <v>2021</v>
      </c>
      <c r="AR5" s="904" t="s">
        <v>226</v>
      </c>
      <c r="AS5" s="904">
        <v>2020</v>
      </c>
      <c r="AT5" s="904">
        <v>2021</v>
      </c>
      <c r="AU5" s="904" t="s">
        <v>226</v>
      </c>
      <c r="AV5" s="1073" t="s">
        <v>229</v>
      </c>
      <c r="AW5" s="904" t="s">
        <v>230</v>
      </c>
      <c r="AX5" s="904" t="s">
        <v>226</v>
      </c>
      <c r="AY5" s="1073" t="s">
        <v>229</v>
      </c>
      <c r="AZ5" s="904" t="s">
        <v>230</v>
      </c>
      <c r="BA5" s="904" t="s">
        <v>226</v>
      </c>
      <c r="BB5" s="904" t="s">
        <v>229</v>
      </c>
      <c r="BC5" s="1073" t="s">
        <v>210</v>
      </c>
      <c r="BD5" s="904" t="s">
        <v>230</v>
      </c>
      <c r="BE5" s="904" t="s">
        <v>226</v>
      </c>
      <c r="BF5" s="1073" t="s">
        <v>210</v>
      </c>
      <c r="BG5" s="904" t="s">
        <v>230</v>
      </c>
      <c r="BH5" s="904" t="s">
        <v>226</v>
      </c>
      <c r="BI5" s="903" t="s">
        <v>210</v>
      </c>
      <c r="BJ5" s="903" t="s">
        <v>230</v>
      </c>
      <c r="BK5" s="1073" t="s">
        <v>229</v>
      </c>
      <c r="BL5" s="904" t="s">
        <v>230</v>
      </c>
      <c r="BM5" s="904" t="s">
        <v>226</v>
      </c>
    </row>
    <row r="6" spans="1:66" s="277" customFormat="1" ht="16.5" hidden="1" customHeight="1" thickBot="1" x14ac:dyDescent="0.25">
      <c r="A6" s="843"/>
      <c r="B6" s="1124"/>
      <c r="C6" s="275"/>
      <c r="D6" s="276"/>
      <c r="E6" s="905"/>
      <c r="F6" s="264"/>
      <c r="G6" s="265"/>
      <c r="H6" s="265"/>
      <c r="I6" s="523"/>
      <c r="J6" s="264"/>
      <c r="K6" s="278"/>
      <c r="L6" s="276" t="s">
        <v>14</v>
      </c>
      <c r="M6" s="280"/>
      <c r="N6" s="285"/>
      <c r="O6" s="281"/>
      <c r="P6" s="280"/>
      <c r="Q6" s="280"/>
      <c r="R6" s="282"/>
      <c r="S6" s="283"/>
      <c r="T6" s="284"/>
      <c r="U6" s="283"/>
      <c r="V6" s="278"/>
      <c r="W6" s="279"/>
      <c r="X6" s="281" t="s">
        <v>15</v>
      </c>
      <c r="Y6" s="285"/>
      <c r="Z6" s="257"/>
      <c r="AA6" s="258"/>
      <c r="AB6" s="258"/>
      <c r="AC6" s="285"/>
      <c r="AD6" s="258"/>
      <c r="AE6" s="258"/>
      <c r="AF6" s="258"/>
      <c r="AG6" s="258"/>
      <c r="AH6" s="263"/>
      <c r="AI6" s="263"/>
      <c r="AJ6" s="263"/>
      <c r="AK6" s="259"/>
      <c r="AL6" s="281"/>
      <c r="AM6" s="281"/>
      <c r="AN6" s="281" t="s">
        <v>16</v>
      </c>
      <c r="AO6" s="268"/>
      <c r="AP6" s="281"/>
      <c r="AQ6" s="513"/>
      <c r="AR6" s="513"/>
      <c r="AS6" s="275"/>
      <c r="AT6" s="285"/>
      <c r="AU6" s="259"/>
      <c r="AV6" s="1074"/>
      <c r="AW6" s="283"/>
      <c r="AX6" s="287"/>
      <c r="AY6" s="281"/>
      <c r="BA6" s="282"/>
      <c r="BB6" s="287"/>
      <c r="BC6" s="521"/>
      <c r="BG6" s="276"/>
      <c r="BH6" s="523"/>
      <c r="BI6" s="271" t="s">
        <v>11</v>
      </c>
      <c r="BJ6" s="271"/>
      <c r="BM6" s="276"/>
    </row>
    <row r="7" spans="1:66" s="270" customFormat="1" ht="12.75" customHeight="1" thickTop="1" x14ac:dyDescent="0.2">
      <c r="A7" s="90">
        <v>111</v>
      </c>
      <c r="B7" s="103" t="s">
        <v>19</v>
      </c>
      <c r="C7" s="54">
        <v>5954346</v>
      </c>
      <c r="D7" s="12">
        <v>5944261</v>
      </c>
      <c r="E7" s="12">
        <v>5920999.9999999991</v>
      </c>
      <c r="F7" s="457">
        <v>99.608681381924498</v>
      </c>
      <c r="G7" s="60">
        <v>3634</v>
      </c>
      <c r="H7" s="12">
        <v>3630</v>
      </c>
      <c r="I7" s="12">
        <v>3670</v>
      </c>
      <c r="J7" s="457">
        <v>101.10192837465564</v>
      </c>
      <c r="K7" s="495">
        <v>140174437</v>
      </c>
      <c r="L7" s="99">
        <v>138900000</v>
      </c>
      <c r="M7" s="913">
        <v>140400000</v>
      </c>
      <c r="N7" s="914">
        <v>101.07991360691145</v>
      </c>
      <c r="O7" s="497">
        <v>196064436</v>
      </c>
      <c r="P7" s="12">
        <v>209650000</v>
      </c>
      <c r="Q7" s="9">
        <v>228600000</v>
      </c>
      <c r="R7" s="89">
        <v>109.03887431433341</v>
      </c>
      <c r="S7" s="289"/>
      <c r="T7" s="290"/>
      <c r="U7" s="288">
        <f t="shared" ref="U7:U15" si="0">ROUND(T7/O7*100,1)</f>
        <v>0</v>
      </c>
      <c r="V7" s="500">
        <v>198663973</v>
      </c>
      <c r="W7" s="12">
        <v>212384620</v>
      </c>
      <c r="X7" s="9">
        <v>231499834</v>
      </c>
      <c r="Y7" s="88">
        <v>109.00028165881315</v>
      </c>
      <c r="Z7" s="503">
        <v>183650799</v>
      </c>
      <c r="AA7" s="12">
        <v>205565354</v>
      </c>
      <c r="AB7" s="12">
        <v>235014000</v>
      </c>
      <c r="AC7" s="88">
        <v>114.32568544600177</v>
      </c>
      <c r="AD7" s="1168">
        <v>543603</v>
      </c>
      <c r="AE7" s="99">
        <v>651827</v>
      </c>
      <c r="AF7" s="9">
        <v>710200</v>
      </c>
      <c r="AG7" s="88">
        <v>108.95529028407844</v>
      </c>
      <c r="AH7" s="917">
        <v>184194402</v>
      </c>
      <c r="AI7" s="917">
        <v>206217181</v>
      </c>
      <c r="AJ7" s="12">
        <v>235724200</v>
      </c>
      <c r="AK7" s="61">
        <v>114.30871029121477</v>
      </c>
      <c r="AL7" s="505">
        <v>189753383</v>
      </c>
      <c r="AM7" s="12">
        <v>212095648</v>
      </c>
      <c r="AN7" s="9">
        <v>241864766</v>
      </c>
      <c r="AO7" s="61">
        <v>114.03570430638916</v>
      </c>
      <c r="AP7" s="101">
        <v>3432819</v>
      </c>
      <c r="AQ7" s="99">
        <v>-7124200</v>
      </c>
      <c r="AR7" s="1064">
        <v>-207.53206038535677</v>
      </c>
      <c r="AS7" s="1080">
        <v>288972</v>
      </c>
      <c r="AT7" s="9">
        <v>-10364932</v>
      </c>
      <c r="AU7" s="61">
        <v>-3586.8291737607797</v>
      </c>
      <c r="AV7" s="159">
        <v>23890000</v>
      </c>
      <c r="AW7" s="9">
        <v>25290000</v>
      </c>
      <c r="AX7" s="61">
        <v>105.86019254918375</v>
      </c>
      <c r="AY7" s="26">
        <v>0</v>
      </c>
      <c r="AZ7" s="11">
        <v>0</v>
      </c>
      <c r="BA7" s="932">
        <v>0</v>
      </c>
      <c r="BB7" s="931">
        <v>0</v>
      </c>
      <c r="BC7" s="13">
        <v>22723000</v>
      </c>
      <c r="BD7" s="9">
        <v>23725000</v>
      </c>
      <c r="BE7" s="61">
        <v>104.40962901025392</v>
      </c>
      <c r="BF7" s="11">
        <v>7953000</v>
      </c>
      <c r="BG7" s="141">
        <v>8755000</v>
      </c>
      <c r="BH7" s="61">
        <v>110.08424493901671</v>
      </c>
      <c r="BI7" s="59">
        <v>34.999779958632224</v>
      </c>
      <c r="BJ7" s="1111">
        <v>36.902002107481557</v>
      </c>
      <c r="BK7" s="69">
        <v>-1167000</v>
      </c>
      <c r="BL7" s="9">
        <v>-1565000</v>
      </c>
      <c r="BM7" s="61">
        <v>134.10454155955441</v>
      </c>
    </row>
    <row r="8" spans="1:66" s="270" customFormat="1" ht="12.75" customHeight="1" x14ac:dyDescent="0.2">
      <c r="A8" s="91">
        <v>201</v>
      </c>
      <c r="B8" s="104" t="s">
        <v>20</v>
      </c>
      <c r="C8" s="27">
        <v>697604</v>
      </c>
      <c r="D8" s="12">
        <v>698942</v>
      </c>
      <c r="E8" s="12">
        <v>700250</v>
      </c>
      <c r="F8" s="457">
        <v>100.18713999158729</v>
      </c>
      <c r="G8" s="11">
        <v>410</v>
      </c>
      <c r="H8" s="12">
        <v>400</v>
      </c>
      <c r="I8" s="12">
        <v>394</v>
      </c>
      <c r="J8" s="457">
        <v>98.5</v>
      </c>
      <c r="K8" s="495">
        <v>18161933</v>
      </c>
      <c r="L8" s="917">
        <v>18045123</v>
      </c>
      <c r="M8" s="913">
        <v>18375511</v>
      </c>
      <c r="N8" s="915">
        <v>101.83089912992003</v>
      </c>
      <c r="O8" s="498">
        <v>20299625</v>
      </c>
      <c r="P8" s="12">
        <v>22045255</v>
      </c>
      <c r="Q8" s="12">
        <v>24026581</v>
      </c>
      <c r="R8" s="44">
        <v>108.98753949546058</v>
      </c>
      <c r="S8" s="289"/>
      <c r="T8" s="295"/>
      <c r="U8" s="294">
        <f t="shared" si="0"/>
        <v>0</v>
      </c>
      <c r="V8" s="501">
        <v>20662057</v>
      </c>
      <c r="W8" s="12">
        <v>22404655</v>
      </c>
      <c r="X8" s="12">
        <v>24386431</v>
      </c>
      <c r="Y8" s="44">
        <v>108.84537610599226</v>
      </c>
      <c r="Z8" s="504">
        <v>19424058</v>
      </c>
      <c r="AA8" s="12">
        <v>21694165</v>
      </c>
      <c r="AB8" s="12">
        <v>23906969.830000002</v>
      </c>
      <c r="AC8" s="44">
        <v>110.2</v>
      </c>
      <c r="AD8" s="1168">
        <v>115459</v>
      </c>
      <c r="AE8" s="917">
        <v>140704</v>
      </c>
      <c r="AF8" s="12">
        <v>166040</v>
      </c>
      <c r="AG8" s="44">
        <v>118.00659540595862</v>
      </c>
      <c r="AH8" s="917">
        <v>19539517</v>
      </c>
      <c r="AI8" s="917">
        <v>21834869</v>
      </c>
      <c r="AJ8" s="12">
        <v>24073009.830000002</v>
      </c>
      <c r="AK8" s="61">
        <v>110.25030573803764</v>
      </c>
      <c r="AL8" s="506">
        <v>20201064</v>
      </c>
      <c r="AM8" s="12">
        <v>22643051</v>
      </c>
      <c r="AN8" s="12">
        <v>24947597.830000002</v>
      </c>
      <c r="AO8" s="61">
        <v>110.17772220713545</v>
      </c>
      <c r="AP8" s="98">
        <v>210386</v>
      </c>
      <c r="AQ8" s="917">
        <v>-46428.830000001937</v>
      </c>
      <c r="AR8" s="1064">
        <v>-22.068402840494109</v>
      </c>
      <c r="AS8" s="159">
        <v>-238396</v>
      </c>
      <c r="AT8" s="12">
        <v>-561166.83000000194</v>
      </c>
      <c r="AU8" s="61">
        <v>235.39272051544572</v>
      </c>
      <c r="AV8" s="159">
        <v>3368000</v>
      </c>
      <c r="AW8" s="141">
        <v>3468000</v>
      </c>
      <c r="AX8" s="61">
        <v>102.96912114014252</v>
      </c>
      <c r="AY8" s="26">
        <v>0</v>
      </c>
      <c r="AZ8" s="11">
        <v>0</v>
      </c>
      <c r="BA8" s="933">
        <v>0</v>
      </c>
      <c r="BB8" s="931">
        <v>0</v>
      </c>
      <c r="BC8" s="13">
        <v>3656000</v>
      </c>
      <c r="BD8" s="141">
        <v>3656000</v>
      </c>
      <c r="BE8" s="61">
        <v>100</v>
      </c>
      <c r="BF8" s="11">
        <v>1800000</v>
      </c>
      <c r="BG8" s="141">
        <v>1800000</v>
      </c>
      <c r="BH8" s="61">
        <v>100</v>
      </c>
      <c r="BI8" s="24">
        <v>49.23413566739606</v>
      </c>
      <c r="BJ8" s="61">
        <v>49.23413566739606</v>
      </c>
      <c r="BK8" s="12">
        <v>288000</v>
      </c>
      <c r="BL8" s="12">
        <v>188000</v>
      </c>
      <c r="BM8" s="61">
        <v>65.277777777777786</v>
      </c>
    </row>
    <row r="9" spans="1:66" s="270" customFormat="1" ht="12.75" customHeight="1" x14ac:dyDescent="0.2">
      <c r="A9" s="92">
        <v>205</v>
      </c>
      <c r="B9" s="105" t="s">
        <v>94</v>
      </c>
      <c r="C9" s="17">
        <v>1266828</v>
      </c>
      <c r="D9" s="12">
        <v>1274602</v>
      </c>
      <c r="E9" s="12">
        <v>1279000</v>
      </c>
      <c r="F9" s="457">
        <v>100.3450488858483</v>
      </c>
      <c r="G9" s="11">
        <v>644</v>
      </c>
      <c r="H9" s="12">
        <v>657</v>
      </c>
      <c r="I9" s="12">
        <v>667</v>
      </c>
      <c r="J9" s="457">
        <v>101.52207001522071</v>
      </c>
      <c r="K9" s="496">
        <v>27395825</v>
      </c>
      <c r="L9" s="917">
        <v>27353024</v>
      </c>
      <c r="M9" s="913">
        <v>27579060</v>
      </c>
      <c r="N9" s="915">
        <v>100.82636566984331</v>
      </c>
      <c r="O9" s="499">
        <v>35333077</v>
      </c>
      <c r="P9" s="12">
        <v>38173024</v>
      </c>
      <c r="Q9" s="12">
        <v>41896060</v>
      </c>
      <c r="R9" s="44">
        <v>109.75305493219506</v>
      </c>
      <c r="S9" s="289"/>
      <c r="T9" s="295"/>
      <c r="U9" s="294">
        <f t="shared" si="0"/>
        <v>0</v>
      </c>
      <c r="V9" s="502">
        <v>35667114</v>
      </c>
      <c r="W9" s="12">
        <v>38505365</v>
      </c>
      <c r="X9" s="12">
        <v>42234306</v>
      </c>
      <c r="Y9" s="44">
        <v>109.68421153779479</v>
      </c>
      <c r="Z9" s="501">
        <v>32855685</v>
      </c>
      <c r="AA9" s="12">
        <v>37284000</v>
      </c>
      <c r="AB9" s="12">
        <v>40378572</v>
      </c>
      <c r="AC9" s="44">
        <v>108.3</v>
      </c>
      <c r="AD9" s="1168">
        <v>276461</v>
      </c>
      <c r="AE9" s="917">
        <v>208770</v>
      </c>
      <c r="AF9" s="12">
        <v>290000</v>
      </c>
      <c r="AG9" s="44">
        <v>138.90884705656944</v>
      </c>
      <c r="AH9" s="917">
        <v>33132146</v>
      </c>
      <c r="AI9" s="917">
        <v>37492770</v>
      </c>
      <c r="AJ9" s="12">
        <v>40668572</v>
      </c>
      <c r="AK9" s="61">
        <v>108.47043843386339</v>
      </c>
      <c r="AL9" s="499">
        <v>34137854</v>
      </c>
      <c r="AM9" s="12">
        <v>38576342</v>
      </c>
      <c r="AN9" s="12">
        <v>41862198</v>
      </c>
      <c r="AO9" s="61">
        <v>108.51780088428291</v>
      </c>
      <c r="AP9" s="98">
        <v>680254</v>
      </c>
      <c r="AQ9" s="917">
        <v>1227488</v>
      </c>
      <c r="AR9" s="1064">
        <v>180.44553946026042</v>
      </c>
      <c r="AS9" s="159">
        <v>-70977</v>
      </c>
      <c r="AT9" s="12">
        <v>372108</v>
      </c>
      <c r="AU9" s="61">
        <v>-524.26560716851941</v>
      </c>
      <c r="AV9" s="159">
        <v>3965000</v>
      </c>
      <c r="AW9" s="141">
        <v>4286450</v>
      </c>
      <c r="AX9" s="61">
        <v>108.10718789407315</v>
      </c>
      <c r="AY9" s="26">
        <v>0</v>
      </c>
      <c r="AZ9" s="11">
        <v>0</v>
      </c>
      <c r="BA9" s="933">
        <v>0</v>
      </c>
      <c r="BB9" s="931">
        <v>0</v>
      </c>
      <c r="BC9" s="13">
        <v>5700821</v>
      </c>
      <c r="BD9" s="141">
        <v>5849327</v>
      </c>
      <c r="BE9" s="61">
        <v>102.60499321062704</v>
      </c>
      <c r="BF9" s="11">
        <v>2617560</v>
      </c>
      <c r="BG9" s="141">
        <v>2660500</v>
      </c>
      <c r="BH9" s="61">
        <v>101.64045905346964</v>
      </c>
      <c r="BI9" s="24">
        <v>45.915491821265739</v>
      </c>
      <c r="BJ9" s="61">
        <v>45.483865066870088</v>
      </c>
      <c r="BK9" s="12">
        <v>1735821</v>
      </c>
      <c r="BL9" s="12">
        <v>1562877</v>
      </c>
      <c r="BM9" s="61">
        <v>90.036760702860491</v>
      </c>
      <c r="BN9" s="256"/>
    </row>
    <row r="10" spans="1:66" s="270" customFormat="1" ht="12.75" customHeight="1" x14ac:dyDescent="0.2">
      <c r="A10" s="92">
        <v>207</v>
      </c>
      <c r="B10" s="105" t="s">
        <v>65</v>
      </c>
      <c r="C10" s="17">
        <v>731797</v>
      </c>
      <c r="D10" s="12">
        <v>736030</v>
      </c>
      <c r="E10" s="12">
        <v>740035</v>
      </c>
      <c r="F10" s="457">
        <v>100.5441354292624</v>
      </c>
      <c r="G10" s="11">
        <v>384</v>
      </c>
      <c r="H10" s="12">
        <v>404</v>
      </c>
      <c r="I10" s="12">
        <v>411</v>
      </c>
      <c r="J10" s="457">
        <v>101.73267326732673</v>
      </c>
      <c r="K10" s="496">
        <v>21554970</v>
      </c>
      <c r="L10" s="917">
        <v>20918800</v>
      </c>
      <c r="M10" s="913">
        <v>21087700</v>
      </c>
      <c r="N10" s="915">
        <v>100.80740769068971</v>
      </c>
      <c r="O10" s="499">
        <v>20282650</v>
      </c>
      <c r="P10" s="12">
        <v>21672000</v>
      </c>
      <c r="Q10" s="12">
        <v>23810200</v>
      </c>
      <c r="R10" s="44">
        <v>109.86618678479144</v>
      </c>
      <c r="S10" s="289"/>
      <c r="T10" s="295"/>
      <c r="U10" s="294">
        <f t="shared" si="0"/>
        <v>0</v>
      </c>
      <c r="V10" s="502">
        <v>20484626</v>
      </c>
      <c r="W10" s="12">
        <v>21849166</v>
      </c>
      <c r="X10" s="12">
        <v>23992715</v>
      </c>
      <c r="Y10" s="44">
        <v>109.81066737284159</v>
      </c>
      <c r="Z10" s="501">
        <v>19196107</v>
      </c>
      <c r="AA10" s="12">
        <v>20994000</v>
      </c>
      <c r="AB10" s="12">
        <v>23670000</v>
      </c>
      <c r="AC10" s="44">
        <v>112.74649899971421</v>
      </c>
      <c r="AD10" s="1168">
        <v>129686</v>
      </c>
      <c r="AE10" s="917">
        <v>153773</v>
      </c>
      <c r="AF10" s="12">
        <v>163175</v>
      </c>
      <c r="AG10" s="44">
        <v>106.1142073055738</v>
      </c>
      <c r="AH10" s="917">
        <v>19325793</v>
      </c>
      <c r="AI10" s="917">
        <v>21147773</v>
      </c>
      <c r="AJ10" s="12">
        <v>23833175</v>
      </c>
      <c r="AK10" s="61">
        <v>112.69827324134792</v>
      </c>
      <c r="AL10" s="499">
        <v>19945675</v>
      </c>
      <c r="AM10" s="12">
        <v>21838713</v>
      </c>
      <c r="AN10" s="12">
        <v>24634223</v>
      </c>
      <c r="AO10" s="61">
        <v>112.80070853992174</v>
      </c>
      <c r="AP10" s="98">
        <v>524227</v>
      </c>
      <c r="AQ10" s="917">
        <v>-22975</v>
      </c>
      <c r="AR10" s="1064">
        <v>-4.3826433968490752</v>
      </c>
      <c r="AS10" s="159">
        <v>10453</v>
      </c>
      <c r="AT10" s="12">
        <v>-641508</v>
      </c>
      <c r="AU10" s="61">
        <v>-6137.0706974074428</v>
      </c>
      <c r="AV10" s="159">
        <v>3192000</v>
      </c>
      <c r="AW10" s="141">
        <v>3282000</v>
      </c>
      <c r="AX10" s="61">
        <v>102.81954887218046</v>
      </c>
      <c r="AY10" s="26">
        <v>0</v>
      </c>
      <c r="AZ10" s="11">
        <v>0</v>
      </c>
      <c r="BA10" s="933">
        <v>0</v>
      </c>
      <c r="BB10" s="931">
        <v>0</v>
      </c>
      <c r="BC10" s="13">
        <v>3854000</v>
      </c>
      <c r="BD10" s="141">
        <v>3927000</v>
      </c>
      <c r="BE10" s="61">
        <v>101.89413596263621</v>
      </c>
      <c r="BF10" s="11">
        <v>1637000</v>
      </c>
      <c r="BG10" s="141">
        <v>1668000</v>
      </c>
      <c r="BH10" s="61">
        <v>101.89370800244349</v>
      </c>
      <c r="BI10" s="24">
        <v>42.475350285417747</v>
      </c>
      <c r="BJ10" s="61">
        <v>42.475171886936593</v>
      </c>
      <c r="BK10" s="12">
        <v>662000</v>
      </c>
      <c r="BL10" s="12">
        <v>645000</v>
      </c>
      <c r="BM10" s="61">
        <v>97.432024169184288</v>
      </c>
      <c r="BN10" s="256"/>
    </row>
    <row r="11" spans="1:66" s="270" customFormat="1" ht="12.75" customHeight="1" x14ac:dyDescent="0.2">
      <c r="A11" s="92">
        <v>209</v>
      </c>
      <c r="B11" s="105" t="s">
        <v>88</v>
      </c>
      <c r="C11" s="17">
        <v>144716</v>
      </c>
      <c r="D11" s="12">
        <v>145093</v>
      </c>
      <c r="E11" s="12">
        <v>145277</v>
      </c>
      <c r="F11" s="457">
        <v>100.12681521506896</v>
      </c>
      <c r="G11" s="10">
        <v>79</v>
      </c>
      <c r="H11" s="12">
        <v>80</v>
      </c>
      <c r="I11" s="12">
        <v>82</v>
      </c>
      <c r="J11" s="457">
        <v>102.49999999999999</v>
      </c>
      <c r="K11" s="496">
        <v>4515491</v>
      </c>
      <c r="L11" s="917">
        <v>4618000</v>
      </c>
      <c r="M11" s="913">
        <v>4693000</v>
      </c>
      <c r="N11" s="915">
        <v>101.62407968817671</v>
      </c>
      <c r="O11" s="499">
        <v>4435337</v>
      </c>
      <c r="P11" s="12">
        <v>4637708</v>
      </c>
      <c r="Q11" s="12">
        <v>4997400</v>
      </c>
      <c r="R11" s="44">
        <v>107.75581386322726</v>
      </c>
      <c r="S11" s="289"/>
      <c r="T11" s="295"/>
      <c r="U11" s="294">
        <f t="shared" si="0"/>
        <v>0</v>
      </c>
      <c r="V11" s="502">
        <v>4468743</v>
      </c>
      <c r="W11" s="12">
        <v>4669727</v>
      </c>
      <c r="X11" s="12">
        <v>5032300</v>
      </c>
      <c r="Y11" s="44">
        <v>107.76432969207836</v>
      </c>
      <c r="Z11" s="501">
        <v>4037364</v>
      </c>
      <c r="AA11" s="12">
        <v>4340300</v>
      </c>
      <c r="AB11" s="12">
        <v>5260600</v>
      </c>
      <c r="AC11" s="44">
        <v>121.20360343755038</v>
      </c>
      <c r="AD11" s="1168">
        <v>26931</v>
      </c>
      <c r="AE11" s="917">
        <v>28900</v>
      </c>
      <c r="AF11" s="12">
        <v>43000</v>
      </c>
      <c r="AG11" s="44">
        <v>148.78892733564012</v>
      </c>
      <c r="AH11" s="917">
        <v>4064295</v>
      </c>
      <c r="AI11" s="917">
        <v>4369200</v>
      </c>
      <c r="AJ11" s="12">
        <v>5303600</v>
      </c>
      <c r="AK11" s="61">
        <v>121.38606609905705</v>
      </c>
      <c r="AL11" s="499">
        <v>4197533</v>
      </c>
      <c r="AM11" s="12">
        <v>4507924</v>
      </c>
      <c r="AN11" s="12">
        <v>5471029</v>
      </c>
      <c r="AO11" s="61">
        <v>121.36471244856834</v>
      </c>
      <c r="AP11" s="98">
        <v>268508</v>
      </c>
      <c r="AQ11" s="917">
        <v>-306200</v>
      </c>
      <c r="AR11" s="1064">
        <v>-114.03757057517841</v>
      </c>
      <c r="AS11" s="159">
        <v>161803</v>
      </c>
      <c r="AT11" s="12">
        <v>-438729</v>
      </c>
      <c r="AU11" s="61">
        <v>-271.15010228487728</v>
      </c>
      <c r="AV11" s="159">
        <v>736800</v>
      </c>
      <c r="AW11" s="141">
        <v>475775</v>
      </c>
      <c r="AX11" s="61">
        <v>64.573154180238873</v>
      </c>
      <c r="AY11" s="26">
        <v>0</v>
      </c>
      <c r="AZ11" s="11">
        <v>0</v>
      </c>
      <c r="BA11" s="933">
        <v>0</v>
      </c>
      <c r="BB11" s="931">
        <v>0</v>
      </c>
      <c r="BC11" s="13">
        <v>498930</v>
      </c>
      <c r="BD11" s="141">
        <v>615065</v>
      </c>
      <c r="BE11" s="61">
        <v>123.27681237848998</v>
      </c>
      <c r="BF11" s="11">
        <v>106059</v>
      </c>
      <c r="BG11" s="141">
        <v>105409</v>
      </c>
      <c r="BH11" s="61">
        <v>99.387133576594152</v>
      </c>
      <c r="BI11" s="24">
        <v>21.257290601888041</v>
      </c>
      <c r="BJ11" s="61">
        <v>17.137863477843805</v>
      </c>
      <c r="BK11" s="12">
        <v>-237870</v>
      </c>
      <c r="BL11" s="12">
        <v>139290</v>
      </c>
      <c r="BM11" s="61">
        <v>-58.557195106570816</v>
      </c>
      <c r="BN11" s="256"/>
    </row>
    <row r="12" spans="1:66" s="270" customFormat="1" ht="12.75" customHeight="1" x14ac:dyDescent="0.2">
      <c r="A12" s="92">
        <v>211</v>
      </c>
      <c r="B12" s="105" t="s">
        <v>17</v>
      </c>
      <c r="C12" s="17">
        <v>1318148</v>
      </c>
      <c r="D12" s="12">
        <v>1326683</v>
      </c>
      <c r="E12" s="12">
        <v>1330465</v>
      </c>
      <c r="F12" s="457">
        <v>100.28507186720566</v>
      </c>
      <c r="G12" s="10">
        <v>660</v>
      </c>
      <c r="H12" s="12">
        <v>722</v>
      </c>
      <c r="I12" s="12">
        <v>722</v>
      </c>
      <c r="J12" s="457">
        <v>100</v>
      </c>
      <c r="K12" s="495">
        <v>35490651</v>
      </c>
      <c r="L12" s="917">
        <v>35700000</v>
      </c>
      <c r="M12" s="913">
        <v>35986000</v>
      </c>
      <c r="N12" s="915">
        <v>100.80112044817928</v>
      </c>
      <c r="O12" s="499">
        <v>39082696</v>
      </c>
      <c r="P12" s="12">
        <v>41800000</v>
      </c>
      <c r="Q12" s="12">
        <v>44021000</v>
      </c>
      <c r="R12" s="44">
        <v>105.3133971291866</v>
      </c>
      <c r="S12" s="289"/>
      <c r="T12" s="295"/>
      <c r="U12" s="294">
        <f t="shared" si="0"/>
        <v>0</v>
      </c>
      <c r="V12" s="502">
        <v>39378540</v>
      </c>
      <c r="W12" s="12">
        <v>42115830</v>
      </c>
      <c r="X12" s="12">
        <v>44335630</v>
      </c>
      <c r="Y12" s="44">
        <v>105.27070225138624</v>
      </c>
      <c r="Z12" s="501">
        <v>36809903</v>
      </c>
      <c r="AA12" s="12">
        <v>40650000</v>
      </c>
      <c r="AB12" s="12">
        <v>44426000</v>
      </c>
      <c r="AC12" s="44">
        <v>109.28905289052891</v>
      </c>
      <c r="AD12" s="1168">
        <v>204642</v>
      </c>
      <c r="AE12" s="917">
        <v>252000</v>
      </c>
      <c r="AF12" s="12">
        <v>287250</v>
      </c>
      <c r="AG12" s="44">
        <v>113.98809523809523</v>
      </c>
      <c r="AH12" s="917">
        <v>37014545</v>
      </c>
      <c r="AI12" s="917">
        <v>40902000</v>
      </c>
      <c r="AJ12" s="12">
        <v>44713250</v>
      </c>
      <c r="AK12" s="61">
        <v>109.31800400958389</v>
      </c>
      <c r="AL12" s="499">
        <v>38112792</v>
      </c>
      <c r="AM12" s="12">
        <v>42278763</v>
      </c>
      <c r="AN12" s="12">
        <v>46197123</v>
      </c>
      <c r="AO12" s="61">
        <v>109.26791543073291</v>
      </c>
      <c r="AP12" s="98">
        <v>898000</v>
      </c>
      <c r="AQ12" s="917">
        <v>-692250</v>
      </c>
      <c r="AR12" s="1064">
        <v>-77.087973273942083</v>
      </c>
      <c r="AS12" s="159">
        <v>-162933</v>
      </c>
      <c r="AT12" s="12">
        <v>-1861493</v>
      </c>
      <c r="AU12" s="61">
        <v>1142.4898577943081</v>
      </c>
      <c r="AV12" s="159">
        <v>4393700</v>
      </c>
      <c r="AW12" s="141">
        <v>3924700</v>
      </c>
      <c r="AX12" s="61">
        <v>89.325625327173</v>
      </c>
      <c r="AY12" s="26">
        <v>0</v>
      </c>
      <c r="AZ12" s="11">
        <v>0</v>
      </c>
      <c r="BA12" s="933">
        <v>0</v>
      </c>
      <c r="BB12" s="931">
        <v>0</v>
      </c>
      <c r="BC12" s="13">
        <v>4779700</v>
      </c>
      <c r="BD12" s="141">
        <v>4931000</v>
      </c>
      <c r="BE12" s="61">
        <v>103.1654706362324</v>
      </c>
      <c r="BF12" s="11">
        <v>1515000</v>
      </c>
      <c r="BG12" s="141">
        <v>1585000</v>
      </c>
      <c r="BH12" s="61">
        <v>104.62046204620461</v>
      </c>
      <c r="BI12" s="24">
        <v>31.696549992677365</v>
      </c>
      <c r="BJ12" s="61">
        <v>32.143581423646317</v>
      </c>
      <c r="BK12" s="12">
        <v>386000</v>
      </c>
      <c r="BL12" s="12">
        <v>1006300</v>
      </c>
      <c r="BM12" s="61">
        <v>260.69948186528495</v>
      </c>
      <c r="BN12" s="256"/>
    </row>
    <row r="13" spans="1:66" s="270" customFormat="1" ht="12.75" customHeight="1" thickBot="1" x14ac:dyDescent="0.25">
      <c r="A13" s="92">
        <v>213</v>
      </c>
      <c r="B13" s="105" t="s">
        <v>217</v>
      </c>
      <c r="C13" s="17">
        <v>428115</v>
      </c>
      <c r="D13" s="12">
        <v>427280</v>
      </c>
      <c r="E13" s="12">
        <v>430413.66666666669</v>
      </c>
      <c r="F13" s="457">
        <v>100.73339886413282</v>
      </c>
      <c r="G13" s="11">
        <v>237</v>
      </c>
      <c r="H13" s="12">
        <v>239</v>
      </c>
      <c r="I13" s="12">
        <v>241</v>
      </c>
      <c r="J13" s="457">
        <v>100.836820083682</v>
      </c>
      <c r="K13" s="495">
        <v>8412966</v>
      </c>
      <c r="L13" s="917">
        <v>8240000</v>
      </c>
      <c r="M13" s="913">
        <v>8310000</v>
      </c>
      <c r="N13" s="915">
        <v>100.84951456310679</v>
      </c>
      <c r="O13" s="499">
        <v>12057573</v>
      </c>
      <c r="P13" s="12">
        <v>12800000</v>
      </c>
      <c r="Q13" s="919">
        <v>13875000</v>
      </c>
      <c r="R13" s="44">
        <v>108.3984375</v>
      </c>
      <c r="S13" s="289"/>
      <c r="T13" s="295"/>
      <c r="U13" s="294">
        <f t="shared" si="0"/>
        <v>0</v>
      </c>
      <c r="V13" s="502">
        <v>12134742</v>
      </c>
      <c r="W13" s="1081">
        <v>12862353</v>
      </c>
      <c r="X13" s="919">
        <v>13940900</v>
      </c>
      <c r="Y13" s="44">
        <v>108.38530088546008</v>
      </c>
      <c r="Z13" s="501">
        <v>11220232</v>
      </c>
      <c r="AA13" s="1081">
        <v>12550000</v>
      </c>
      <c r="AB13" s="1081">
        <v>13650000</v>
      </c>
      <c r="AC13" s="44">
        <v>108.76494023904382</v>
      </c>
      <c r="AD13" s="1168">
        <v>84423</v>
      </c>
      <c r="AE13" s="1082">
        <v>91387</v>
      </c>
      <c r="AF13" s="12">
        <v>88000</v>
      </c>
      <c r="AG13" s="44">
        <v>96.293783579721406</v>
      </c>
      <c r="AH13" s="917">
        <v>11304655</v>
      </c>
      <c r="AI13" s="917">
        <v>12641387</v>
      </c>
      <c r="AJ13" s="12">
        <v>13738000</v>
      </c>
      <c r="AK13" s="61">
        <v>108.6747838666754</v>
      </c>
      <c r="AL13" s="499">
        <v>11659640</v>
      </c>
      <c r="AM13" s="1081">
        <v>13027166</v>
      </c>
      <c r="AN13" s="919">
        <v>14152955</v>
      </c>
      <c r="AO13" s="61">
        <v>108.64185656343059</v>
      </c>
      <c r="AP13" s="98">
        <v>158613</v>
      </c>
      <c r="AQ13" s="98">
        <v>137000</v>
      </c>
      <c r="AR13" s="1064">
        <v>86.373752466695663</v>
      </c>
      <c r="AS13" s="159">
        <v>-164813</v>
      </c>
      <c r="AT13" s="919">
        <v>-212055</v>
      </c>
      <c r="AU13" s="61">
        <v>128.66400101933706</v>
      </c>
      <c r="AV13" s="159">
        <v>1950346</v>
      </c>
      <c r="AW13" s="1061">
        <v>2105346</v>
      </c>
      <c r="AX13" s="61">
        <v>107.9473078110243</v>
      </c>
      <c r="AY13" s="26">
        <v>0</v>
      </c>
      <c r="AZ13" s="11">
        <v>0</v>
      </c>
      <c r="BA13" s="933">
        <v>0</v>
      </c>
      <c r="BB13" s="931">
        <v>0</v>
      </c>
      <c r="BC13" s="13">
        <v>1498000</v>
      </c>
      <c r="BD13" s="141">
        <v>1570000</v>
      </c>
      <c r="BE13" s="61">
        <v>104.8064085447263</v>
      </c>
      <c r="BF13" s="11">
        <v>598000</v>
      </c>
      <c r="BG13" s="141">
        <v>650000</v>
      </c>
      <c r="BH13" s="61">
        <v>108.69565217391303</v>
      </c>
      <c r="BI13" s="24">
        <v>39.919893190921229</v>
      </c>
      <c r="BJ13" s="61">
        <v>41.401273885350321</v>
      </c>
      <c r="BK13" s="12">
        <v>-452346</v>
      </c>
      <c r="BL13" s="12">
        <v>-535346</v>
      </c>
      <c r="BM13" s="61">
        <v>118.34878610621074</v>
      </c>
      <c r="BN13" s="256"/>
    </row>
    <row r="14" spans="1:66" s="270" customFormat="1" ht="14.45" customHeight="1" thickTop="1" thickBot="1" x14ac:dyDescent="0.25">
      <c r="A14" s="18" t="s">
        <v>18</v>
      </c>
      <c r="B14" s="78"/>
      <c r="C14" s="76">
        <v>4564266</v>
      </c>
      <c r="D14" s="901">
        <v>4608630</v>
      </c>
      <c r="E14" s="901">
        <v>4625440.666666667</v>
      </c>
      <c r="F14" s="1035">
        <v>100.36476494460756</v>
      </c>
      <c r="G14" s="76">
        <v>2414</v>
      </c>
      <c r="H14" s="901">
        <v>2502</v>
      </c>
      <c r="I14" s="901">
        <v>2517</v>
      </c>
      <c r="J14" s="1035">
        <v>100.59952038369305</v>
      </c>
      <c r="K14" s="76">
        <v>115531836</v>
      </c>
      <c r="L14" s="901">
        <v>114874947</v>
      </c>
      <c r="M14" s="901">
        <v>116031271</v>
      </c>
      <c r="N14" s="1035">
        <v>101.00659371794967</v>
      </c>
      <c r="O14" s="76">
        <v>131490958</v>
      </c>
      <c r="P14" s="901">
        <v>141127987</v>
      </c>
      <c r="Q14" s="901">
        <v>152626241</v>
      </c>
      <c r="R14" s="1035">
        <v>108.14739460572056</v>
      </c>
      <c r="S14" s="311">
        <f>SUM(S8:S13)</f>
        <v>0</v>
      </c>
      <c r="T14" s="310">
        <f>SUM(T8:T13)</f>
        <v>0</v>
      </c>
      <c r="U14" s="312">
        <f t="shared" si="0"/>
        <v>0</v>
      </c>
      <c r="V14" s="76">
        <v>132795822</v>
      </c>
      <c r="W14" s="901">
        <v>142407096</v>
      </c>
      <c r="X14" s="901">
        <v>153922282</v>
      </c>
      <c r="Y14" s="1035">
        <v>108.08610408009443</v>
      </c>
      <c r="Z14" s="76">
        <v>123543349</v>
      </c>
      <c r="AA14" s="901">
        <v>137512465</v>
      </c>
      <c r="AB14" s="901">
        <v>151292141.82999998</v>
      </c>
      <c r="AC14" s="1035">
        <v>110.02067472937816</v>
      </c>
      <c r="AD14" s="901">
        <v>837602</v>
      </c>
      <c r="AE14" s="901">
        <v>875534</v>
      </c>
      <c r="AF14" s="901">
        <v>1037465</v>
      </c>
      <c r="AG14" s="1035">
        <v>118.49511269693696</v>
      </c>
      <c r="AH14" s="901">
        <v>124380951</v>
      </c>
      <c r="AI14" s="901">
        <v>138387999</v>
      </c>
      <c r="AJ14" s="901">
        <v>152329606.82999998</v>
      </c>
      <c r="AK14" s="1035">
        <v>110.07428962825018</v>
      </c>
      <c r="AL14" s="76">
        <v>128254558</v>
      </c>
      <c r="AM14" s="901">
        <v>142871959</v>
      </c>
      <c r="AN14" s="901">
        <v>157265125.82999998</v>
      </c>
      <c r="AO14" s="1088">
        <v>110.07417195840368</v>
      </c>
      <c r="AP14" s="1067">
        <v>2739988</v>
      </c>
      <c r="AQ14" s="901">
        <v>296634.17000001669</v>
      </c>
      <c r="AR14" s="1065">
        <v>10.826112012170006</v>
      </c>
      <c r="AS14" s="1075">
        <v>-464863</v>
      </c>
      <c r="AT14" s="901">
        <v>-3342843.8299999833</v>
      </c>
      <c r="AU14" s="1076">
        <v>719.10301099463356</v>
      </c>
      <c r="AV14" s="1075">
        <v>17605846</v>
      </c>
      <c r="AW14" s="901">
        <v>17542271</v>
      </c>
      <c r="AX14" s="1076">
        <v>99.638898352285949</v>
      </c>
      <c r="AY14" s="1067">
        <v>0</v>
      </c>
      <c r="AZ14" s="930">
        <v>0</v>
      </c>
      <c r="BA14" s="901">
        <v>0</v>
      </c>
      <c r="BB14" s="930">
        <v>0</v>
      </c>
      <c r="BC14" s="1087">
        <v>19987451</v>
      </c>
      <c r="BD14" s="901">
        <v>20548392</v>
      </c>
      <c r="BE14" s="1083">
        <v>102.80646591703963</v>
      </c>
      <c r="BF14" s="1087">
        <v>8273619</v>
      </c>
      <c r="BG14" s="1085">
        <v>8468909</v>
      </c>
      <c r="BH14" s="1086">
        <v>102.36039392193427</v>
      </c>
      <c r="BI14" s="1062">
        <v>41.39406770778325</v>
      </c>
      <c r="BJ14" s="1083">
        <v>41.214460966094087</v>
      </c>
      <c r="BK14" s="1087">
        <v>2381605</v>
      </c>
      <c r="BL14" s="1085">
        <v>3006121</v>
      </c>
      <c r="BM14" s="1086">
        <v>126.22248441702129</v>
      </c>
      <c r="BN14" s="256"/>
    </row>
    <row r="15" spans="1:66" s="270" customFormat="1" ht="14.45" customHeight="1" thickTop="1" thickBot="1" x14ac:dyDescent="0.25">
      <c r="A15" s="18" t="s">
        <v>77</v>
      </c>
      <c r="B15" s="78"/>
      <c r="C15" s="75">
        <v>10509486</v>
      </c>
      <c r="D15" s="65">
        <v>10552891</v>
      </c>
      <c r="E15" s="65">
        <v>10546440.666666666</v>
      </c>
      <c r="F15" s="73">
        <v>99.938876149357242</v>
      </c>
      <c r="G15" s="75">
        <v>6048</v>
      </c>
      <c r="H15" s="1078">
        <v>6132</v>
      </c>
      <c r="I15" s="65">
        <v>6187</v>
      </c>
      <c r="J15" s="73">
        <v>100.89693411611221</v>
      </c>
      <c r="K15" s="75">
        <v>255706273</v>
      </c>
      <c r="L15" s="65">
        <v>253774947</v>
      </c>
      <c r="M15" s="65">
        <v>256431271</v>
      </c>
      <c r="N15" s="73">
        <v>101.04672428519905</v>
      </c>
      <c r="O15" s="75">
        <v>327555394</v>
      </c>
      <c r="P15" s="1078">
        <v>350777987</v>
      </c>
      <c r="Q15" s="65">
        <v>381226241</v>
      </c>
      <c r="R15" s="73">
        <v>108.68020660600916</v>
      </c>
      <c r="S15" s="314">
        <f>SUM(S7:S13)</f>
        <v>0</v>
      </c>
      <c r="T15" s="315">
        <f>SUM(T7:T13)</f>
        <v>0</v>
      </c>
      <c r="U15" s="316">
        <f t="shared" si="0"/>
        <v>0</v>
      </c>
      <c r="V15" s="75">
        <v>331459795</v>
      </c>
      <c r="W15" s="65">
        <v>354791716</v>
      </c>
      <c r="X15" s="65">
        <v>385422116</v>
      </c>
      <c r="Y15" s="72">
        <v>108.63334700858687</v>
      </c>
      <c r="Z15" s="75">
        <v>307194148</v>
      </c>
      <c r="AA15" s="65">
        <v>343077819</v>
      </c>
      <c r="AB15" s="65">
        <v>386306141.82999998</v>
      </c>
      <c r="AC15" s="72">
        <v>112.60015088005441</v>
      </c>
      <c r="AD15" s="1078">
        <v>1381205</v>
      </c>
      <c r="AE15" s="65">
        <v>1527361</v>
      </c>
      <c r="AF15" s="65">
        <v>1747665</v>
      </c>
      <c r="AG15" s="512">
        <v>114.42383300346152</v>
      </c>
      <c r="AH15" s="65">
        <v>308575353</v>
      </c>
      <c r="AI15" s="65">
        <v>344605180</v>
      </c>
      <c r="AJ15" s="65">
        <v>388053806.82999998</v>
      </c>
      <c r="AK15" s="73">
        <v>112.60823381412897</v>
      </c>
      <c r="AL15" s="75">
        <v>318007941</v>
      </c>
      <c r="AM15" s="65">
        <v>354967607</v>
      </c>
      <c r="AN15" s="65">
        <v>399129891.82999998</v>
      </c>
      <c r="AO15" s="73">
        <v>112.44121546843004</v>
      </c>
      <c r="AP15" s="65">
        <v>6172807</v>
      </c>
      <c r="AQ15" s="65">
        <v>-6827565.8299999833</v>
      </c>
      <c r="AR15" s="1066">
        <v>-110.60714890324586</v>
      </c>
      <c r="AS15" s="1077">
        <v>-175891</v>
      </c>
      <c r="AT15" s="1078">
        <v>-13707775.829999983</v>
      </c>
      <c r="AU15" s="1079">
        <v>7793.3355487205044</v>
      </c>
      <c r="AV15" s="1077">
        <v>41495846</v>
      </c>
      <c r="AW15" s="1078">
        <v>42832271</v>
      </c>
      <c r="AX15" s="1079">
        <v>103.22062357759859</v>
      </c>
      <c r="AY15" s="1068">
        <v>0</v>
      </c>
      <c r="AZ15" s="71">
        <v>0</v>
      </c>
      <c r="BA15" s="1036">
        <v>0</v>
      </c>
      <c r="BB15" s="1037">
        <v>0</v>
      </c>
      <c r="BC15" s="65">
        <v>42710451</v>
      </c>
      <c r="BD15" s="65">
        <v>44273392</v>
      </c>
      <c r="BE15" s="73">
        <v>103.65938772222283</v>
      </c>
      <c r="BF15" s="65">
        <v>16226619</v>
      </c>
      <c r="BG15" s="65">
        <v>17223909</v>
      </c>
      <c r="BH15" s="73">
        <v>106.14601230237797</v>
      </c>
      <c r="BI15" s="64">
        <v>37.992150914070187</v>
      </c>
      <c r="BJ15" s="73">
        <v>38.903522458816795</v>
      </c>
      <c r="BK15" s="74">
        <v>1214605</v>
      </c>
      <c r="BL15" s="1078">
        <v>1441121</v>
      </c>
      <c r="BM15" s="73">
        <v>118.64935514014844</v>
      </c>
      <c r="BN15" s="256"/>
    </row>
    <row r="16" spans="1:66" s="337" customFormat="1" ht="12.95" hidden="1" customHeight="1" thickTop="1" x14ac:dyDescent="0.2">
      <c r="A16" s="95" t="s">
        <v>59</v>
      </c>
      <c r="B16" s="106"/>
      <c r="C16" s="320"/>
      <c r="D16" s="900"/>
      <c r="E16" s="321"/>
      <c r="F16" s="335"/>
      <c r="G16" s="326"/>
      <c r="H16" s="1169"/>
      <c r="I16" s="325"/>
      <c r="J16" s="906"/>
      <c r="K16" s="328"/>
      <c r="L16" s="323"/>
      <c r="M16" s="326"/>
      <c r="N16" s="327"/>
      <c r="O16" s="324"/>
      <c r="P16" s="323"/>
      <c r="Q16" s="322"/>
      <c r="R16" s="330"/>
      <c r="S16" s="326"/>
      <c r="T16" s="325"/>
      <c r="U16" s="331"/>
      <c r="V16" s="328"/>
      <c r="W16" s="332"/>
      <c r="X16" s="322"/>
      <c r="Y16" s="330"/>
      <c r="Z16" s="333"/>
      <c r="AA16" s="326"/>
      <c r="AB16" s="325"/>
      <c r="AC16" s="465"/>
      <c r="AD16" s="324"/>
      <c r="AE16" s="323"/>
      <c r="AF16" s="322"/>
      <c r="AG16" s="334"/>
      <c r="AH16" s="325"/>
      <c r="AI16" s="323"/>
      <c r="AJ16" s="323"/>
      <c r="AK16" s="335"/>
      <c r="AL16" s="324"/>
      <c r="AM16" s="322"/>
      <c r="AN16" s="323"/>
      <c r="AO16" s="334"/>
      <c r="AP16" s="325"/>
      <c r="AQ16" s="334"/>
      <c r="AR16" s="64"/>
      <c r="AS16" s="325"/>
      <c r="AT16" s="335"/>
      <c r="AU16" s="322"/>
      <c r="AV16" s="1069"/>
      <c r="AW16" s="1069"/>
      <c r="AX16" s="1070"/>
      <c r="AY16" s="323"/>
      <c r="AZ16" s="324"/>
      <c r="BA16" s="321"/>
      <c r="BB16" s="327"/>
      <c r="BC16" s="321"/>
      <c r="BD16" s="900"/>
      <c r="BE16" s="334"/>
      <c r="BF16" s="323"/>
      <c r="BG16" s="334"/>
      <c r="BH16" s="323"/>
      <c r="BI16" s="329"/>
      <c r="BJ16" s="330"/>
      <c r="BK16" s="326"/>
      <c r="BL16" s="326"/>
      <c r="BM16" s="330"/>
      <c r="BN16" s="336"/>
    </row>
    <row r="17" spans="1:66" s="337" customFormat="1" ht="12.95" hidden="1" customHeight="1" thickBot="1" x14ac:dyDescent="0.25">
      <c r="A17" s="96" t="s">
        <v>85</v>
      </c>
      <c r="B17" s="107"/>
      <c r="C17" s="338"/>
      <c r="D17" s="340"/>
      <c r="E17" s="339"/>
      <c r="F17" s="352"/>
      <c r="G17" s="343"/>
      <c r="H17" s="1170"/>
      <c r="I17" s="342"/>
      <c r="J17" s="907"/>
      <c r="K17" s="345"/>
      <c r="L17" s="339"/>
      <c r="M17" s="343"/>
      <c r="N17" s="344"/>
      <c r="O17" s="341"/>
      <c r="P17" s="339"/>
      <c r="Q17" s="340"/>
      <c r="R17" s="347"/>
      <c r="S17" s="343"/>
      <c r="T17" s="342"/>
      <c r="U17" s="348"/>
      <c r="V17" s="345"/>
      <c r="W17" s="349"/>
      <c r="X17" s="340"/>
      <c r="Y17" s="347"/>
      <c r="Z17" s="350"/>
      <c r="AA17" s="343"/>
      <c r="AB17" s="342"/>
      <c r="AC17" s="466"/>
      <c r="AD17" s="341"/>
      <c r="AE17" s="339"/>
      <c r="AF17" s="340"/>
      <c r="AG17" s="351"/>
      <c r="AH17" s="342"/>
      <c r="AI17" s="339"/>
      <c r="AJ17" s="339"/>
      <c r="AK17" s="352"/>
      <c r="AL17" s="341"/>
      <c r="AM17" s="340"/>
      <c r="AN17" s="339"/>
      <c r="AO17" s="351"/>
      <c r="AP17" s="342"/>
      <c r="AQ17" s="351"/>
      <c r="AR17" s="64"/>
      <c r="AS17" s="342"/>
      <c r="AT17" s="352"/>
      <c r="AU17" s="340"/>
      <c r="AV17" s="343"/>
      <c r="AW17" s="343"/>
      <c r="AX17" s="351"/>
      <c r="AY17" s="339"/>
      <c r="AZ17" s="341"/>
      <c r="BA17" s="339"/>
      <c r="BB17" s="344"/>
      <c r="BC17" s="339"/>
      <c r="BD17" s="340"/>
      <c r="BE17" s="351"/>
      <c r="BF17" s="339"/>
      <c r="BG17" s="351"/>
      <c r="BH17" s="339"/>
      <c r="BI17" s="346"/>
      <c r="BJ17" s="347"/>
      <c r="BK17" s="343"/>
      <c r="BL17" s="343"/>
      <c r="BM17" s="347"/>
      <c r="BN17" s="336"/>
    </row>
    <row r="18" spans="1:66" s="270" customFormat="1" ht="12.95" hidden="1" customHeight="1" thickTop="1" x14ac:dyDescent="0.2">
      <c r="A18" s="45">
        <v>202</v>
      </c>
      <c r="B18" s="108" t="s">
        <v>66</v>
      </c>
      <c r="C18" s="353"/>
      <c r="D18" s="354"/>
      <c r="E18" s="354"/>
      <c r="F18" s="458"/>
      <c r="G18" s="301"/>
      <c r="H18" s="1171"/>
      <c r="I18" s="355"/>
      <c r="J18" s="908"/>
      <c r="K18" s="357"/>
      <c r="L18" s="306"/>
      <c r="M18" s="508"/>
      <c r="N18" s="356"/>
      <c r="O18" s="359"/>
      <c r="P18" s="361"/>
      <c r="Q18" s="360"/>
      <c r="R18" s="362"/>
      <c r="S18" s="301"/>
      <c r="T18" s="363"/>
      <c r="U18" s="363"/>
      <c r="V18" s="364"/>
      <c r="W18" s="365"/>
      <c r="X18" s="360"/>
      <c r="Y18" s="303"/>
      <c r="Z18" s="366"/>
      <c r="AA18" s="301"/>
      <c r="AB18" s="355"/>
      <c r="AC18" s="467"/>
      <c r="AD18" s="359"/>
      <c r="AE18" s="361"/>
      <c r="AF18" s="360"/>
      <c r="AG18" s="920"/>
      <c r="AH18" s="355"/>
      <c r="AI18" s="361"/>
      <c r="AJ18" s="361"/>
      <c r="AK18" s="924"/>
      <c r="AL18" s="367"/>
      <c r="AM18" s="301"/>
      <c r="AN18" s="361"/>
      <c r="AO18" s="509"/>
      <c r="AP18" s="355"/>
      <c r="AQ18" s="509"/>
      <c r="AR18" s="64"/>
      <c r="AS18" s="301"/>
      <c r="AT18" s="356"/>
      <c r="AU18" s="507"/>
      <c r="AV18" s="301"/>
      <c r="AW18" s="301"/>
      <c r="AX18" s="509"/>
      <c r="AY18" s="355"/>
      <c r="AZ18" s="367"/>
      <c r="BA18" s="361"/>
      <c r="BB18" s="356"/>
      <c r="BC18" s="355"/>
      <c r="BD18" s="301"/>
      <c r="BE18" s="509"/>
      <c r="BF18" s="363"/>
      <c r="BG18" s="363"/>
      <c r="BH18" s="358"/>
      <c r="BI18" s="358"/>
      <c r="BJ18" s="356"/>
      <c r="BK18" s="301"/>
      <c r="BL18" s="301"/>
      <c r="BM18" s="356"/>
      <c r="BN18" s="256"/>
    </row>
    <row r="19" spans="1:66" s="270" customFormat="1" ht="12.95" hidden="1" customHeight="1" x14ac:dyDescent="0.2">
      <c r="A19" s="16">
        <v>205</v>
      </c>
      <c r="B19" s="109" t="s">
        <v>49</v>
      </c>
      <c r="C19" s="353"/>
      <c r="D19" s="368"/>
      <c r="E19" s="368"/>
      <c r="F19" s="459"/>
      <c r="G19" s="302"/>
      <c r="H19" s="289"/>
      <c r="I19" s="300"/>
      <c r="J19" s="293"/>
      <c r="K19" s="369"/>
      <c r="L19" s="370"/>
      <c r="M19" s="508"/>
      <c r="N19" s="303"/>
      <c r="O19" s="371"/>
      <c r="P19" s="370"/>
      <c r="Q19" s="372"/>
      <c r="R19" s="303"/>
      <c r="S19" s="302"/>
      <c r="T19" s="299"/>
      <c r="U19" s="373"/>
      <c r="V19" s="374"/>
      <c r="W19" s="375"/>
      <c r="X19" s="307"/>
      <c r="Y19" s="303"/>
      <c r="Z19" s="376"/>
      <c r="AA19" s="302"/>
      <c r="AB19" s="300"/>
      <c r="AC19" s="303"/>
      <c r="AD19" s="371"/>
      <c r="AE19" s="370"/>
      <c r="AF19" s="372"/>
      <c r="AG19" s="516"/>
      <c r="AH19" s="300"/>
      <c r="AI19" s="370"/>
      <c r="AJ19" s="370"/>
      <c r="AK19" s="925"/>
      <c r="AL19" s="440"/>
      <c r="AM19" s="302"/>
      <c r="AN19" s="370"/>
      <c r="AO19" s="297"/>
      <c r="AP19" s="300"/>
      <c r="AQ19" s="297"/>
      <c r="AR19" s="64"/>
      <c r="AS19" s="302"/>
      <c r="AT19" s="303"/>
      <c r="AU19" s="508"/>
      <c r="AV19" s="302"/>
      <c r="AW19" s="302"/>
      <c r="AX19" s="297"/>
      <c r="AY19" s="300"/>
      <c r="AZ19" s="440"/>
      <c r="BA19" s="298"/>
      <c r="BB19" s="303"/>
      <c r="BC19" s="300"/>
      <c r="BD19" s="302"/>
      <c r="BE19" s="297"/>
      <c r="BF19" s="299"/>
      <c r="BG19" s="363"/>
      <c r="BH19" s="358"/>
      <c r="BI19" s="298"/>
      <c r="BJ19" s="377"/>
      <c r="BK19" s="302"/>
      <c r="BL19" s="302"/>
      <c r="BM19" s="303"/>
      <c r="BN19" s="256"/>
    </row>
    <row r="20" spans="1:66" s="270" customFormat="1" ht="12.95" hidden="1" customHeight="1" x14ac:dyDescent="0.2">
      <c r="A20" s="16">
        <v>210</v>
      </c>
      <c r="B20" s="109" t="s">
        <v>50</v>
      </c>
      <c r="C20" s="379"/>
      <c r="D20" s="368"/>
      <c r="E20" s="368"/>
      <c r="F20" s="459"/>
      <c r="G20" s="302"/>
      <c r="H20" s="289"/>
      <c r="I20" s="300"/>
      <c r="J20" s="293"/>
      <c r="K20" s="369"/>
      <c r="L20" s="370"/>
      <c r="M20" s="508"/>
      <c r="N20" s="303"/>
      <c r="O20" s="371"/>
      <c r="P20" s="370"/>
      <c r="Q20" s="372"/>
      <c r="R20" s="377"/>
      <c r="S20" s="302"/>
      <c r="T20" s="299"/>
      <c r="U20" s="299"/>
      <c r="V20" s="374"/>
      <c r="W20" s="375"/>
      <c r="X20" s="307"/>
      <c r="Y20" s="303"/>
      <c r="Z20" s="376"/>
      <c r="AA20" s="302"/>
      <c r="AB20" s="300"/>
      <c r="AC20" s="468"/>
      <c r="AD20" s="371"/>
      <c r="AE20" s="370"/>
      <c r="AF20" s="372"/>
      <c r="AG20" s="516"/>
      <c r="AH20" s="300"/>
      <c r="AI20" s="370"/>
      <c r="AJ20" s="370"/>
      <c r="AK20" s="926"/>
      <c r="AL20" s="440"/>
      <c r="AM20" s="302"/>
      <c r="AN20" s="370"/>
      <c r="AO20" s="516"/>
      <c r="AP20" s="300"/>
      <c r="AQ20" s="297"/>
      <c r="AR20" s="64"/>
      <c r="AS20" s="302"/>
      <c r="AT20" s="303"/>
      <c r="AU20" s="508"/>
      <c r="AV20" s="302"/>
      <c r="AW20" s="302"/>
      <c r="AX20" s="297"/>
      <c r="AY20" s="300"/>
      <c r="AZ20" s="440"/>
      <c r="BA20" s="370"/>
      <c r="BB20" s="303"/>
      <c r="BC20" s="300"/>
      <c r="BD20" s="302"/>
      <c r="BE20" s="516"/>
      <c r="BF20" s="299"/>
      <c r="BG20" s="363"/>
      <c r="BH20" s="358"/>
      <c r="BI20" s="298"/>
      <c r="BJ20" s="377"/>
      <c r="BK20" s="302"/>
      <c r="BL20" s="302"/>
      <c r="BM20" s="303"/>
      <c r="BN20" s="256"/>
    </row>
    <row r="21" spans="1:66" s="270" customFormat="1" ht="12.95" hidden="1" customHeight="1" x14ac:dyDescent="0.2">
      <c r="A21" s="16">
        <v>221</v>
      </c>
      <c r="B21" s="109" t="s">
        <v>51</v>
      </c>
      <c r="C21" s="353"/>
      <c r="D21" s="368"/>
      <c r="E21" s="368"/>
      <c r="F21" s="459"/>
      <c r="G21" s="302"/>
      <c r="H21" s="289"/>
      <c r="I21" s="300"/>
      <c r="J21" s="293"/>
      <c r="K21" s="369"/>
      <c r="L21" s="370"/>
      <c r="M21" s="508"/>
      <c r="N21" s="303"/>
      <c r="O21" s="371"/>
      <c r="P21" s="370"/>
      <c r="Q21" s="372"/>
      <c r="R21" s="303"/>
      <c r="S21" s="302"/>
      <c r="T21" s="299"/>
      <c r="U21" s="373"/>
      <c r="V21" s="374"/>
      <c r="W21" s="375"/>
      <c r="X21" s="372"/>
      <c r="Y21" s="303"/>
      <c r="Z21" s="376"/>
      <c r="AA21" s="302"/>
      <c r="AB21" s="300"/>
      <c r="AC21" s="468"/>
      <c r="AD21" s="371"/>
      <c r="AE21" s="370"/>
      <c r="AF21" s="372"/>
      <c r="AG21" s="516"/>
      <c r="AH21" s="300"/>
      <c r="AI21" s="370"/>
      <c r="AJ21" s="370"/>
      <c r="AK21" s="926"/>
      <c r="AL21" s="440"/>
      <c r="AM21" s="302"/>
      <c r="AN21" s="370"/>
      <c r="AO21" s="297"/>
      <c r="AP21" s="300"/>
      <c r="AQ21" s="297"/>
      <c r="AR21" s="64"/>
      <c r="AS21" s="302"/>
      <c r="AT21" s="303"/>
      <c r="AU21" s="508"/>
      <c r="AV21" s="302"/>
      <c r="AW21" s="302"/>
      <c r="AX21" s="297"/>
      <c r="AY21" s="300"/>
      <c r="AZ21" s="440"/>
      <c r="BA21" s="370"/>
      <c r="BB21" s="303"/>
      <c r="BC21" s="300"/>
      <c r="BD21" s="302"/>
      <c r="BE21" s="297"/>
      <c r="BF21" s="299"/>
      <c r="BG21" s="363"/>
      <c r="BH21" s="358"/>
      <c r="BI21" s="298"/>
      <c r="BJ21" s="303"/>
      <c r="BK21" s="302"/>
      <c r="BL21" s="302"/>
      <c r="BM21" s="303"/>
      <c r="BN21" s="256"/>
    </row>
    <row r="22" spans="1:66" s="270" customFormat="1" ht="12.95" hidden="1" customHeight="1" x14ac:dyDescent="0.2">
      <c r="A22" s="16">
        <v>223</v>
      </c>
      <c r="B22" s="109" t="s">
        <v>52</v>
      </c>
      <c r="C22" s="379"/>
      <c r="D22" s="368"/>
      <c r="E22" s="368"/>
      <c r="F22" s="459"/>
      <c r="G22" s="302"/>
      <c r="H22" s="289"/>
      <c r="I22" s="300"/>
      <c r="J22" s="293"/>
      <c r="K22" s="369"/>
      <c r="L22" s="370"/>
      <c r="M22" s="302"/>
      <c r="N22" s="303"/>
      <c r="O22" s="371"/>
      <c r="P22" s="370"/>
      <c r="Q22" s="372"/>
      <c r="R22" s="377"/>
      <c r="S22" s="302"/>
      <c r="T22" s="299"/>
      <c r="U22" s="299"/>
      <c r="V22" s="374"/>
      <c r="W22" s="375"/>
      <c r="X22" s="307"/>
      <c r="Y22" s="303"/>
      <c r="Z22" s="376"/>
      <c r="AA22" s="302"/>
      <c r="AB22" s="300"/>
      <c r="AC22" s="468"/>
      <c r="AD22" s="371"/>
      <c r="AE22" s="370"/>
      <c r="AF22" s="372"/>
      <c r="AG22" s="516"/>
      <c r="AH22" s="300"/>
      <c r="AI22" s="370"/>
      <c r="AJ22" s="370"/>
      <c r="AK22" s="926"/>
      <c r="AL22" s="440"/>
      <c r="AM22" s="302"/>
      <c r="AN22" s="370"/>
      <c r="AO22" s="516"/>
      <c r="AP22" s="300"/>
      <c r="AQ22" s="297"/>
      <c r="AR22" s="64"/>
      <c r="AS22" s="302"/>
      <c r="AT22" s="303"/>
      <c r="AU22" s="508"/>
      <c r="AV22" s="302"/>
      <c r="AW22" s="302"/>
      <c r="AX22" s="297"/>
      <c r="AY22" s="300"/>
      <c r="AZ22" s="440"/>
      <c r="BA22" s="370"/>
      <c r="BB22" s="303"/>
      <c r="BC22" s="300"/>
      <c r="BD22" s="302"/>
      <c r="BE22" s="516"/>
      <c r="BF22" s="299"/>
      <c r="BG22" s="363"/>
      <c r="BH22" s="358"/>
      <c r="BI22" s="298"/>
      <c r="BJ22" s="377"/>
      <c r="BK22" s="302"/>
      <c r="BL22" s="302"/>
      <c r="BM22" s="303"/>
      <c r="BN22" s="256"/>
    </row>
    <row r="23" spans="1:66" s="270" customFormat="1" ht="12.95" hidden="1" customHeight="1" x14ac:dyDescent="0.2">
      <c r="A23" s="16">
        <v>225</v>
      </c>
      <c r="B23" s="109" t="s">
        <v>53</v>
      </c>
      <c r="C23" s="379"/>
      <c r="D23" s="368"/>
      <c r="E23" s="368"/>
      <c r="F23" s="459"/>
      <c r="G23" s="302"/>
      <c r="H23" s="289"/>
      <c r="I23" s="300"/>
      <c r="J23" s="293"/>
      <c r="K23" s="369"/>
      <c r="L23" s="370"/>
      <c r="M23" s="302"/>
      <c r="N23" s="303"/>
      <c r="O23" s="371"/>
      <c r="P23" s="370"/>
      <c r="Q23" s="372"/>
      <c r="R23" s="377"/>
      <c r="S23" s="302"/>
      <c r="T23" s="299"/>
      <c r="U23" s="299"/>
      <c r="V23" s="374"/>
      <c r="W23" s="375"/>
      <c r="X23" s="372"/>
      <c r="Y23" s="377"/>
      <c r="Z23" s="376"/>
      <c r="AA23" s="302"/>
      <c r="AB23" s="300"/>
      <c r="AC23" s="468"/>
      <c r="AD23" s="371"/>
      <c r="AE23" s="370"/>
      <c r="AF23" s="372"/>
      <c r="AG23" s="516"/>
      <c r="AH23" s="300"/>
      <c r="AI23" s="370"/>
      <c r="AJ23" s="370"/>
      <c r="AK23" s="926"/>
      <c r="AL23" s="440"/>
      <c r="AM23" s="302"/>
      <c r="AN23" s="370"/>
      <c r="AO23" s="516"/>
      <c r="AP23" s="300"/>
      <c r="AQ23" s="297"/>
      <c r="AR23" s="64"/>
      <c r="AS23" s="302"/>
      <c r="AT23" s="303"/>
      <c r="AU23" s="508"/>
      <c r="AV23" s="302"/>
      <c r="AW23" s="302"/>
      <c r="AX23" s="297"/>
      <c r="AY23" s="300"/>
      <c r="AZ23" s="440"/>
      <c r="BA23" s="298"/>
      <c r="BB23" s="303"/>
      <c r="BC23" s="300"/>
      <c r="BD23" s="302"/>
      <c r="BE23" s="297"/>
      <c r="BF23" s="299"/>
      <c r="BG23" s="363"/>
      <c r="BH23" s="358"/>
      <c r="BI23" s="298"/>
      <c r="BJ23" s="303"/>
      <c r="BK23" s="302"/>
      <c r="BL23" s="302"/>
      <c r="BM23" s="303"/>
      <c r="BN23" s="256"/>
    </row>
    <row r="24" spans="1:66" s="270" customFormat="1" ht="12.95" hidden="1" customHeight="1" thickBot="1" x14ac:dyDescent="0.25">
      <c r="A24" s="86">
        <v>226</v>
      </c>
      <c r="B24" s="110" t="s">
        <v>67</v>
      </c>
      <c r="C24" s="380"/>
      <c r="D24" s="381"/>
      <c r="E24" s="381"/>
      <c r="F24" s="460"/>
      <c r="G24" s="305"/>
      <c r="H24" s="1172"/>
      <c r="I24" s="306"/>
      <c r="J24" s="909"/>
      <c r="K24" s="382"/>
      <c r="L24" s="383"/>
      <c r="M24" s="305"/>
      <c r="N24" s="308"/>
      <c r="O24" s="384"/>
      <c r="P24" s="383"/>
      <c r="Q24" s="385"/>
      <c r="R24" s="386"/>
      <c r="S24" s="305"/>
      <c r="T24" s="387"/>
      <c r="U24" s="387"/>
      <c r="V24" s="388"/>
      <c r="W24" s="389"/>
      <c r="X24" s="385"/>
      <c r="Y24" s="386"/>
      <c r="Z24" s="378"/>
      <c r="AA24" s="305"/>
      <c r="AB24" s="306"/>
      <c r="AC24" s="469"/>
      <c r="AD24" s="384"/>
      <c r="AE24" s="383"/>
      <c r="AF24" s="385"/>
      <c r="AG24" s="517"/>
      <c r="AH24" s="306"/>
      <c r="AI24" s="383"/>
      <c r="AJ24" s="383"/>
      <c r="AK24" s="927"/>
      <c r="AL24" s="441"/>
      <c r="AM24" s="305"/>
      <c r="AN24" s="383"/>
      <c r="AO24" s="517"/>
      <c r="AP24" s="306"/>
      <c r="AQ24" s="510"/>
      <c r="AR24" s="64"/>
      <c r="AS24" s="305"/>
      <c r="AT24" s="308"/>
      <c r="AU24" s="307"/>
      <c r="AV24" s="305"/>
      <c r="AW24" s="305"/>
      <c r="AX24" s="297"/>
      <c r="AY24" s="306"/>
      <c r="AZ24" s="441"/>
      <c r="BA24" s="383"/>
      <c r="BB24" s="308"/>
      <c r="BC24" s="306"/>
      <c r="BD24" s="305"/>
      <c r="BE24" s="517"/>
      <c r="BF24" s="387"/>
      <c r="BG24" s="522"/>
      <c r="BH24" s="358"/>
      <c r="BI24" s="304"/>
      <c r="BJ24" s="386"/>
      <c r="BK24" s="305"/>
      <c r="BL24" s="305"/>
      <c r="BM24" s="308"/>
      <c r="BN24" s="256"/>
    </row>
    <row r="25" spans="1:66" s="270" customFormat="1" ht="14.45" hidden="1" customHeight="1" thickTop="1" thickBot="1" x14ac:dyDescent="0.25">
      <c r="A25" s="93" t="s">
        <v>54</v>
      </c>
      <c r="B25" s="111"/>
      <c r="C25" s="390"/>
      <c r="D25" s="391"/>
      <c r="E25" s="391"/>
      <c r="F25" s="461"/>
      <c r="G25" s="393"/>
      <c r="H25" s="392"/>
      <c r="I25" s="911"/>
      <c r="J25" s="910"/>
      <c r="K25" s="395"/>
      <c r="L25" s="396"/>
      <c r="M25" s="397"/>
      <c r="N25" s="463"/>
      <c r="O25" s="398"/>
      <c r="P25" s="399"/>
      <c r="Q25" s="400"/>
      <c r="R25" s="401"/>
      <c r="S25" s="402"/>
      <c r="T25" s="309" t="e">
        <f>#REF!+S25</f>
        <v>#REF!</v>
      </c>
      <c r="U25" s="403" t="e">
        <f>ROUND(T25/O25*100,1)</f>
        <v>#REF!</v>
      </c>
      <c r="V25" s="404"/>
      <c r="W25" s="405"/>
      <c r="X25" s="406"/>
      <c r="Y25" s="401"/>
      <c r="Z25" s="407"/>
      <c r="AA25" s="408"/>
      <c r="AB25" s="409"/>
      <c r="AC25" s="470"/>
      <c r="AD25" s="464"/>
      <c r="AE25" s="396"/>
      <c r="AF25" s="410"/>
      <c r="AG25" s="921"/>
      <c r="AH25" s="411"/>
      <c r="AI25" s="396"/>
      <c r="AJ25" s="396"/>
      <c r="AK25" s="928"/>
      <c r="AL25" s="471"/>
      <c r="AM25" s="393"/>
      <c r="AN25" s="412"/>
      <c r="AO25" s="414"/>
      <c r="AP25" s="413"/>
      <c r="AQ25" s="414"/>
      <c r="AR25" s="64"/>
      <c r="AS25" s="416"/>
      <c r="AT25" s="394"/>
      <c r="AU25" s="519"/>
      <c r="AV25" s="416"/>
      <c r="AW25" s="416"/>
      <c r="AX25" s="414"/>
      <c r="AY25" s="411"/>
      <c r="AZ25" s="471"/>
      <c r="BA25" s="418"/>
      <c r="BB25" s="401"/>
      <c r="BC25" s="411"/>
      <c r="BD25" s="416"/>
      <c r="BE25" s="414"/>
      <c r="BF25" s="411"/>
      <c r="BG25" s="416"/>
      <c r="BH25" s="524"/>
      <c r="BI25" s="420"/>
      <c r="BJ25" s="419"/>
      <c r="BK25" s="421"/>
      <c r="BL25" s="421"/>
      <c r="BM25" s="401"/>
      <c r="BN25" s="256"/>
    </row>
    <row r="26" spans="1:66" s="270" customFormat="1" ht="14.45" hidden="1" customHeight="1" thickTop="1" thickBot="1" x14ac:dyDescent="0.25">
      <c r="A26" s="93" t="s">
        <v>55</v>
      </c>
      <c r="B26" s="111"/>
      <c r="C26" s="390"/>
      <c r="D26" s="391"/>
      <c r="E26" s="391"/>
      <c r="F26" s="461"/>
      <c r="G26" s="393"/>
      <c r="H26" s="422"/>
      <c r="I26" s="911"/>
      <c r="J26" s="910"/>
      <c r="K26" s="417">
        <f>K15+K25</f>
        <v>255706273</v>
      </c>
      <c r="L26" s="411">
        <f>L15+L25</f>
        <v>253774947</v>
      </c>
      <c r="M26" s="423" t="e">
        <f>ROUND(#REF!/L26*100,1)</f>
        <v>#REF!</v>
      </c>
      <c r="N26" s="401" t="e">
        <f>ROUND(#REF!/K26*100,1)</f>
        <v>#REF!</v>
      </c>
      <c r="O26" s="424">
        <f>O15+O25</f>
        <v>327555394</v>
      </c>
      <c r="P26" s="425">
        <f>P15+P25</f>
        <v>350777987</v>
      </c>
      <c r="Q26" s="426" t="e">
        <f>ROUND(#REF!/P26*100,1)</f>
        <v>#REF!</v>
      </c>
      <c r="R26" s="427" t="e">
        <f>ROUND(#REF!/O26*100,1)</f>
        <v>#REF!</v>
      </c>
      <c r="S26" s="416">
        <f>S15+S25</f>
        <v>0</v>
      </c>
      <c r="T26" s="415" t="e">
        <f>T15+T25</f>
        <v>#REF!</v>
      </c>
      <c r="U26" s="414" t="e">
        <f>ROUND(T26/O26*100,1)</f>
        <v>#REF!</v>
      </c>
      <c r="V26" s="417">
        <f>V15+V25</f>
        <v>331459795</v>
      </c>
      <c r="W26" s="411">
        <f>W15+W25</f>
        <v>354791716</v>
      </c>
      <c r="X26" s="423" t="e">
        <f>ROUND(#REF!/W26*100,1)</f>
        <v>#REF!</v>
      </c>
      <c r="Y26" s="401" t="e">
        <f>ROUND(#REF!/V26*100,1)</f>
        <v>#REF!</v>
      </c>
      <c r="Z26" s="417">
        <f>Z15+Z25</f>
        <v>307194148</v>
      </c>
      <c r="AA26" s="425">
        <f>AA15+AA25</f>
        <v>343077819</v>
      </c>
      <c r="AB26" s="418" t="e">
        <f>ROUND(#REF!/AA26*100,1)</f>
        <v>#REF!</v>
      </c>
      <c r="AC26" s="401" t="e">
        <f>ROUND(#REF!/Z26*100,1)</f>
        <v>#REF!</v>
      </c>
      <c r="AD26" s="416">
        <f>AD15+AD25</f>
        <v>1381205</v>
      </c>
      <c r="AE26" s="416">
        <f>AE15+AE25</f>
        <v>1527361</v>
      </c>
      <c r="AF26" s="428" t="e">
        <f>ROUND(#REF!/AE26*100,1)</f>
        <v>#REF!</v>
      </c>
      <c r="AG26" s="922" t="e">
        <f>ROUND(#REF!/AD26*100,1)</f>
        <v>#REF!</v>
      </c>
      <c r="AH26" s="411">
        <f>AH15+AH25</f>
        <v>308575353</v>
      </c>
      <c r="AI26" s="411">
        <f>AI15+AI25</f>
        <v>344605180</v>
      </c>
      <c r="AJ26" s="428" t="e">
        <f>ROUND(#REF!/AI26*100,1)</f>
        <v>#REF!</v>
      </c>
      <c r="AK26" s="929" t="e">
        <f>ROUND(#REF!/AH26*100,1)</f>
        <v>#REF!</v>
      </c>
      <c r="AL26" s="471">
        <f>AL15+AL25</f>
        <v>318007941</v>
      </c>
      <c r="AM26" s="411">
        <f>AM15+AM25</f>
        <v>354967607</v>
      </c>
      <c r="AN26" s="428" t="e">
        <f>#REF!/AM26*100</f>
        <v>#REF!</v>
      </c>
      <c r="AO26" s="414" t="e">
        <f>#REF!/AL26*100</f>
        <v>#REF!</v>
      </c>
      <c r="AP26" s="514">
        <f>AP15+AP25</f>
        <v>6172807</v>
      </c>
      <c r="AQ26" s="403" t="e">
        <f>ROUND(AP26/#REF!*100,1)</f>
        <v>#REF!</v>
      </c>
      <c r="AR26" s="77"/>
      <c r="AS26" s="415">
        <f>SUM(AS25,AS15)</f>
        <v>-175891</v>
      </c>
      <c r="AT26" s="429" t="e">
        <f>ROUND(AS26/#REF!*100,1)</f>
        <v>#REF!</v>
      </c>
      <c r="AU26" s="520"/>
      <c r="AV26" s="416">
        <f>AV15+AV25</f>
        <v>41495846</v>
      </c>
      <c r="AW26" s="416"/>
      <c r="AX26" s="414" t="e">
        <f>ROUND(AV26/#REF!*100,1)</f>
        <v>#REF!</v>
      </c>
      <c r="AY26" s="411">
        <f>AY15+AY25</f>
        <v>0</v>
      </c>
      <c r="AZ26" s="471"/>
      <c r="BA26" s="418" t="e">
        <f>ROUND(AY26/#REF!*100,1)</f>
        <v>#REF!</v>
      </c>
      <c r="BB26" s="401" t="e">
        <f>ROUND(#REF!/AV26*100,1)</f>
        <v>#REF!</v>
      </c>
      <c r="BC26" s="411">
        <f>BC15+BC25</f>
        <v>42710451</v>
      </c>
      <c r="BD26" s="416"/>
      <c r="BE26" s="414" t="e">
        <f>ROUND(BC26/#REF!*100,1)</f>
        <v>#REF!</v>
      </c>
      <c r="BF26" s="411">
        <f>BF15+BF25</f>
        <v>16226619</v>
      </c>
      <c r="BG26" s="416"/>
      <c r="BH26" s="524" t="e">
        <f>ROUND(BF26/#REF!*100,1)</f>
        <v>#REF!</v>
      </c>
      <c r="BI26" s="420">
        <f>ROUND(BF26/BC26*100,1)</f>
        <v>38</v>
      </c>
      <c r="BJ26" s="419" t="e">
        <f>ROUND(BI26/#REF!*100,1)</f>
        <v>#REF!</v>
      </c>
      <c r="BK26" s="421">
        <f>SUM(BK25,BK15)</f>
        <v>1214605</v>
      </c>
      <c r="BL26" s="421"/>
      <c r="BM26" s="401" t="e">
        <f>ROUND(BK26/#REF!*100,1)</f>
        <v>#REF!</v>
      </c>
      <c r="BN26" s="256"/>
    </row>
    <row r="27" spans="1:66" s="270" customFormat="1" ht="14.45" customHeight="1" thickTop="1" thickBot="1" x14ac:dyDescent="0.25">
      <c r="A27" s="1042"/>
      <c r="B27" s="1043"/>
      <c r="C27" s="1167"/>
      <c r="D27" s="1045"/>
      <c r="E27" s="1045"/>
      <c r="F27" s="1045"/>
      <c r="G27" s="1045"/>
      <c r="H27" s="1045"/>
      <c r="I27" s="1045"/>
      <c r="J27" s="1045"/>
      <c r="K27" s="1045"/>
      <c r="L27" s="1045"/>
      <c r="M27" s="1045"/>
      <c r="N27" s="1045"/>
      <c r="O27" s="1045"/>
      <c r="P27" s="1045"/>
      <c r="Q27" s="1045"/>
      <c r="R27" s="1045"/>
      <c r="S27" s="1044"/>
      <c r="T27" s="1045"/>
      <c r="U27" s="1045"/>
      <c r="V27" s="1045"/>
      <c r="W27" s="1045"/>
      <c r="X27" s="1045"/>
      <c r="Y27" s="1045"/>
      <c r="Z27" s="1045"/>
      <c r="AA27" s="1106"/>
      <c r="AB27" s="1106"/>
      <c r="AC27" s="1045"/>
      <c r="AD27" s="1045"/>
      <c r="AE27" s="1045"/>
      <c r="AF27" s="1045"/>
      <c r="AG27" s="1045"/>
      <c r="AH27" s="1045"/>
      <c r="AI27" s="1045"/>
      <c r="AJ27" s="1045"/>
      <c r="AK27" s="1045"/>
      <c r="AL27" s="1045"/>
      <c r="AM27" s="1045"/>
      <c r="AN27" s="1045"/>
      <c r="AO27" s="1045"/>
      <c r="AP27" s="1045"/>
      <c r="AQ27" s="1045"/>
      <c r="AR27" s="1045"/>
      <c r="AS27" s="1045"/>
      <c r="AT27" s="1045"/>
      <c r="AU27" s="1045"/>
      <c r="AV27" s="1045"/>
      <c r="AW27" s="1106"/>
      <c r="AX27" s="1045"/>
      <c r="AY27" s="1045"/>
      <c r="AZ27" s="1045"/>
      <c r="BA27" s="1045"/>
      <c r="BB27" s="1046"/>
      <c r="BC27" s="1045"/>
      <c r="BD27" s="1106"/>
      <c r="BE27" s="1045"/>
      <c r="BF27" s="1045"/>
      <c r="BG27" s="1045"/>
      <c r="BH27" s="1045"/>
      <c r="BI27" s="1045"/>
      <c r="BJ27" s="1045"/>
      <c r="BK27" s="1045"/>
      <c r="BL27" s="1045"/>
      <c r="BM27" s="1046"/>
      <c r="BN27" s="256"/>
    </row>
    <row r="28" spans="1:66" s="270" customFormat="1" ht="16.5" customHeight="1" thickTop="1" thickBot="1" x14ac:dyDescent="0.25">
      <c r="A28" s="97"/>
      <c r="B28" s="85" t="s">
        <v>22</v>
      </c>
      <c r="C28" s="1055"/>
      <c r="D28" s="1056"/>
      <c r="E28" s="1056"/>
      <c r="F28" s="1057"/>
      <c r="G28" s="1226"/>
      <c r="H28" s="1224"/>
      <c r="I28" s="1224"/>
      <c r="J28" s="1225"/>
      <c r="K28" s="1226" t="s">
        <v>23</v>
      </c>
      <c r="L28" s="1224"/>
      <c r="M28" s="1224"/>
      <c r="N28" s="1225"/>
      <c r="O28" s="1226" t="s">
        <v>23</v>
      </c>
      <c r="P28" s="1224"/>
      <c r="Q28" s="1224"/>
      <c r="R28" s="1225"/>
      <c r="S28" s="430"/>
      <c r="T28" s="431"/>
      <c r="U28" s="430"/>
      <c r="V28" s="1226" t="s">
        <v>28</v>
      </c>
      <c r="W28" s="1224"/>
      <c r="X28" s="1224"/>
      <c r="Y28" s="1225"/>
      <c r="Z28" s="1226" t="s">
        <v>28</v>
      </c>
      <c r="AA28" s="1224"/>
      <c r="AB28" s="1224"/>
      <c r="AC28" s="1225"/>
      <c r="AD28" s="1226" t="s">
        <v>28</v>
      </c>
      <c r="AE28" s="1224"/>
      <c r="AF28" s="1224"/>
      <c r="AG28" s="1225"/>
      <c r="AH28" s="1226" t="s">
        <v>28</v>
      </c>
      <c r="AI28" s="1224"/>
      <c r="AJ28" s="1224"/>
      <c r="AK28" s="1225"/>
      <c r="AL28" s="1226" t="s">
        <v>23</v>
      </c>
      <c r="AM28" s="1224"/>
      <c r="AN28" s="1224"/>
      <c r="AO28" s="1225"/>
      <c r="AP28" s="1226" t="s">
        <v>23</v>
      </c>
      <c r="AQ28" s="1224"/>
      <c r="AR28" s="1225"/>
      <c r="AS28" s="1226" t="s">
        <v>23</v>
      </c>
      <c r="AT28" s="1224"/>
      <c r="AU28" s="1225"/>
      <c r="AV28" s="1226" t="s">
        <v>23</v>
      </c>
      <c r="AW28" s="1224"/>
      <c r="AX28" s="1225"/>
      <c r="AY28" s="1226" t="s">
        <v>23</v>
      </c>
      <c r="AZ28" s="1224"/>
      <c r="BA28" s="1224"/>
      <c r="BB28" s="1225"/>
      <c r="BC28" s="1226" t="s">
        <v>23</v>
      </c>
      <c r="BD28" s="1224"/>
      <c r="BE28" s="1225"/>
      <c r="BF28" s="1226" t="s">
        <v>23</v>
      </c>
      <c r="BG28" s="1224"/>
      <c r="BH28" s="1225"/>
      <c r="BI28" s="1238"/>
      <c r="BJ28" s="1239"/>
      <c r="BK28" s="1224" t="s">
        <v>23</v>
      </c>
      <c r="BL28" s="1224"/>
      <c r="BM28" s="1225"/>
      <c r="BN28" s="256"/>
    </row>
    <row r="29" spans="1:66" s="277" customFormat="1" ht="16.5" hidden="1" customHeight="1" x14ac:dyDescent="0.2">
      <c r="A29" s="87"/>
      <c r="B29" s="50" t="s">
        <v>13</v>
      </c>
      <c r="C29" s="286"/>
      <c r="D29" s="276"/>
      <c r="F29" s="269"/>
      <c r="G29" s="8"/>
      <c r="H29" s="8"/>
      <c r="I29" s="15"/>
      <c r="J29" s="5"/>
      <c r="K29" s="46"/>
      <c r="L29" s="33" t="s">
        <v>14</v>
      </c>
      <c r="M29" s="34"/>
      <c r="N29" s="43"/>
      <c r="O29" s="39"/>
      <c r="P29" s="36"/>
      <c r="Q29" s="36"/>
      <c r="R29" s="37"/>
      <c r="S29" s="283"/>
      <c r="T29" s="284"/>
      <c r="U29" s="283"/>
      <c r="V29" s="46"/>
      <c r="W29" s="38"/>
      <c r="X29" s="36" t="s">
        <v>15</v>
      </c>
      <c r="Y29" s="47"/>
      <c r="Z29" s="3"/>
      <c r="AA29" s="4"/>
      <c r="AB29" s="4"/>
      <c r="AC29" s="2"/>
      <c r="AD29" s="4"/>
      <c r="AE29" s="4"/>
      <c r="AF29" s="4"/>
      <c r="AG29" s="4"/>
      <c r="AH29" s="923"/>
      <c r="AI29" s="923"/>
      <c r="AJ29" s="923"/>
      <c r="AK29" s="42"/>
      <c r="AL29" s="39"/>
      <c r="AM29" s="39"/>
      <c r="AN29" s="36" t="s">
        <v>16</v>
      </c>
      <c r="AO29" s="518"/>
      <c r="AP29" s="39"/>
      <c r="AQ29" s="511"/>
      <c r="AR29" s="515" t="e">
        <f t="shared" ref="AR29" si="1">AQ29/AP29*100</f>
        <v>#DIV/0!</v>
      </c>
      <c r="AS29" s="34"/>
      <c r="AT29" s="47"/>
      <c r="AU29" s="4"/>
      <c r="AV29" s="40"/>
      <c r="AW29" s="35"/>
      <c r="AX29" s="84"/>
      <c r="AY29" s="33"/>
      <c r="AZ29" s="34"/>
      <c r="BA29" s="37"/>
      <c r="BB29" s="50"/>
      <c r="BC29" s="33"/>
      <c r="BD29" s="34"/>
      <c r="BE29" s="84"/>
      <c r="BF29" s="39"/>
      <c r="BG29" s="34"/>
      <c r="BH29" s="525"/>
      <c r="BI29" s="432"/>
      <c r="BJ29" s="433"/>
      <c r="BK29" s="39"/>
      <c r="BL29" s="34"/>
      <c r="BM29" s="37"/>
    </row>
    <row r="30" spans="1:66" s="270" customFormat="1" ht="12.75" customHeight="1" thickTop="1" x14ac:dyDescent="0.2">
      <c r="A30" s="125">
        <v>111</v>
      </c>
      <c r="B30" s="126" t="s">
        <v>19</v>
      </c>
      <c r="C30" s="434"/>
      <c r="D30" s="435"/>
      <c r="E30" s="435"/>
      <c r="F30" s="438"/>
      <c r="G30" s="497">
        <v>1638.5101816180518</v>
      </c>
      <c r="H30" s="917">
        <v>1638</v>
      </c>
      <c r="I30" s="99">
        <v>1613</v>
      </c>
      <c r="J30" s="457">
        <v>98.473748473748486</v>
      </c>
      <c r="K30" s="99">
        <v>23541.53369656382</v>
      </c>
      <c r="L30" s="99">
        <v>23367.076243792118</v>
      </c>
      <c r="M30" s="101">
        <v>23712.210775206895</v>
      </c>
      <c r="N30" s="912">
        <v>101.47701204812249</v>
      </c>
      <c r="O30" s="58">
        <v>32927.954808135095</v>
      </c>
      <c r="P30" s="9">
        <v>35269.31270346306</v>
      </c>
      <c r="Q30" s="9">
        <v>38608.343185272766</v>
      </c>
      <c r="R30" s="88">
        <v>109.46724000516701</v>
      </c>
      <c r="S30" s="292">
        <f t="shared" ref="S30:S36" si="2">ROUND(S7/E7*1000,0)</f>
        <v>0</v>
      </c>
      <c r="T30" s="291">
        <f t="shared" ref="T30:T36" si="3">ROUND(T7/E7*1000,0)</f>
        <v>0</v>
      </c>
      <c r="U30" s="436">
        <f t="shared" ref="U30:U38" si="4">ROUND(T30/O30*100,1)</f>
        <v>0</v>
      </c>
      <c r="V30" s="56">
        <v>33364.532897483623</v>
      </c>
      <c r="W30" s="9">
        <v>35729.356433036839</v>
      </c>
      <c r="X30" s="69">
        <v>39098.097280864728</v>
      </c>
      <c r="Y30" s="88">
        <v>109.42849573610852</v>
      </c>
      <c r="Z30" s="56">
        <v>30843.152043902053</v>
      </c>
      <c r="AA30" s="9">
        <v>34582.154787617837</v>
      </c>
      <c r="AB30" s="69">
        <v>39691.606147610211</v>
      </c>
      <c r="AC30" s="88">
        <v>114.77482068821755</v>
      </c>
      <c r="AD30" s="58">
        <v>91.295164909798658</v>
      </c>
      <c r="AE30" s="9">
        <v>109.65652416675513</v>
      </c>
      <c r="AF30" s="69">
        <v>119.94595507515625</v>
      </c>
      <c r="AG30" s="88">
        <v>109.38332761008725</v>
      </c>
      <c r="AH30" s="9">
        <v>30934.447208811849</v>
      </c>
      <c r="AI30" s="9">
        <v>34691.811311784593</v>
      </c>
      <c r="AJ30" s="9">
        <v>39811.55210268536</v>
      </c>
      <c r="AK30" s="88">
        <v>114.75777884552723</v>
      </c>
      <c r="AL30" s="58">
        <v>31868.047809112872</v>
      </c>
      <c r="AM30" s="9">
        <v>35680.742820680316</v>
      </c>
      <c r="AN30" s="69">
        <v>40848.634690086146</v>
      </c>
      <c r="AO30" s="88">
        <v>114.48370034048325</v>
      </c>
      <c r="AP30" s="101">
        <v>578</v>
      </c>
      <c r="AQ30" s="101">
        <v>-1203</v>
      </c>
      <c r="AR30" s="88">
        <v>-208.13148788927336</v>
      </c>
      <c r="AS30" s="9">
        <v>48.613612356523376</v>
      </c>
      <c r="AT30" s="69">
        <v>-1750.5374092214156</v>
      </c>
      <c r="AU30" s="1089">
        <v>-3600.9202451019137</v>
      </c>
      <c r="AV30" s="69">
        <v>4019.0025303397679</v>
      </c>
      <c r="AW30" s="12">
        <v>4271.2379665597036</v>
      </c>
      <c r="AX30" s="1089">
        <v>106.27607060000064</v>
      </c>
      <c r="AY30" s="26">
        <v>0</v>
      </c>
      <c r="AZ30" s="12">
        <v>0</v>
      </c>
      <c r="BA30" s="83"/>
      <c r="BB30" s="102"/>
      <c r="BC30" s="12">
        <v>3822.6787148141711</v>
      </c>
      <c r="BD30" s="12">
        <v>4006.9245059956097</v>
      </c>
      <c r="BE30" s="61">
        <v>104.81980843609544</v>
      </c>
      <c r="BF30" s="69">
        <v>1337.9291387104302</v>
      </c>
      <c r="BG30" s="69">
        <v>1478.6353656476949</v>
      </c>
      <c r="BH30" s="61">
        <v>110.51671743040781</v>
      </c>
      <c r="BI30" s="437"/>
      <c r="BJ30" s="102"/>
      <c r="BK30" s="9">
        <v>-196.32381552559687</v>
      </c>
      <c r="BL30" s="9">
        <v>-264.31346056409393</v>
      </c>
      <c r="BM30" s="61">
        <v>134.6313792121835</v>
      </c>
    </row>
    <row r="31" spans="1:66" s="270" customFormat="1" ht="12.75" customHeight="1" x14ac:dyDescent="0.2">
      <c r="A31" s="79">
        <v>201</v>
      </c>
      <c r="B31" s="105" t="s">
        <v>20</v>
      </c>
      <c r="C31" s="1049"/>
      <c r="D31" s="1050"/>
      <c r="E31" s="1050"/>
      <c r="F31" s="1051"/>
      <c r="G31" s="499">
        <v>1701.4731707317073</v>
      </c>
      <c r="H31" s="917">
        <v>1747</v>
      </c>
      <c r="I31" s="916">
        <v>1777</v>
      </c>
      <c r="J31" s="457">
        <v>101.71722953634803</v>
      </c>
      <c r="K31" s="917">
        <v>26034.731738923514</v>
      </c>
      <c r="L31" s="917">
        <v>25817.768856357179</v>
      </c>
      <c r="M31" s="98">
        <v>26241.358086397715</v>
      </c>
      <c r="N31" s="457">
        <v>101.6406887535374</v>
      </c>
      <c r="O31" s="11">
        <v>29099.06623241839</v>
      </c>
      <c r="P31" s="12">
        <v>31540.893235776359</v>
      </c>
      <c r="Q31" s="12">
        <v>34311.433059621566</v>
      </c>
      <c r="R31" s="44">
        <v>108.78396119962331</v>
      </c>
      <c r="S31" s="289">
        <f t="shared" si="2"/>
        <v>0</v>
      </c>
      <c r="T31" s="296">
        <f t="shared" si="3"/>
        <v>0</v>
      </c>
      <c r="U31" s="439">
        <f t="shared" si="4"/>
        <v>0</v>
      </c>
      <c r="V31" s="17">
        <v>29618.604537818017</v>
      </c>
      <c r="W31" s="12">
        <v>32055.098992477197</v>
      </c>
      <c r="X31" s="26">
        <v>34825.320956801144</v>
      </c>
      <c r="Y31" s="44">
        <v>108.64206335776431</v>
      </c>
      <c r="Z31" s="17">
        <v>27843.960183714542</v>
      </c>
      <c r="AA31" s="12">
        <v>31038.576877623607</v>
      </c>
      <c r="AB31" s="26">
        <v>34140.620963941452</v>
      </c>
      <c r="AC31" s="44">
        <v>109.99415694394861</v>
      </c>
      <c r="AD31" s="11">
        <v>165.5079386012695</v>
      </c>
      <c r="AE31" s="12">
        <v>201.30997994111098</v>
      </c>
      <c r="AF31" s="26">
        <v>237.11531595858622</v>
      </c>
      <c r="AG31" s="44">
        <v>117.78617037662482</v>
      </c>
      <c r="AH31" s="12">
        <v>28009.468122315811</v>
      </c>
      <c r="AI31" s="12">
        <v>31239.886857564721</v>
      </c>
      <c r="AJ31" s="12">
        <v>34377.73627990004</v>
      </c>
      <c r="AK31" s="44">
        <v>110.04436871568085</v>
      </c>
      <c r="AL31" s="11">
        <v>28957.781205382995</v>
      </c>
      <c r="AM31" s="12">
        <v>32396.180226685472</v>
      </c>
      <c r="AN31" s="26">
        <v>35626.701649410927</v>
      </c>
      <c r="AO31" s="44">
        <v>109.97192076386956</v>
      </c>
      <c r="AP31" s="98">
        <v>301</v>
      </c>
      <c r="AQ31" s="98">
        <v>-66</v>
      </c>
      <c r="AR31" s="44">
        <v>-21.926910299003321</v>
      </c>
      <c r="AS31" s="12">
        <v>-341.08123420827479</v>
      </c>
      <c r="AT31" s="26">
        <v>-801.380692609785</v>
      </c>
      <c r="AU31" s="1090">
        <v>234.95302943592526</v>
      </c>
      <c r="AV31" s="26">
        <v>4818.71170998452</v>
      </c>
      <c r="AW31" s="12">
        <v>4952.5169582292037</v>
      </c>
      <c r="AX31" s="1090">
        <v>102.77678467394999</v>
      </c>
      <c r="AY31" s="26">
        <v>0</v>
      </c>
      <c r="AZ31" s="12">
        <v>0</v>
      </c>
      <c r="BA31" s="94"/>
      <c r="BB31" s="102"/>
      <c r="BC31" s="12">
        <v>5230.7630676078988</v>
      </c>
      <c r="BD31" s="12">
        <v>5220.9925026776145</v>
      </c>
      <c r="BE31" s="61">
        <v>99.813209568011402</v>
      </c>
      <c r="BF31" s="26">
        <v>2575.3209851461206</v>
      </c>
      <c r="BG31" s="26">
        <v>2570.5105319528739</v>
      </c>
      <c r="BH31" s="61">
        <v>99.81320956801143</v>
      </c>
      <c r="BI31" s="298"/>
      <c r="BJ31" s="102"/>
      <c r="BK31" s="12">
        <v>412.05135762337937</v>
      </c>
      <c r="BL31" s="12">
        <v>268.47554444841126</v>
      </c>
      <c r="BM31" s="61">
        <v>65.155845134674124</v>
      </c>
    </row>
    <row r="32" spans="1:66" s="256" customFormat="1" ht="12.75" customHeight="1" x14ac:dyDescent="0.2">
      <c r="A32" s="79">
        <v>205</v>
      </c>
      <c r="B32" s="105" t="s">
        <v>94</v>
      </c>
      <c r="C32" s="1049"/>
      <c r="D32" s="1050"/>
      <c r="E32" s="1050"/>
      <c r="F32" s="1051"/>
      <c r="G32" s="499">
        <v>1967.1242236024846</v>
      </c>
      <c r="H32" s="917">
        <v>1940</v>
      </c>
      <c r="I32" s="917">
        <v>1918</v>
      </c>
      <c r="J32" s="457">
        <v>98.86597938144331</v>
      </c>
      <c r="K32" s="917">
        <v>21625.528485319239</v>
      </c>
      <c r="L32" s="917">
        <v>21460.051059075697</v>
      </c>
      <c r="M32" s="98">
        <v>21562.986708365912</v>
      </c>
      <c r="N32" s="457">
        <v>100.47966171658609</v>
      </c>
      <c r="O32" s="11">
        <v>27890.982043339744</v>
      </c>
      <c r="P32" s="12">
        <v>29948.97544488397</v>
      </c>
      <c r="Q32" s="12">
        <v>32756.88819390149</v>
      </c>
      <c r="R32" s="44">
        <v>109.37565545166983</v>
      </c>
      <c r="S32" s="289">
        <f t="shared" si="2"/>
        <v>0</v>
      </c>
      <c r="T32" s="296">
        <f t="shared" si="3"/>
        <v>0</v>
      </c>
      <c r="U32" s="439">
        <f t="shared" si="4"/>
        <v>0</v>
      </c>
      <c r="V32" s="17">
        <v>28154.661879907926</v>
      </c>
      <c r="W32" s="12">
        <v>30209.716444819638</v>
      </c>
      <c r="X32" s="26">
        <v>33021.349491790461</v>
      </c>
      <c r="Y32" s="44">
        <v>109.3070487838126</v>
      </c>
      <c r="Z32" s="17">
        <v>25935.395333857479</v>
      </c>
      <c r="AA32" s="12">
        <v>29251.483992650254</v>
      </c>
      <c r="AB32" s="26">
        <v>31570.423768569195</v>
      </c>
      <c r="AC32" s="44">
        <v>107.92759702892884</v>
      </c>
      <c r="AD32" s="11">
        <v>218.23088848683483</v>
      </c>
      <c r="AE32" s="12">
        <v>163.79230536277205</v>
      </c>
      <c r="AF32" s="26">
        <v>226.73964034401877</v>
      </c>
      <c r="AG32" s="44">
        <v>138.4311917716947</v>
      </c>
      <c r="AH32" s="12">
        <v>26153.626222344312</v>
      </c>
      <c r="AI32" s="12">
        <v>29415.276298013025</v>
      </c>
      <c r="AJ32" s="12">
        <v>31797.163408913213</v>
      </c>
      <c r="AK32" s="44">
        <v>108.09744938911582</v>
      </c>
      <c r="AL32" s="11">
        <v>26947.505107244237</v>
      </c>
      <c r="AM32" s="12">
        <v>30265.402062761554</v>
      </c>
      <c r="AN32" s="26">
        <v>32730.412822517592</v>
      </c>
      <c r="AO32" s="44">
        <v>108.14464897788018</v>
      </c>
      <c r="AP32" s="98">
        <v>534</v>
      </c>
      <c r="AQ32" s="98">
        <v>960</v>
      </c>
      <c r="AR32" s="44">
        <v>179.77528089887639</v>
      </c>
      <c r="AS32" s="12">
        <v>-55.685617941914415</v>
      </c>
      <c r="AT32" s="26">
        <v>290.93666927286944</v>
      </c>
      <c r="AU32" s="1090">
        <v>-522.46285490868581</v>
      </c>
      <c r="AV32" s="26">
        <v>3110.774971324382</v>
      </c>
      <c r="AW32" s="12">
        <v>3351.4073494917907</v>
      </c>
      <c r="AX32" s="1090">
        <v>107.73544793132245</v>
      </c>
      <c r="AY32" s="26">
        <v>0</v>
      </c>
      <c r="AZ32" s="12">
        <v>0</v>
      </c>
      <c r="BA32" s="1052"/>
      <c r="BB32" s="1053"/>
      <c r="BC32" s="12">
        <v>4472.6283184868689</v>
      </c>
      <c r="BD32" s="12">
        <v>4573.3596559812358</v>
      </c>
      <c r="BE32" s="61">
        <v>102.25217322615454</v>
      </c>
      <c r="BF32" s="26">
        <v>2053.6292897704539</v>
      </c>
      <c r="BG32" s="26">
        <v>2080.1407349491787</v>
      </c>
      <c r="BH32" s="61">
        <v>101.29095573922635</v>
      </c>
      <c r="BI32" s="1054"/>
      <c r="BJ32" s="1053"/>
      <c r="BK32" s="12">
        <v>1361.8533471624867</v>
      </c>
      <c r="BL32" s="12">
        <v>1221.9523064894449</v>
      </c>
      <c r="BM32" s="61">
        <v>89.72715814338342</v>
      </c>
      <c r="BN32" s="270"/>
    </row>
    <row r="33" spans="1:66" s="256" customFormat="1" ht="12.75" customHeight="1" x14ac:dyDescent="0.2">
      <c r="A33" s="79">
        <v>207</v>
      </c>
      <c r="B33" s="105" t="s">
        <v>65</v>
      </c>
      <c r="C33" s="1049"/>
      <c r="D33" s="1050"/>
      <c r="E33" s="1050"/>
      <c r="F33" s="1051"/>
      <c r="G33" s="499">
        <v>1905.7213541666667</v>
      </c>
      <c r="H33" s="917">
        <v>1822</v>
      </c>
      <c r="I33" s="918">
        <v>1801</v>
      </c>
      <c r="J33" s="457">
        <v>98.847420417124042</v>
      </c>
      <c r="K33" s="917">
        <v>29454.848817363283</v>
      </c>
      <c r="L33" s="917">
        <v>28421.124138961728</v>
      </c>
      <c r="M33" s="98">
        <v>28495.544129669543</v>
      </c>
      <c r="N33" s="457">
        <v>100.26184745664509</v>
      </c>
      <c r="O33" s="11">
        <v>27716.224581407139</v>
      </c>
      <c r="P33" s="12">
        <v>29444.45199244596</v>
      </c>
      <c r="Q33" s="12">
        <v>32174.42418264001</v>
      </c>
      <c r="R33" s="44">
        <v>109.27160128806075</v>
      </c>
      <c r="S33" s="289">
        <f t="shared" si="2"/>
        <v>0</v>
      </c>
      <c r="T33" s="296">
        <f t="shared" si="3"/>
        <v>0</v>
      </c>
      <c r="U33" s="439">
        <f t="shared" si="4"/>
        <v>0</v>
      </c>
      <c r="V33" s="17">
        <v>27992.224619669116</v>
      </c>
      <c r="W33" s="12">
        <v>29685.156855019497</v>
      </c>
      <c r="X33" s="26">
        <v>32421.054409588734</v>
      </c>
      <c r="Y33" s="44">
        <v>109.21638234196031</v>
      </c>
      <c r="Z33" s="17">
        <v>26231.464463505588</v>
      </c>
      <c r="AA33" s="12">
        <v>28523.293887477412</v>
      </c>
      <c r="AB33" s="26">
        <v>31984.973683677123</v>
      </c>
      <c r="AC33" s="44">
        <v>112.13632552346802</v>
      </c>
      <c r="AD33" s="11">
        <v>177.21581258190454</v>
      </c>
      <c r="AE33" s="12">
        <v>208.92219067157589</v>
      </c>
      <c r="AF33" s="26">
        <v>220.49632787638424</v>
      </c>
      <c r="AG33" s="44">
        <v>105.53992716982505</v>
      </c>
      <c r="AH33" s="12">
        <v>26408.680276087496</v>
      </c>
      <c r="AI33" s="12">
        <v>28732.216078148987</v>
      </c>
      <c r="AJ33" s="12">
        <v>32205.470011553509</v>
      </c>
      <c r="AK33" s="44">
        <v>112.08836075838214</v>
      </c>
      <c r="AL33" s="11">
        <v>27255.748520423011</v>
      </c>
      <c r="AM33" s="12">
        <v>29670.954988247762</v>
      </c>
      <c r="AN33" s="26">
        <v>33287.916112075778</v>
      </c>
      <c r="AO33" s="44">
        <v>112.19024168672914</v>
      </c>
      <c r="AP33" s="98">
        <v>712</v>
      </c>
      <c r="AQ33" s="98">
        <v>-31</v>
      </c>
      <c r="AR33" s="44">
        <v>-4.3539325842696632</v>
      </c>
      <c r="AS33" s="12">
        <v>14.201866771734849</v>
      </c>
      <c r="AT33" s="26">
        <v>-866.86170248704457</v>
      </c>
      <c r="AU33" s="1090">
        <v>-6103.8574464894227</v>
      </c>
      <c r="AV33" s="26">
        <v>4336.7797508253743</v>
      </c>
      <c r="AW33" s="12">
        <v>4434.925375151176</v>
      </c>
      <c r="AX33" s="1090">
        <v>102.26309911881329</v>
      </c>
      <c r="AY33" s="26">
        <v>0</v>
      </c>
      <c r="AZ33" s="12">
        <v>0</v>
      </c>
      <c r="BA33" s="1052"/>
      <c r="BB33" s="1053"/>
      <c r="BC33" s="12">
        <v>5236.1996114288822</v>
      </c>
      <c r="BD33" s="12">
        <v>5306.5057733755839</v>
      </c>
      <c r="BE33" s="61">
        <v>101.34269445712587</v>
      </c>
      <c r="BF33" s="26">
        <v>2224.0941265981005</v>
      </c>
      <c r="BG33" s="26">
        <v>2253.9474484314928</v>
      </c>
      <c r="BH33" s="61">
        <v>101.34226881301353</v>
      </c>
      <c r="BI33" s="1054"/>
      <c r="BJ33" s="1053"/>
      <c r="BK33" s="12">
        <v>899.41986060350803</v>
      </c>
      <c r="BL33" s="12">
        <v>871.58039822440833</v>
      </c>
      <c r="BM33" s="61">
        <v>96.904731194125574</v>
      </c>
      <c r="BN33" s="270"/>
    </row>
    <row r="34" spans="1:66" s="256" customFormat="1" ht="12.75" customHeight="1" x14ac:dyDescent="0.2">
      <c r="A34" s="79">
        <v>209</v>
      </c>
      <c r="B34" s="105" t="s">
        <v>88</v>
      </c>
      <c r="C34" s="1175"/>
      <c r="D34" s="1050"/>
      <c r="E34" s="1050"/>
      <c r="F34" s="1051"/>
      <c r="G34" s="499">
        <v>1831.8481012658228</v>
      </c>
      <c r="H34" s="917">
        <v>1814</v>
      </c>
      <c r="I34" s="917">
        <v>1772</v>
      </c>
      <c r="J34" s="457">
        <v>97.684674751929435</v>
      </c>
      <c r="K34" s="917">
        <v>31202.430968241246</v>
      </c>
      <c r="L34" s="917">
        <v>31827.862129806403</v>
      </c>
      <c r="M34" s="98">
        <v>32303.805832994898</v>
      </c>
      <c r="N34" s="457">
        <v>101.4953681188118</v>
      </c>
      <c r="O34" s="11">
        <v>30648.559938085629</v>
      </c>
      <c r="P34" s="12">
        <v>31963.692252555258</v>
      </c>
      <c r="Q34" s="12">
        <v>34399.113417815621</v>
      </c>
      <c r="R34" s="44">
        <v>107.61933617060673</v>
      </c>
      <c r="S34" s="289">
        <f t="shared" si="2"/>
        <v>0</v>
      </c>
      <c r="T34" s="296">
        <f t="shared" si="3"/>
        <v>0</v>
      </c>
      <c r="U34" s="439">
        <f t="shared" si="4"/>
        <v>0</v>
      </c>
      <c r="V34" s="17">
        <v>30879.398269714475</v>
      </c>
      <c r="W34" s="12">
        <v>32184.371403169003</v>
      </c>
      <c r="X34" s="26">
        <v>34639.34414945243</v>
      </c>
      <c r="Y34" s="44">
        <v>107.62784121376905</v>
      </c>
      <c r="Z34" s="17">
        <v>27898.532297741785</v>
      </c>
      <c r="AA34" s="12">
        <v>29913.917280640693</v>
      </c>
      <c r="AB34" s="26">
        <v>36210.824838067965</v>
      </c>
      <c r="AC34" s="44">
        <v>121.05009350113576</v>
      </c>
      <c r="AD34" s="11">
        <v>186.09552502833134</v>
      </c>
      <c r="AE34" s="12">
        <v>199.18259323330554</v>
      </c>
      <c r="AF34" s="26">
        <v>295.98628826311119</v>
      </c>
      <c r="AG34" s="44">
        <v>148.60047931819929</v>
      </c>
      <c r="AH34" s="12">
        <v>28084.627822770115</v>
      </c>
      <c r="AI34" s="12">
        <v>30113.099873873998</v>
      </c>
      <c r="AJ34" s="12">
        <v>36506.811126331078</v>
      </c>
      <c r="AK34" s="44">
        <v>121.2323250652924</v>
      </c>
      <c r="AL34" s="11">
        <v>29005.313856104371</v>
      </c>
      <c r="AM34" s="12">
        <v>31069.203889918877</v>
      </c>
      <c r="AN34" s="26">
        <v>37659.292248600948</v>
      </c>
      <c r="AO34" s="44">
        <v>121.21099846018384</v>
      </c>
      <c r="AP34" s="98">
        <v>1851</v>
      </c>
      <c r="AQ34" s="98">
        <v>-2108</v>
      </c>
      <c r="AR34" s="44">
        <v>-113.88438681793625</v>
      </c>
      <c r="AS34" s="12">
        <v>1115.1675132501225</v>
      </c>
      <c r="AT34" s="26">
        <v>-3019.9480991485229</v>
      </c>
      <c r="AU34" s="1090">
        <v>-270.8066782134797</v>
      </c>
      <c r="AV34" s="26">
        <v>5078.1223077612294</v>
      </c>
      <c r="AW34" s="12">
        <v>3274.9506115902723</v>
      </c>
      <c r="AX34" s="1090">
        <v>64.491369311545512</v>
      </c>
      <c r="AY34" s="26">
        <v>0</v>
      </c>
      <c r="AZ34" s="12">
        <v>0</v>
      </c>
      <c r="BA34" s="1052"/>
      <c r="BB34" s="1053"/>
      <c r="BC34" s="12">
        <v>3438.6910464322882</v>
      </c>
      <c r="BD34" s="12">
        <v>4233.7396835011741</v>
      </c>
      <c r="BE34" s="61">
        <v>123.1206766276303</v>
      </c>
      <c r="BF34" s="26">
        <v>730.97254864121635</v>
      </c>
      <c r="BG34" s="26">
        <v>725.57252696572755</v>
      </c>
      <c r="BH34" s="61">
        <v>99.261255202329181</v>
      </c>
      <c r="BI34" s="1054"/>
      <c r="BJ34" s="1053"/>
      <c r="BK34" s="12">
        <v>-1639.4312613289408</v>
      </c>
      <c r="BL34" s="12">
        <v>958.78907191090127</v>
      </c>
      <c r="BM34" s="61">
        <v>-58.483029726644133</v>
      </c>
      <c r="BN34" s="270"/>
    </row>
    <row r="35" spans="1:66" s="256" customFormat="1" ht="12.75" customHeight="1" x14ac:dyDescent="0.2">
      <c r="A35" s="79">
        <v>211</v>
      </c>
      <c r="B35" s="105" t="s">
        <v>17</v>
      </c>
      <c r="C35" s="1175"/>
      <c r="D35" s="1050"/>
      <c r="E35" s="1050"/>
      <c r="F35" s="1051"/>
      <c r="G35" s="499">
        <v>1997.1939393939394</v>
      </c>
      <c r="H35" s="917">
        <v>1838</v>
      </c>
      <c r="I35" s="917">
        <v>1843</v>
      </c>
      <c r="J35" s="457">
        <v>100.27203482045701</v>
      </c>
      <c r="K35" s="917">
        <v>26924.632894030106</v>
      </c>
      <c r="L35" s="917">
        <v>26909.216444320158</v>
      </c>
      <c r="M35" s="98">
        <v>27047.68633522866</v>
      </c>
      <c r="N35" s="457">
        <v>100.51458165344584</v>
      </c>
      <c r="O35" s="11">
        <v>29649.702461332112</v>
      </c>
      <c r="P35" s="12">
        <v>31507.14978634685</v>
      </c>
      <c r="Q35" s="12">
        <v>33086.928254407292</v>
      </c>
      <c r="R35" s="44">
        <v>105.01403166828189</v>
      </c>
      <c r="S35" s="289">
        <f t="shared" si="2"/>
        <v>0</v>
      </c>
      <c r="T35" s="296">
        <f t="shared" si="3"/>
        <v>0</v>
      </c>
      <c r="U35" s="439">
        <f t="shared" si="4"/>
        <v>0</v>
      </c>
      <c r="V35" s="17">
        <v>29874.141598667222</v>
      </c>
      <c r="W35" s="12">
        <v>31745.209669529195</v>
      </c>
      <c r="X35" s="26">
        <v>33323.409484653857</v>
      </c>
      <c r="Y35" s="44">
        <v>104.97145815558908</v>
      </c>
      <c r="Z35" s="17">
        <v>27925.470432758691</v>
      </c>
      <c r="AA35" s="12">
        <v>30640.326287440177</v>
      </c>
      <c r="AB35" s="26">
        <v>33391.333105342863</v>
      </c>
      <c r="AC35" s="44">
        <v>108.97838617022285</v>
      </c>
      <c r="AD35" s="11">
        <v>155.24963812864718</v>
      </c>
      <c r="AE35" s="12">
        <v>189.94741019520112</v>
      </c>
      <c r="AF35" s="26">
        <v>215.90195908949127</v>
      </c>
      <c r="AG35" s="44">
        <v>113.66407094869982</v>
      </c>
      <c r="AH35" s="12">
        <v>28080.720070887335</v>
      </c>
      <c r="AI35" s="12">
        <v>30830.273697635381</v>
      </c>
      <c r="AJ35" s="12">
        <v>33607.23506443236</v>
      </c>
      <c r="AK35" s="44">
        <v>109.00725499238746</v>
      </c>
      <c r="AL35" s="11">
        <v>28913.894342668653</v>
      </c>
      <c r="AM35" s="12">
        <v>31868.021976613858</v>
      </c>
      <c r="AN35" s="26">
        <v>34722.539112265258</v>
      </c>
      <c r="AO35" s="44">
        <v>108.95730879609084</v>
      </c>
      <c r="AP35" s="98">
        <v>677</v>
      </c>
      <c r="AQ35" s="98">
        <v>-520</v>
      </c>
      <c r="AR35" s="44">
        <v>-76.809453471196449</v>
      </c>
      <c r="AS35" s="12">
        <v>-122.81230708466153</v>
      </c>
      <c r="AT35" s="26">
        <v>-1399.129627611399</v>
      </c>
      <c r="AU35" s="1090">
        <v>1139.2421987862333</v>
      </c>
      <c r="AV35" s="26">
        <v>3311.7933975184724</v>
      </c>
      <c r="AW35" s="12">
        <v>2949.8709097946958</v>
      </c>
      <c r="AX35" s="1090">
        <v>89.071706949021475</v>
      </c>
      <c r="AY35" s="26">
        <v>0</v>
      </c>
      <c r="AZ35" s="12">
        <v>0</v>
      </c>
      <c r="BA35" s="1052"/>
      <c r="BB35" s="1053"/>
      <c r="BC35" s="12">
        <v>3602.744589325408</v>
      </c>
      <c r="BD35" s="12">
        <v>3706.2230122551136</v>
      </c>
      <c r="BE35" s="61">
        <v>102.87221090377325</v>
      </c>
      <c r="BF35" s="26">
        <v>1141.9457398640068</v>
      </c>
      <c r="BG35" s="26">
        <v>1191.3128116861399</v>
      </c>
      <c r="BH35" s="61">
        <v>104.32306633308271</v>
      </c>
      <c r="BI35" s="1054"/>
      <c r="BJ35" s="1053"/>
      <c r="BK35" s="12">
        <v>290.95119180693501</v>
      </c>
      <c r="BL35" s="12">
        <v>756.352102460418</v>
      </c>
      <c r="BM35" s="61">
        <v>259.95841356178624</v>
      </c>
      <c r="BN35" s="270"/>
    </row>
    <row r="36" spans="1:66" s="256" customFormat="1" ht="12.75" customHeight="1" thickBot="1" x14ac:dyDescent="0.25">
      <c r="A36" s="79">
        <v>213</v>
      </c>
      <c r="B36" s="105" t="s">
        <v>217</v>
      </c>
      <c r="C36" s="1049"/>
      <c r="D36" s="1050"/>
      <c r="E36" s="1050"/>
      <c r="F36" s="1051"/>
      <c r="G36" s="499">
        <v>1806.3924050632911</v>
      </c>
      <c r="H36" s="917">
        <v>1788</v>
      </c>
      <c r="I36" s="917">
        <v>1786</v>
      </c>
      <c r="J36" s="457">
        <v>99.888143176733777</v>
      </c>
      <c r="K36" s="917">
        <v>19651.182509372484</v>
      </c>
      <c r="L36" s="917">
        <v>19284.778131436058</v>
      </c>
      <c r="M36" s="98">
        <v>19307.0077545555</v>
      </c>
      <c r="N36" s="457">
        <v>100.11527030784558</v>
      </c>
      <c r="O36" s="11">
        <v>28164.332013594478</v>
      </c>
      <c r="P36" s="12">
        <v>29956.936903201648</v>
      </c>
      <c r="Q36" s="919">
        <v>32236.429915097182</v>
      </c>
      <c r="R36" s="44">
        <v>107.60923261033378</v>
      </c>
      <c r="S36" s="289">
        <f t="shared" si="2"/>
        <v>0</v>
      </c>
      <c r="T36" s="296">
        <f t="shared" si="3"/>
        <v>0</v>
      </c>
      <c r="U36" s="439">
        <f t="shared" si="4"/>
        <v>0</v>
      </c>
      <c r="V36" s="17">
        <v>28344.584983006902</v>
      </c>
      <c r="W36" s="1081">
        <v>30102.866972477063</v>
      </c>
      <c r="X36" s="26">
        <v>32389.538436279516</v>
      </c>
      <c r="Y36" s="44">
        <v>107.59619163813583</v>
      </c>
      <c r="Z36" s="17">
        <v>26208.453336136321</v>
      </c>
      <c r="AA36" s="919">
        <v>29371.840479310991</v>
      </c>
      <c r="AB36" s="26">
        <v>31713.676997555063</v>
      </c>
      <c r="AC36" s="44">
        <v>107.973066992154</v>
      </c>
      <c r="AD36" s="11">
        <v>197.19701482078415</v>
      </c>
      <c r="AE36" s="1081">
        <v>213.88082756038196</v>
      </c>
      <c r="AF36" s="26">
        <v>204.45447441647221</v>
      </c>
      <c r="AG36" s="44">
        <v>95.592707746911756</v>
      </c>
      <c r="AH36" s="12">
        <v>26405.650350957105</v>
      </c>
      <c r="AI36" s="12">
        <v>29585.721306871375</v>
      </c>
      <c r="AJ36" s="12">
        <v>31918.131471971534</v>
      </c>
      <c r="AK36" s="44">
        <v>107.88356701162614</v>
      </c>
      <c r="AL36" s="11">
        <v>27234.831762493723</v>
      </c>
      <c r="AM36" s="1081">
        <v>30488.59296011983</v>
      </c>
      <c r="AN36" s="26">
        <v>32882.215635965709</v>
      </c>
      <c r="AO36" s="44">
        <v>107.85087943867013</v>
      </c>
      <c r="AP36" s="98">
        <v>371</v>
      </c>
      <c r="AQ36" s="98">
        <v>318</v>
      </c>
      <c r="AR36" s="44">
        <v>85.714285714285708</v>
      </c>
      <c r="AS36" s="141">
        <v>-385.72598764276353</v>
      </c>
      <c r="AT36" s="131">
        <v>-492.67719968619332</v>
      </c>
      <c r="AU36" s="1091">
        <v>127.72725081268874</v>
      </c>
      <c r="AV36" s="26">
        <v>4564.5618797977904</v>
      </c>
      <c r="AW36" s="12">
        <v>4891.4478397138873</v>
      </c>
      <c r="AX36" s="1091">
        <v>107.16138741294878</v>
      </c>
      <c r="AY36" s="26">
        <v>0</v>
      </c>
      <c r="AZ36" s="12">
        <v>0</v>
      </c>
      <c r="BA36" s="1052"/>
      <c r="BB36" s="1053"/>
      <c r="BC36" s="12">
        <v>3505.8977719528175</v>
      </c>
      <c r="BD36" s="12">
        <v>3647.6536912938791</v>
      </c>
      <c r="BE36" s="61">
        <v>104.04335575541046</v>
      </c>
      <c r="BF36" s="26">
        <v>1399.5506459464521</v>
      </c>
      <c r="BG36" s="26">
        <v>1510.1750951216698</v>
      </c>
      <c r="BH36" s="61">
        <v>107.90428338521522</v>
      </c>
      <c r="BI36" s="1054"/>
      <c r="BJ36" s="1053"/>
      <c r="BK36" s="12">
        <v>-1058.6641078449727</v>
      </c>
      <c r="BL36" s="12">
        <v>-1243.7941484200082</v>
      </c>
      <c r="BM36" s="61">
        <v>117.48713677956724</v>
      </c>
      <c r="BN36" s="270"/>
    </row>
    <row r="37" spans="1:66" s="443" customFormat="1" ht="14.45" customHeight="1" thickTop="1" thickBot="1" x14ac:dyDescent="0.25">
      <c r="A37" s="80" t="s">
        <v>18</v>
      </c>
      <c r="B37" s="78"/>
      <c r="C37" s="1038"/>
      <c r="D37" s="1038"/>
      <c r="E37" s="1038"/>
      <c r="F37" s="462"/>
      <c r="G37" s="930">
        <v>1890.7481358740679</v>
      </c>
      <c r="H37" s="901">
        <v>1841.9784172661871</v>
      </c>
      <c r="I37" s="901">
        <v>1837.680042378493</v>
      </c>
      <c r="J37" s="1035">
        <v>99.766643580217746</v>
      </c>
      <c r="K37" s="76">
        <v>25312.248672623376</v>
      </c>
      <c r="L37" s="901">
        <v>24926.051125822643</v>
      </c>
      <c r="M37" s="901">
        <v>25085.452254567164</v>
      </c>
      <c r="N37" s="1035">
        <v>100.63949611568992</v>
      </c>
      <c r="O37" s="76">
        <v>28808.785026990103</v>
      </c>
      <c r="P37" s="901">
        <v>30622.546613635724</v>
      </c>
      <c r="Q37" s="901">
        <v>32997.124382094909</v>
      </c>
      <c r="R37" s="1035">
        <v>107.75434453058135</v>
      </c>
      <c r="S37" s="317" t="e">
        <f>ROUND(S14/#REF!*1000,0)</f>
        <v>#REF!</v>
      </c>
      <c r="T37" s="313" t="e">
        <f>ROUND(T14/#REF!*1000,0)</f>
        <v>#REF!</v>
      </c>
      <c r="U37" s="442" t="e">
        <f t="shared" si="4"/>
        <v>#REF!</v>
      </c>
      <c r="V37" s="76">
        <v>29094.67195820752</v>
      </c>
      <c r="W37" s="901">
        <v>30900.0930862317</v>
      </c>
      <c r="X37" s="901">
        <v>33277.322766075908</v>
      </c>
      <c r="Y37" s="1035">
        <v>107.69327675877922</v>
      </c>
      <c r="Z37" s="76">
        <v>27067.517318228165</v>
      </c>
      <c r="AA37" s="901">
        <v>29838.035381447415</v>
      </c>
      <c r="AB37" s="901">
        <v>32708.697988559208</v>
      </c>
      <c r="AC37" s="1035">
        <v>109.62081641908871</v>
      </c>
      <c r="AD37" s="76">
        <v>183.51296791203666</v>
      </c>
      <c r="AE37" s="901">
        <v>189.97706476762073</v>
      </c>
      <c r="AF37" s="901">
        <v>224.29538605402786</v>
      </c>
      <c r="AG37" s="1035">
        <v>118.06445495322563</v>
      </c>
      <c r="AH37" s="76">
        <v>27251.030286140201</v>
      </c>
      <c r="AI37" s="901">
        <v>30028.012446215038</v>
      </c>
      <c r="AJ37" s="901">
        <v>32932.993374613237</v>
      </c>
      <c r="AK37" s="1035">
        <v>109.67423646037673</v>
      </c>
      <c r="AL37" s="76">
        <v>28099.711541790071</v>
      </c>
      <c r="AM37" s="901">
        <v>31000.961023124011</v>
      </c>
      <c r="AN37" s="901">
        <v>34000.030951285211</v>
      </c>
      <c r="AO37" s="1088">
        <v>109.67411921818862</v>
      </c>
      <c r="AP37" s="1067">
        <v>595</v>
      </c>
      <c r="AQ37" s="901">
        <v>64</v>
      </c>
      <c r="AR37" s="1088">
        <v>10.756302521008404</v>
      </c>
      <c r="AS37" s="1067">
        <v>-100.86793689230856</v>
      </c>
      <c r="AT37" s="901">
        <v>-722.7081852093047</v>
      </c>
      <c r="AU37" s="1065">
        <v>716.48950843606781</v>
      </c>
      <c r="AV37" s="1087">
        <v>3820.1908159257741</v>
      </c>
      <c r="AW37" s="1085">
        <v>3792.5621068752944</v>
      </c>
      <c r="AX37" s="1088">
        <v>99.276771491745905</v>
      </c>
      <c r="AY37" s="1067">
        <v>0</v>
      </c>
      <c r="AZ37" s="901">
        <v>0</v>
      </c>
      <c r="BA37" s="1038"/>
      <c r="BB37" s="462"/>
      <c r="BC37" s="901">
        <v>4336.961526527406</v>
      </c>
      <c r="BD37" s="901">
        <v>4442.4722920093664</v>
      </c>
      <c r="BE37" s="1083">
        <v>102.43282687283698</v>
      </c>
      <c r="BF37" s="1087">
        <v>1795.2447907512644</v>
      </c>
      <c r="BG37" s="1085">
        <v>1830.9410087197457</v>
      </c>
      <c r="BH37" s="1086">
        <v>101.98837607842567</v>
      </c>
      <c r="BI37" s="1084"/>
      <c r="BJ37" s="462"/>
      <c r="BK37" s="1085">
        <v>516.77071060163212</v>
      </c>
      <c r="BL37" s="1085">
        <v>649.91018513407232</v>
      </c>
      <c r="BM37" s="1086">
        <v>125.76374237182235</v>
      </c>
      <c r="BN37" s="256"/>
    </row>
    <row r="38" spans="1:66" s="443" customFormat="1" ht="14.25" customHeight="1" thickTop="1" thickBot="1" x14ac:dyDescent="0.25">
      <c r="A38" s="81" t="s">
        <v>77</v>
      </c>
      <c r="B38" s="127"/>
      <c r="C38" s="444"/>
      <c r="D38" s="446"/>
      <c r="E38" s="445"/>
      <c r="F38" s="462"/>
      <c r="G38" s="71">
        <v>1737.6795634920634</v>
      </c>
      <c r="H38" s="65">
        <v>1720.9541748206132</v>
      </c>
      <c r="I38" s="65">
        <v>1704.6130057647756</v>
      </c>
      <c r="J38" s="73">
        <v>99.050458792283592</v>
      </c>
      <c r="K38" s="75">
        <v>24330.997063034294</v>
      </c>
      <c r="L38" s="65">
        <v>24047.907535480088</v>
      </c>
      <c r="M38" s="65">
        <v>24314.484773093434</v>
      </c>
      <c r="N38" s="73">
        <v>101.1085257094408</v>
      </c>
      <c r="O38" s="71">
        <v>31167.594114498082</v>
      </c>
      <c r="P38" s="65">
        <v>33239.989591477824</v>
      </c>
      <c r="Q38" s="65">
        <v>36147.384036864001</v>
      </c>
      <c r="R38" s="72">
        <v>108.74667676229232</v>
      </c>
      <c r="S38" s="317" t="e">
        <f>ROUND(S15/#REF!*1000,0)</f>
        <v>#REF!</v>
      </c>
      <c r="T38" s="313" t="e">
        <f>ROUND(T15/#REF!*1000,0)</f>
        <v>#REF!</v>
      </c>
      <c r="U38" s="442" t="e">
        <f t="shared" si="4"/>
        <v>#REF!</v>
      </c>
      <c r="V38" s="75">
        <v>31539.106194156404</v>
      </c>
      <c r="W38" s="65">
        <v>33620.333612846</v>
      </c>
      <c r="X38" s="65">
        <v>36545.231531826124</v>
      </c>
      <c r="Y38" s="72">
        <v>108.69978850496163</v>
      </c>
      <c r="Z38" s="75">
        <v>29230.178145724727</v>
      </c>
      <c r="AA38" s="65">
        <v>32510.315798770214</v>
      </c>
      <c r="AB38" s="65">
        <v>36629.053729090658</v>
      </c>
      <c r="AC38" s="72">
        <v>112.66901852265687</v>
      </c>
      <c r="AD38" s="75">
        <v>131.42460059416797</v>
      </c>
      <c r="AE38" s="65">
        <v>144.73389329994976</v>
      </c>
      <c r="AF38" s="65">
        <v>165.71135753161843</v>
      </c>
      <c r="AG38" s="512">
        <v>114.49381603256847</v>
      </c>
      <c r="AH38" s="75">
        <v>29361.602746318898</v>
      </c>
      <c r="AI38" s="65">
        <v>32655.049692070166</v>
      </c>
      <c r="AJ38" s="65">
        <v>36794.765086622276</v>
      </c>
      <c r="AK38" s="1040">
        <v>112.67710640035371</v>
      </c>
      <c r="AL38" s="75">
        <v>30259.13360558261</v>
      </c>
      <c r="AM38" s="65">
        <v>33637.001178160557</v>
      </c>
      <c r="AN38" s="65">
        <v>37844.985284134724</v>
      </c>
      <c r="AO38" s="1040">
        <v>112.50998590417234</v>
      </c>
      <c r="AP38" s="65">
        <v>585</v>
      </c>
      <c r="AQ38" s="65">
        <v>-647</v>
      </c>
      <c r="AR38" s="1040">
        <v>-110.5982905982906</v>
      </c>
      <c r="AS38" s="65">
        <v>-16.667565314566406</v>
      </c>
      <c r="AT38" s="65">
        <v>-1299.7537523085973</v>
      </c>
      <c r="AU38" s="1040">
        <v>7798.1020489698876</v>
      </c>
      <c r="AV38" s="65">
        <v>3932.1780164317056</v>
      </c>
      <c r="AW38" s="65">
        <v>4061.3010923558982</v>
      </c>
      <c r="AX38" s="1040">
        <v>103.28375458548966</v>
      </c>
      <c r="AY38" s="65">
        <v>0</v>
      </c>
      <c r="AZ38" s="65">
        <v>0</v>
      </c>
      <c r="BA38" s="1047"/>
      <c r="BB38" s="1048"/>
      <c r="BC38" s="65">
        <v>4047.2749126282074</v>
      </c>
      <c r="BD38" s="65">
        <v>4197.9463403166474</v>
      </c>
      <c r="BE38" s="73">
        <v>103.72278708368236</v>
      </c>
      <c r="BF38" s="65">
        <v>1537.6467927130111</v>
      </c>
      <c r="BG38" s="65">
        <v>1633.1489973141652</v>
      </c>
      <c r="BH38" s="73">
        <v>106.2109325141342</v>
      </c>
      <c r="BI38" s="1047"/>
      <c r="BJ38" s="1048"/>
      <c r="BK38" s="65">
        <v>115.09689619650199</v>
      </c>
      <c r="BL38" s="65">
        <v>136.64524796074963</v>
      </c>
      <c r="BM38" s="73">
        <v>118.72192255076861</v>
      </c>
      <c r="BN38" s="277"/>
    </row>
    <row r="39" spans="1:66" s="270" customFormat="1" x14ac:dyDescent="0.2">
      <c r="A39" s="183" t="s">
        <v>86</v>
      </c>
      <c r="K39" s="319"/>
      <c r="S39" s="318"/>
      <c r="T39" s="318"/>
      <c r="U39" s="318"/>
      <c r="V39" s="319"/>
      <c r="W39" s="319"/>
      <c r="AA39" s="337"/>
      <c r="AB39" s="337"/>
      <c r="AC39" s="337"/>
      <c r="AV39" s="318"/>
      <c r="AW39" s="318"/>
      <c r="BK39" s="337"/>
      <c r="BL39" s="337"/>
      <c r="BM39" s="337"/>
      <c r="BN39" s="337"/>
    </row>
    <row r="40" spans="1:66" s="270" customFormat="1" x14ac:dyDescent="0.2">
      <c r="A40" s="1240" t="s">
        <v>227</v>
      </c>
      <c r="B40" s="1240"/>
      <c r="C40" s="1112" t="s">
        <v>185</v>
      </c>
      <c r="D40" s="1112"/>
      <c r="E40" s="1112"/>
      <c r="F40" s="337"/>
      <c r="G40" s="117"/>
      <c r="H40" s="117"/>
      <c r="I40" s="117"/>
      <c r="J40" s="118"/>
      <c r="K40" s="449"/>
      <c r="O40" s="450"/>
      <c r="S40" s="318"/>
      <c r="T40" s="318"/>
      <c r="U40" s="318"/>
      <c r="V40" s="1240" t="s">
        <v>187</v>
      </c>
      <c r="W40" s="1240"/>
      <c r="X40" s="118"/>
      <c r="Y40" s="118"/>
      <c r="Z40" s="337"/>
      <c r="AA40" s="337"/>
      <c r="AB40" s="337"/>
      <c r="AC40" s="337"/>
      <c r="AD40" s="117"/>
      <c r="AE40" s="117"/>
      <c r="AF40" s="117"/>
      <c r="AG40" s="117"/>
      <c r="AH40" s="1240" t="s">
        <v>122</v>
      </c>
      <c r="AI40" s="1240"/>
      <c r="AJ40" s="117"/>
      <c r="AL40" s="1240" t="s">
        <v>122</v>
      </c>
      <c r="AM40" s="1240"/>
      <c r="AN40" s="119"/>
      <c r="AO40" s="117"/>
      <c r="AS40" s="100"/>
      <c r="AT40" s="100"/>
      <c r="AU40" s="100"/>
      <c r="AV40" s="122"/>
      <c r="AW40" s="122"/>
      <c r="AX40" s="117"/>
      <c r="BC40" s="451"/>
      <c r="BD40" s="451"/>
      <c r="BE40" s="448"/>
      <c r="BF40" s="117"/>
      <c r="BG40" s="117"/>
      <c r="BH40" s="117"/>
      <c r="BI40" s="448"/>
      <c r="BJ40" s="448"/>
      <c r="BK40" s="448"/>
      <c r="BL40" s="448"/>
      <c r="BM40" s="448"/>
      <c r="BN40" s="448"/>
    </row>
    <row r="41" spans="1:66" s="270" customFormat="1" x14ac:dyDescent="0.2">
      <c r="A41" s="1240" t="s">
        <v>228</v>
      </c>
      <c r="B41" s="1240"/>
      <c r="C41" s="1240" t="s">
        <v>186</v>
      </c>
      <c r="D41" s="1240"/>
      <c r="E41" s="1240"/>
      <c r="F41" s="1240"/>
      <c r="G41" s="1240"/>
      <c r="H41" s="117"/>
      <c r="I41" s="117"/>
      <c r="J41" s="118"/>
      <c r="K41" s="452"/>
      <c r="L41" s="453"/>
      <c r="M41" s="453"/>
      <c r="N41" s="453"/>
      <c r="O41" s="453"/>
      <c r="P41" s="453"/>
      <c r="Q41" s="453"/>
      <c r="R41" s="453"/>
      <c r="S41" s="318"/>
      <c r="T41" s="318"/>
      <c r="U41" s="318"/>
      <c r="V41" s="121"/>
      <c r="W41" s="118"/>
      <c r="X41" s="118"/>
      <c r="Y41" s="118"/>
      <c r="Z41" s="337"/>
      <c r="AA41" s="337"/>
      <c r="AB41" s="337"/>
      <c r="AC41" s="337"/>
      <c r="AD41" s="117"/>
      <c r="AE41" s="117"/>
      <c r="AF41" s="117"/>
      <c r="AG41" s="117"/>
      <c r="AH41" s="935" t="s">
        <v>221</v>
      </c>
      <c r="AI41" s="935"/>
      <c r="AJ41" s="337"/>
      <c r="AL41" s="935" t="s">
        <v>221</v>
      </c>
      <c r="AM41" s="935"/>
      <c r="AN41" s="117"/>
      <c r="AO41" s="117"/>
      <c r="AS41" s="117"/>
      <c r="AT41" s="117"/>
      <c r="AU41" s="117"/>
      <c r="AV41" s="122"/>
      <c r="AW41" s="122"/>
      <c r="AX41" s="117"/>
      <c r="BC41" s="451"/>
      <c r="BD41" s="451"/>
      <c r="BE41" s="448"/>
      <c r="BF41" s="117"/>
      <c r="BG41" s="117"/>
      <c r="BH41" s="117"/>
      <c r="BI41" s="448"/>
      <c r="BJ41" s="448"/>
      <c r="BK41" s="448"/>
      <c r="BL41" s="448"/>
      <c r="BM41" s="448"/>
      <c r="BN41" s="448"/>
    </row>
    <row r="42" spans="1:66" s="270" customFormat="1" x14ac:dyDescent="0.2">
      <c r="B42" s="100"/>
      <c r="C42" s="454"/>
      <c r="H42" s="448"/>
      <c r="I42" s="448"/>
      <c r="J42" s="447"/>
      <c r="K42" s="455"/>
      <c r="S42" s="318"/>
      <c r="T42" s="318"/>
      <c r="U42" s="318"/>
      <c r="V42" s="100"/>
      <c r="W42" s="100"/>
      <c r="X42" s="100"/>
      <c r="Y42" s="100"/>
      <c r="AH42" s="337"/>
      <c r="AI42" s="337"/>
      <c r="AJ42" s="337"/>
      <c r="AL42" s="117"/>
      <c r="AM42" s="117"/>
      <c r="AN42" s="117"/>
      <c r="AO42" s="117"/>
      <c r="AS42" s="117"/>
      <c r="AT42" s="117"/>
      <c r="AU42" s="117"/>
      <c r="AV42" s="124"/>
      <c r="AW42" s="124"/>
      <c r="AX42" s="119"/>
      <c r="BC42" s="456"/>
      <c r="BD42" s="456"/>
      <c r="BE42" s="454"/>
      <c r="BF42" s="117"/>
      <c r="BG42" s="117"/>
      <c r="BH42" s="117"/>
      <c r="BI42" s="448"/>
      <c r="BJ42" s="448"/>
      <c r="BK42" s="448"/>
      <c r="BL42" s="448"/>
      <c r="BM42" s="448"/>
      <c r="BN42" s="448"/>
    </row>
    <row r="43" spans="1:66" s="270" customFormat="1" x14ac:dyDescent="0.2">
      <c r="A43" s="100"/>
      <c r="B43" s="100"/>
      <c r="C43" s="454"/>
      <c r="G43" s="337"/>
      <c r="H43" s="337"/>
      <c r="I43" s="337"/>
      <c r="J43" s="337"/>
      <c r="K43" s="319"/>
      <c r="S43" s="318"/>
      <c r="T43" s="318"/>
      <c r="U43" s="318"/>
      <c r="V43" s="123"/>
      <c r="W43" s="123"/>
      <c r="X43" s="100"/>
      <c r="Y43" s="100"/>
      <c r="AH43" s="337"/>
      <c r="AI43" s="337"/>
      <c r="AJ43" s="337"/>
      <c r="AL43" s="117"/>
      <c r="AM43" s="117"/>
      <c r="AN43" s="122"/>
      <c r="AO43" s="117"/>
      <c r="AS43" s="117"/>
      <c r="AT43" s="117"/>
      <c r="AU43" s="117"/>
      <c r="AV43" s="120"/>
      <c r="AW43" s="120"/>
      <c r="AX43" s="100"/>
      <c r="BF43" s="117"/>
      <c r="BG43" s="117"/>
      <c r="BH43" s="117"/>
      <c r="BI43" s="448"/>
      <c r="BJ43" s="448"/>
      <c r="BK43" s="448"/>
      <c r="BL43" s="448"/>
      <c r="BM43" s="448"/>
      <c r="BN43" s="448"/>
    </row>
    <row r="44" spans="1:66" s="270" customFormat="1" x14ac:dyDescent="0.2">
      <c r="C44" s="454"/>
      <c r="F44" s="318"/>
      <c r="K44" s="319"/>
      <c r="S44" s="318"/>
      <c r="T44" s="318"/>
      <c r="U44" s="318"/>
      <c r="V44" s="123"/>
      <c r="W44" s="123"/>
      <c r="X44" s="100"/>
      <c r="Y44" s="100"/>
      <c r="AL44" s="117"/>
      <c r="AM44" s="117"/>
      <c r="AN44" s="117"/>
      <c r="AO44" s="117"/>
      <c r="AS44" s="117"/>
      <c r="AT44" s="117"/>
      <c r="AU44" s="117"/>
      <c r="AV44" s="120"/>
      <c r="AW44" s="120"/>
      <c r="AX44" s="100"/>
      <c r="BF44" s="117"/>
      <c r="BG44" s="117"/>
      <c r="BH44" s="117"/>
      <c r="BI44" s="448"/>
      <c r="BJ44" s="448"/>
      <c r="BK44" s="448"/>
      <c r="BL44" s="448"/>
      <c r="BM44" s="448"/>
      <c r="BN44" s="448"/>
    </row>
    <row r="45" spans="1:66" x14ac:dyDescent="0.2">
      <c r="BF45" s="117"/>
      <c r="BG45" s="117"/>
      <c r="BH45" s="472"/>
    </row>
    <row r="46" spans="1:66" x14ac:dyDescent="0.2">
      <c r="BF46" s="117"/>
      <c r="BG46" s="117"/>
      <c r="BH46" s="472"/>
    </row>
    <row r="48" spans="1:66" x14ac:dyDescent="0.2">
      <c r="F48" s="30"/>
    </row>
  </sheetData>
  <mergeCells count="57">
    <mergeCell ref="A41:B41"/>
    <mergeCell ref="C41:G41"/>
    <mergeCell ref="V40:W40"/>
    <mergeCell ref="AH40:AI40"/>
    <mergeCell ref="BI3:BJ3"/>
    <mergeCell ref="O28:R28"/>
    <mergeCell ref="BK1:BM1"/>
    <mergeCell ref="BK2:BM2"/>
    <mergeCell ref="BI28:BJ28"/>
    <mergeCell ref="A40:B40"/>
    <mergeCell ref="AL40:AM40"/>
    <mergeCell ref="BC1:BE1"/>
    <mergeCell ref="BC2:BE2"/>
    <mergeCell ref="BF1:BH1"/>
    <mergeCell ref="BF2:BH2"/>
    <mergeCell ref="BI1:BJ1"/>
    <mergeCell ref="BI2:BJ2"/>
    <mergeCell ref="AL1:AO1"/>
    <mergeCell ref="AL2:AO2"/>
    <mergeCell ref="AV1:AX1"/>
    <mergeCell ref="AV2:AX2"/>
    <mergeCell ref="AY1:BB1"/>
    <mergeCell ref="AY2:BB2"/>
    <mergeCell ref="AD1:AG1"/>
    <mergeCell ref="AD2:AG2"/>
    <mergeCell ref="AD28:AG28"/>
    <mergeCell ref="AH1:AK1"/>
    <mergeCell ref="AH2:AK2"/>
    <mergeCell ref="AH28:AK28"/>
    <mergeCell ref="V1:Y1"/>
    <mergeCell ref="K28:N28"/>
    <mergeCell ref="G28:J28"/>
    <mergeCell ref="O1:R1"/>
    <mergeCell ref="O2:R2"/>
    <mergeCell ref="V2:Y2"/>
    <mergeCell ref="C1:F1"/>
    <mergeCell ref="C2:F2"/>
    <mergeCell ref="G1:J1"/>
    <mergeCell ref="G2:J2"/>
    <mergeCell ref="K1:N1"/>
    <mergeCell ref="K2:N2"/>
    <mergeCell ref="BK28:BM28"/>
    <mergeCell ref="V28:Y28"/>
    <mergeCell ref="Z28:AC28"/>
    <mergeCell ref="BF28:BH28"/>
    <mergeCell ref="AP1:AR1"/>
    <mergeCell ref="AP2:AR2"/>
    <mergeCell ref="AS1:AU1"/>
    <mergeCell ref="AS2:AU2"/>
    <mergeCell ref="AL28:AO28"/>
    <mergeCell ref="AP28:AR28"/>
    <mergeCell ref="AS28:AU28"/>
    <mergeCell ref="AV28:AX28"/>
    <mergeCell ref="AY28:BB28"/>
    <mergeCell ref="BC28:BE28"/>
    <mergeCell ref="Z1:AC1"/>
    <mergeCell ref="Z2:AC2"/>
  </mergeCells>
  <phoneticPr fontId="0" type="noConversion"/>
  <printOptions horizontalCentered="1" gridLines="1"/>
  <pageMargins left="0.70866141732283472" right="0.70866141732283472" top="2.1259842519685042" bottom="0.74803149606299213" header="0.31496062992125984" footer="0.31496062992125984"/>
  <pageSetup paperSize="9" scale="64" orientation="landscape" r:id="rId1"/>
  <headerFooter alignWithMargins="0">
    <oddHeader xml:space="preserve">&amp;C&amp;"Arial CE,Tučné"&amp;14
Vybrané ukazatele hospodaření zdravotních pojišťoven v oč. skut. r. 2020 a ZPP 2021&amp;R&amp;"Arial CE,Tučné"&amp;10Příloha
Tabulka č. 1
</oddHeader>
    <oddFooter>&amp;L&amp;"@Arial Unicode MS,Tučné"&amp;10
Ministerstvo financí&amp;C&amp;"Arial CE,Obyčejné"Stránka &amp;P z &amp;N</oddFooter>
  </headerFooter>
  <colBreaks count="7" manualBreakCount="7">
    <brk id="10" max="1048575" man="1"/>
    <brk id="21" max="1048575" man="1"/>
    <brk id="25" max="1048575" man="1"/>
    <brk id="33" max="1048575" man="1"/>
    <brk id="44" max="44" man="1"/>
    <brk id="54" max="44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fitToPage="1"/>
  </sheetPr>
  <dimension ref="A2:L53"/>
  <sheetViews>
    <sheetView view="pageLayout" zoomScaleNormal="100" zoomScaleSheetLayoutView="100" workbookViewId="0">
      <selection activeCell="C20" sqref="C20:I28"/>
    </sheetView>
  </sheetViews>
  <sheetFormatPr defaultColWidth="9.33203125" defaultRowHeight="12" x14ac:dyDescent="0.2"/>
  <cols>
    <col min="1" max="1" width="13.1640625" style="7" customWidth="1"/>
    <col min="2" max="2" width="48.33203125" style="7" customWidth="1"/>
    <col min="3" max="3" width="20.83203125" style="7" customWidth="1"/>
    <col min="4" max="4" width="23.6640625" style="7" customWidth="1"/>
    <col min="5" max="6" width="19" style="7" customWidth="1"/>
    <col min="7" max="7" width="23.6640625" style="7" customWidth="1"/>
    <col min="8" max="8" width="19" style="7" customWidth="1"/>
    <col min="9" max="9" width="16.83203125" style="7" customWidth="1"/>
    <col min="10" max="10" width="9.33203125" style="7"/>
    <col min="11" max="11" width="10.1640625" style="7" bestFit="1" customWidth="1"/>
    <col min="12" max="12" width="10.83203125" style="7" customWidth="1"/>
    <col min="13" max="17" width="9.33203125" style="7"/>
    <col min="18" max="18" width="46.33203125" style="7" customWidth="1"/>
    <col min="19" max="19" width="21.83203125" style="7" customWidth="1"/>
    <col min="20" max="22" width="18.83203125" style="7" customWidth="1"/>
    <col min="23" max="37" width="9.33203125" style="7"/>
    <col min="38" max="38" width="13.1640625" style="7" customWidth="1"/>
    <col min="39" max="43" width="9.33203125" style="7"/>
    <col min="44" max="44" width="12.1640625" style="7" customWidth="1"/>
    <col min="45" max="16384" width="9.33203125" style="7"/>
  </cols>
  <sheetData>
    <row r="2" spans="1:10" ht="12.75" thickBot="1" x14ac:dyDescent="0.25">
      <c r="F2" s="487"/>
      <c r="G2" s="487"/>
      <c r="H2" s="487"/>
      <c r="J2" s="487"/>
    </row>
    <row r="3" spans="1:10" ht="12.75" thickTop="1" x14ac:dyDescent="0.2">
      <c r="A3" s="1"/>
      <c r="B3" s="1132"/>
      <c r="C3" s="1237" t="s">
        <v>97</v>
      </c>
      <c r="D3" s="1228"/>
      <c r="E3" s="1229"/>
      <c r="F3" s="1237" t="s">
        <v>97</v>
      </c>
      <c r="G3" s="1228"/>
      <c r="H3" s="1229"/>
      <c r="I3" s="526" t="s">
        <v>9</v>
      </c>
      <c r="J3" s="487"/>
    </row>
    <row r="4" spans="1:10" ht="12.75" thickBot="1" x14ac:dyDescent="0.25">
      <c r="A4" s="1133"/>
      <c r="B4" s="1134" t="s">
        <v>207</v>
      </c>
      <c r="C4" s="1254" t="s">
        <v>98</v>
      </c>
      <c r="D4" s="1255"/>
      <c r="E4" s="1256"/>
      <c r="F4" s="1254" t="s">
        <v>98</v>
      </c>
      <c r="G4" s="1255"/>
      <c r="H4" s="1256"/>
      <c r="I4" s="527" t="s">
        <v>165</v>
      </c>
      <c r="J4" s="487"/>
    </row>
    <row r="5" spans="1:10" ht="13.5" thickTop="1" thickBot="1" x14ac:dyDescent="0.25">
      <c r="A5" s="1134" t="s">
        <v>6</v>
      </c>
      <c r="B5" s="1134" t="s">
        <v>206</v>
      </c>
      <c r="C5" s="1251" t="s">
        <v>231</v>
      </c>
      <c r="D5" s="1252"/>
      <c r="E5" s="1253"/>
      <c r="F5" s="1251" t="s">
        <v>232</v>
      </c>
      <c r="G5" s="1252"/>
      <c r="H5" s="1253"/>
      <c r="I5" s="527" t="s">
        <v>166</v>
      </c>
      <c r="J5" s="487"/>
    </row>
    <row r="6" spans="1:10" x14ac:dyDescent="0.2">
      <c r="A6" s="1135"/>
      <c r="B6" s="1135"/>
      <c r="C6" s="135" t="s">
        <v>44</v>
      </c>
      <c r="D6" s="20" t="s">
        <v>188</v>
      </c>
      <c r="E6" s="21" t="s">
        <v>47</v>
      </c>
      <c r="F6" s="135" t="s">
        <v>44</v>
      </c>
      <c r="G6" s="20" t="s">
        <v>189</v>
      </c>
      <c r="H6" s="21" t="s">
        <v>47</v>
      </c>
      <c r="I6" s="527" t="s">
        <v>110</v>
      </c>
      <c r="J6" s="487"/>
    </row>
    <row r="7" spans="1:10" ht="12.75" thickBot="1" x14ac:dyDescent="0.25">
      <c r="A7" s="19"/>
      <c r="B7" s="19"/>
      <c r="C7" s="6" t="s">
        <v>45</v>
      </c>
      <c r="D7" s="15" t="s">
        <v>46</v>
      </c>
      <c r="E7" s="8" t="s">
        <v>48</v>
      </c>
      <c r="F7" s="6" t="s">
        <v>45</v>
      </c>
      <c r="G7" s="15" t="s">
        <v>46</v>
      </c>
      <c r="H7" s="8" t="s">
        <v>48</v>
      </c>
      <c r="I7" s="527" t="s">
        <v>233</v>
      </c>
      <c r="J7" s="487"/>
    </row>
    <row r="8" spans="1:10" ht="13.5" thickTop="1" thickBot="1" x14ac:dyDescent="0.25">
      <c r="A8" s="18"/>
      <c r="B8" s="136" t="s">
        <v>69</v>
      </c>
      <c r="C8" s="137"/>
      <c r="D8" s="138"/>
      <c r="E8" s="139" t="s">
        <v>110</v>
      </c>
      <c r="F8" s="137"/>
      <c r="G8" s="138"/>
      <c r="H8" s="139" t="s">
        <v>110</v>
      </c>
      <c r="I8" s="493" t="s">
        <v>111</v>
      </c>
      <c r="J8" s="487"/>
    </row>
    <row r="9" spans="1:10" ht="12.75" thickTop="1" x14ac:dyDescent="0.2">
      <c r="A9" s="173">
        <v>111</v>
      </c>
      <c r="B9" s="140" t="s">
        <v>19</v>
      </c>
      <c r="C9" s="143">
        <v>6136549.8000000007</v>
      </c>
      <c r="D9" s="70">
        <v>6136549.8000000007</v>
      </c>
      <c r="E9" s="70">
        <v>0</v>
      </c>
      <c r="F9" s="936">
        <v>6691137</v>
      </c>
      <c r="G9" s="12">
        <v>6691137</v>
      </c>
      <c r="H9" s="10">
        <v>0</v>
      </c>
      <c r="I9" s="142">
        <v>109</v>
      </c>
      <c r="J9" s="487"/>
    </row>
    <row r="10" spans="1:10" x14ac:dyDescent="0.2">
      <c r="A10" s="173">
        <v>201</v>
      </c>
      <c r="B10" s="144" t="s">
        <v>20</v>
      </c>
      <c r="C10" s="143">
        <v>679021.80299999996</v>
      </c>
      <c r="D10" s="70">
        <v>650000</v>
      </c>
      <c r="E10" s="70">
        <v>-29021.802999999956</v>
      </c>
      <c r="F10" s="936">
        <v>745923</v>
      </c>
      <c r="G10" s="12">
        <v>720000</v>
      </c>
      <c r="H10" s="10">
        <v>-25923</v>
      </c>
      <c r="I10" s="142">
        <v>110.8</v>
      </c>
      <c r="J10" s="487"/>
    </row>
    <row r="11" spans="1:10" x14ac:dyDescent="0.2">
      <c r="A11" s="176">
        <v>205</v>
      </c>
      <c r="B11" s="146" t="s">
        <v>112</v>
      </c>
      <c r="C11" s="143">
        <v>1170601</v>
      </c>
      <c r="D11" s="70">
        <v>1170601</v>
      </c>
      <c r="E11" s="70">
        <v>0</v>
      </c>
      <c r="F11" s="936">
        <v>1283930</v>
      </c>
      <c r="G11" s="12">
        <v>1283930</v>
      </c>
      <c r="H11" s="10">
        <v>0</v>
      </c>
      <c r="I11" s="142">
        <v>109.7</v>
      </c>
      <c r="J11" s="487"/>
    </row>
    <row r="12" spans="1:10" x14ac:dyDescent="0.2">
      <c r="A12" s="174">
        <v>207</v>
      </c>
      <c r="B12" s="147" t="s">
        <v>65</v>
      </c>
      <c r="C12" s="143">
        <v>666392</v>
      </c>
      <c r="D12" s="70">
        <v>666392</v>
      </c>
      <c r="E12" s="70">
        <v>0</v>
      </c>
      <c r="F12" s="936">
        <v>731897</v>
      </c>
      <c r="G12" s="12">
        <v>731897</v>
      </c>
      <c r="H12" s="10">
        <v>0</v>
      </c>
      <c r="I12" s="142">
        <v>109.8</v>
      </c>
      <c r="J12" s="487"/>
    </row>
    <row r="13" spans="1:10" x14ac:dyDescent="0.2">
      <c r="A13" s="174">
        <v>209</v>
      </c>
      <c r="B13" s="147" t="s">
        <v>88</v>
      </c>
      <c r="C13" s="143">
        <v>143442.00640000001</v>
      </c>
      <c r="D13" s="70">
        <v>143442</v>
      </c>
      <c r="E13" s="70">
        <v>-6.4000000129453838E-3</v>
      </c>
      <c r="F13" s="936">
        <v>154582.12</v>
      </c>
      <c r="G13" s="12">
        <v>154582</v>
      </c>
      <c r="H13" s="10">
        <v>-0.11999999999534339</v>
      </c>
      <c r="I13" s="142">
        <v>107.8</v>
      </c>
      <c r="J13" s="487"/>
    </row>
    <row r="14" spans="1:10" x14ac:dyDescent="0.2">
      <c r="A14" s="174">
        <v>211</v>
      </c>
      <c r="B14" s="147" t="s">
        <v>17</v>
      </c>
      <c r="C14" s="143">
        <v>1275858</v>
      </c>
      <c r="D14" s="70">
        <v>1249000</v>
      </c>
      <c r="E14" s="70">
        <v>-26858</v>
      </c>
      <c r="F14" s="936">
        <v>1343802</v>
      </c>
      <c r="G14" s="12">
        <v>1343000</v>
      </c>
      <c r="H14" s="10">
        <v>-802</v>
      </c>
      <c r="I14" s="142">
        <v>107.5</v>
      </c>
      <c r="J14" s="487"/>
    </row>
    <row r="15" spans="1:10" ht="12.75" thickBot="1" x14ac:dyDescent="0.25">
      <c r="A15" s="174">
        <v>213</v>
      </c>
      <c r="B15" s="147" t="s">
        <v>217</v>
      </c>
      <c r="C15" s="143">
        <v>394311</v>
      </c>
      <c r="D15" s="70">
        <v>394311</v>
      </c>
      <c r="E15" s="70">
        <v>0</v>
      </c>
      <c r="F15" s="936">
        <v>427344</v>
      </c>
      <c r="G15" s="12">
        <v>427344</v>
      </c>
      <c r="H15" s="10">
        <v>0</v>
      </c>
      <c r="I15" s="142">
        <v>108.4</v>
      </c>
      <c r="J15" s="487"/>
    </row>
    <row r="16" spans="1:10" ht="13.5" thickTop="1" thickBot="1" x14ac:dyDescent="0.25">
      <c r="A16" s="148" t="s">
        <v>18</v>
      </c>
      <c r="B16" s="148"/>
      <c r="C16" s="149">
        <v>4329625.8093999997</v>
      </c>
      <c r="D16" s="149">
        <v>4273746</v>
      </c>
      <c r="E16" s="149">
        <v>-55879.809399999969</v>
      </c>
      <c r="F16" s="149">
        <v>4687478.12</v>
      </c>
      <c r="G16" s="149">
        <v>4660753</v>
      </c>
      <c r="H16" s="149">
        <v>-26725.119999999995</v>
      </c>
      <c r="I16" s="938">
        <v>109.1</v>
      </c>
      <c r="J16" s="488"/>
    </row>
    <row r="17" spans="1:12" ht="13.5" thickTop="1" thickBot="1" x14ac:dyDescent="0.25">
      <c r="A17" s="151" t="s">
        <v>27</v>
      </c>
      <c r="B17" s="151"/>
      <c r="C17" s="149">
        <v>10466175.6094</v>
      </c>
      <c r="D17" s="149">
        <v>10410295.800000001</v>
      </c>
      <c r="E17" s="149">
        <v>-55879.809399999969</v>
      </c>
      <c r="F17" s="149">
        <v>11378615.120000001</v>
      </c>
      <c r="G17" s="149">
        <v>11351890</v>
      </c>
      <c r="H17" s="149">
        <v>-26725.119999999995</v>
      </c>
      <c r="I17" s="938">
        <v>109</v>
      </c>
      <c r="J17" s="488"/>
    </row>
    <row r="18" spans="1:12" ht="13.5" thickTop="1" thickBot="1" x14ac:dyDescent="0.25">
      <c r="A18" s="175"/>
      <c r="B18" s="152"/>
      <c r="C18" s="154"/>
      <c r="D18" s="153"/>
      <c r="E18" s="153"/>
      <c r="F18" s="489"/>
      <c r="G18" s="937"/>
      <c r="H18" s="490"/>
      <c r="I18" s="491"/>
      <c r="J18" s="487"/>
      <c r="L18" s="494"/>
    </row>
    <row r="19" spans="1:12" ht="13.5" thickTop="1" thickBot="1" x14ac:dyDescent="0.25">
      <c r="A19" s="57"/>
      <c r="B19" s="155" t="s">
        <v>70</v>
      </c>
      <c r="C19" s="1237" t="s">
        <v>71</v>
      </c>
      <c r="D19" s="1228"/>
      <c r="E19" s="1228"/>
      <c r="F19" s="1226" t="s">
        <v>71</v>
      </c>
      <c r="G19" s="1224"/>
      <c r="H19" s="1224"/>
      <c r="I19" s="1225"/>
      <c r="J19" s="487"/>
    </row>
    <row r="20" spans="1:12" ht="12.75" thickTop="1" x14ac:dyDescent="0.2">
      <c r="A20" s="45">
        <v>111</v>
      </c>
      <c r="B20" s="140" t="s">
        <v>19</v>
      </c>
      <c r="C20" s="9">
        <v>1690.5095867768598</v>
      </c>
      <c r="D20" s="9">
        <v>1690.5095867768598</v>
      </c>
      <c r="E20" s="9">
        <v>0</v>
      </c>
      <c r="F20" s="156">
        <v>1823.1980926430517</v>
      </c>
      <c r="G20" s="158">
        <v>1823.1980926430517</v>
      </c>
      <c r="H20" s="82">
        <v>0</v>
      </c>
      <c r="I20" s="157">
        <v>107.8</v>
      </c>
      <c r="J20" s="487"/>
    </row>
    <row r="21" spans="1:12" x14ac:dyDescent="0.2">
      <c r="A21" s="16">
        <v>201</v>
      </c>
      <c r="B21" s="144" t="s">
        <v>20</v>
      </c>
      <c r="C21" s="12">
        <v>1697.5545075</v>
      </c>
      <c r="D21" s="12">
        <v>1625</v>
      </c>
      <c r="E21" s="12">
        <v>-72.5545075</v>
      </c>
      <c r="F21" s="159">
        <v>1893.2055837563453</v>
      </c>
      <c r="G21" s="12">
        <v>1827.4111675126903</v>
      </c>
      <c r="H21" s="13">
        <v>-65.79441624365495</v>
      </c>
      <c r="I21" s="145">
        <v>112.5</v>
      </c>
      <c r="J21" s="487"/>
    </row>
    <row r="22" spans="1:12" x14ac:dyDescent="0.2">
      <c r="A22" s="176">
        <v>205</v>
      </c>
      <c r="B22" s="146" t="s">
        <v>94</v>
      </c>
      <c r="C22" s="12">
        <v>1781.7366818873668</v>
      </c>
      <c r="D22" s="12">
        <v>1781.7366818873668</v>
      </c>
      <c r="E22" s="12">
        <v>0</v>
      </c>
      <c r="F22" s="159">
        <v>1924.9325337331334</v>
      </c>
      <c r="G22" s="12">
        <v>1924.9325337331334</v>
      </c>
      <c r="H22" s="13">
        <v>0</v>
      </c>
      <c r="I22" s="145">
        <v>108</v>
      </c>
      <c r="J22" s="487"/>
    </row>
    <row r="23" spans="1:12" x14ac:dyDescent="0.2">
      <c r="A23" s="16">
        <v>207</v>
      </c>
      <c r="B23" s="147" t="s">
        <v>65</v>
      </c>
      <c r="C23" s="12">
        <v>1649.4851485148515</v>
      </c>
      <c r="D23" s="12">
        <v>1649.4851485148515</v>
      </c>
      <c r="E23" s="12">
        <v>0</v>
      </c>
      <c r="F23" s="159">
        <v>1780.7712895377128</v>
      </c>
      <c r="G23" s="12">
        <v>1780.7712895377128</v>
      </c>
      <c r="H23" s="13">
        <v>0</v>
      </c>
      <c r="I23" s="145">
        <v>108</v>
      </c>
      <c r="J23" s="487"/>
    </row>
    <row r="24" spans="1:12" x14ac:dyDescent="0.2">
      <c r="A24" s="16">
        <v>209</v>
      </c>
      <c r="B24" s="147" t="s">
        <v>88</v>
      </c>
      <c r="C24" s="12">
        <v>1793.0250800000001</v>
      </c>
      <c r="D24" s="12">
        <v>1793.0250000000001</v>
      </c>
      <c r="E24" s="12">
        <v>-8.0000000025393092E-5</v>
      </c>
      <c r="F24" s="159">
        <v>1885.1478048780486</v>
      </c>
      <c r="G24" s="12">
        <v>1885.1463414634147</v>
      </c>
      <c r="H24" s="13">
        <v>-1.4634146339176368E-3</v>
      </c>
      <c r="I24" s="145">
        <v>105.1</v>
      </c>
      <c r="J24" s="487"/>
    </row>
    <row r="25" spans="1:12" x14ac:dyDescent="0.2">
      <c r="A25" s="16">
        <v>211</v>
      </c>
      <c r="B25" s="147" t="s">
        <v>17</v>
      </c>
      <c r="C25" s="12">
        <v>1767.1163434903046</v>
      </c>
      <c r="D25" s="12">
        <v>1729.9168975069251</v>
      </c>
      <c r="E25" s="12">
        <v>-37.199445983379519</v>
      </c>
      <c r="F25" s="159">
        <v>1861.2216066481994</v>
      </c>
      <c r="G25" s="12">
        <v>1860.1108033240998</v>
      </c>
      <c r="H25" s="13">
        <v>-1.1108033240996065</v>
      </c>
      <c r="I25" s="145">
        <v>107.5</v>
      </c>
      <c r="J25" s="487"/>
    </row>
    <row r="26" spans="1:12" ht="12.75" thickBot="1" x14ac:dyDescent="0.25">
      <c r="A26" s="16">
        <v>213</v>
      </c>
      <c r="B26" s="147" t="s">
        <v>217</v>
      </c>
      <c r="C26" s="12">
        <v>1649.8368200836819</v>
      </c>
      <c r="D26" s="12">
        <v>1649.8368200836819</v>
      </c>
      <c r="E26" s="12">
        <v>0</v>
      </c>
      <c r="F26" s="159">
        <v>1773.2116182572613</v>
      </c>
      <c r="G26" s="12">
        <v>1773.2116182572613</v>
      </c>
      <c r="H26" s="13">
        <v>0</v>
      </c>
      <c r="I26" s="145">
        <v>107.5</v>
      </c>
      <c r="J26" s="487"/>
    </row>
    <row r="27" spans="1:12" ht="13.5" thickTop="1" thickBot="1" x14ac:dyDescent="0.25">
      <c r="A27" s="78" t="s">
        <v>18</v>
      </c>
      <c r="B27" s="78"/>
      <c r="C27" s="149">
        <v>1730.4659509992005</v>
      </c>
      <c r="D27" s="149">
        <v>1708.1318944844124</v>
      </c>
      <c r="E27" s="149">
        <v>-22.334056514788017</v>
      </c>
      <c r="F27" s="149">
        <v>1862.3274215335719</v>
      </c>
      <c r="G27" s="149">
        <v>1851.7095748907429</v>
      </c>
      <c r="H27" s="149">
        <v>-10.617846642828908</v>
      </c>
      <c r="I27" s="150">
        <v>108.4</v>
      </c>
      <c r="J27" s="487"/>
    </row>
    <row r="28" spans="1:12" ht="13.5" thickTop="1" thickBot="1" x14ac:dyDescent="0.25">
      <c r="A28" s="78" t="s">
        <v>27</v>
      </c>
      <c r="B28" s="78"/>
      <c r="C28" s="149">
        <v>1706.8127216894977</v>
      </c>
      <c r="D28" s="149">
        <v>1697.6999021526419</v>
      </c>
      <c r="E28" s="149">
        <v>-9.1128195368557954</v>
      </c>
      <c r="F28" s="149">
        <v>1839.1167156941976</v>
      </c>
      <c r="G28" s="149">
        <v>1834.797155325683</v>
      </c>
      <c r="H28" s="149">
        <v>-4.319560368514658</v>
      </c>
      <c r="I28" s="150">
        <v>108.1</v>
      </c>
      <c r="J28" s="487"/>
    </row>
    <row r="29" spans="1:12" ht="12.75" thickTop="1" x14ac:dyDescent="0.2">
      <c r="A29" s="133"/>
      <c r="B29" s="132"/>
      <c r="C29" s="132"/>
      <c r="D29" s="132"/>
      <c r="E29" s="132"/>
      <c r="F29" s="492"/>
      <c r="G29" s="492"/>
      <c r="H29" s="492"/>
      <c r="I29" s="492"/>
      <c r="J29" s="492"/>
    </row>
    <row r="30" spans="1:12" x14ac:dyDescent="0.2">
      <c r="A30" s="134"/>
      <c r="B30" s="161"/>
      <c r="C30" s="161"/>
      <c r="D30" s="161"/>
      <c r="E30" s="161"/>
      <c r="F30" s="160"/>
      <c r="G30" s="160"/>
      <c r="H30" s="160"/>
      <c r="I30" s="160"/>
    </row>
    <row r="31" spans="1:12" s="66" customFormat="1" x14ac:dyDescent="0.2">
      <c r="A31" s="134"/>
      <c r="B31" s="134"/>
      <c r="C31" s="160"/>
      <c r="D31" s="160"/>
      <c r="E31" s="160"/>
      <c r="F31" s="160"/>
      <c r="G31" s="160"/>
      <c r="H31" s="160"/>
      <c r="I31" s="160"/>
    </row>
    <row r="32" spans="1:12" s="51" customFormat="1" x14ac:dyDescent="0.2">
      <c r="A32" s="133"/>
      <c r="B32" s="134"/>
      <c r="C32" s="172"/>
      <c r="D32" s="172"/>
      <c r="E32" s="172"/>
      <c r="F32" s="171"/>
      <c r="G32" s="171"/>
      <c r="H32" s="171"/>
      <c r="I32" s="171"/>
    </row>
    <row r="33" spans="1:9" x14ac:dyDescent="0.2">
      <c r="A33" s="134"/>
      <c r="B33" s="133"/>
      <c r="F33" s="66"/>
      <c r="G33" s="66"/>
      <c r="H33" s="66"/>
      <c r="I33" s="66"/>
    </row>
    <row r="34" spans="1:9" hidden="1" x14ac:dyDescent="0.2">
      <c r="A34" s="177" t="s">
        <v>107</v>
      </c>
      <c r="B34" s="162"/>
    </row>
    <row r="35" spans="1:9" hidden="1" x14ac:dyDescent="0.2">
      <c r="B35" s="161"/>
    </row>
    <row r="36" spans="1:9" hidden="1" x14ac:dyDescent="0.2">
      <c r="B36" s="161"/>
    </row>
    <row r="37" spans="1:9" hidden="1" x14ac:dyDescent="0.2"/>
    <row r="38" spans="1:9" hidden="1" x14ac:dyDescent="0.2"/>
    <row r="39" spans="1:9" hidden="1" x14ac:dyDescent="0.2"/>
    <row r="40" spans="1:9" hidden="1" x14ac:dyDescent="0.2"/>
    <row r="41" spans="1:9" hidden="1" x14ac:dyDescent="0.2">
      <c r="A41" s="164">
        <v>111</v>
      </c>
      <c r="B41" s="163" t="s">
        <v>19</v>
      </c>
    </row>
    <row r="42" spans="1:9" hidden="1" x14ac:dyDescent="0.2">
      <c r="A42" s="178">
        <v>201</v>
      </c>
      <c r="B42" s="165" t="s">
        <v>20</v>
      </c>
    </row>
    <row r="43" spans="1:9" hidden="1" x14ac:dyDescent="0.2">
      <c r="A43" s="166">
        <v>205</v>
      </c>
      <c r="B43" s="67" t="s">
        <v>100</v>
      </c>
    </row>
    <row r="44" spans="1:9" hidden="1" x14ac:dyDescent="0.2">
      <c r="A44" s="166">
        <v>207</v>
      </c>
      <c r="B44" s="67" t="s">
        <v>65</v>
      </c>
    </row>
    <row r="45" spans="1:9" hidden="1" x14ac:dyDescent="0.2">
      <c r="A45" s="166">
        <v>209</v>
      </c>
      <c r="B45" s="67" t="s">
        <v>101</v>
      </c>
    </row>
    <row r="46" spans="1:9" hidden="1" x14ac:dyDescent="0.2">
      <c r="A46" s="166">
        <v>211</v>
      </c>
      <c r="B46" s="67" t="s">
        <v>17</v>
      </c>
    </row>
    <row r="47" spans="1:9" hidden="1" x14ac:dyDescent="0.2">
      <c r="A47" s="166">
        <v>213</v>
      </c>
      <c r="B47" s="13" t="s">
        <v>40</v>
      </c>
    </row>
    <row r="48" spans="1:9" hidden="1" x14ac:dyDescent="0.2">
      <c r="A48" s="166">
        <v>217</v>
      </c>
      <c r="B48" s="67" t="s">
        <v>64</v>
      </c>
    </row>
    <row r="49" spans="1:2" hidden="1" x14ac:dyDescent="0.2">
      <c r="A49" s="166">
        <v>222</v>
      </c>
      <c r="B49" s="67" t="s">
        <v>102</v>
      </c>
    </row>
    <row r="50" spans="1:2" ht="12.75" hidden="1" thickBot="1" x14ac:dyDescent="0.25">
      <c r="A50" s="179">
        <v>227</v>
      </c>
      <c r="B50" s="167" t="s">
        <v>103</v>
      </c>
    </row>
    <row r="51" spans="1:2" ht="12.75" hidden="1" thickBot="1" x14ac:dyDescent="0.25">
      <c r="A51" s="169" t="s">
        <v>18</v>
      </c>
      <c r="B51" s="168"/>
    </row>
    <row r="52" spans="1:2" ht="13.5" hidden="1" thickTop="1" thickBot="1" x14ac:dyDescent="0.25">
      <c r="A52" s="18" t="s">
        <v>77</v>
      </c>
      <c r="B52" s="170"/>
    </row>
    <row r="53" spans="1:2" hidden="1" x14ac:dyDescent="0.2"/>
  </sheetData>
  <mergeCells count="8">
    <mergeCell ref="F5:H5"/>
    <mergeCell ref="F19:I19"/>
    <mergeCell ref="C5:E5"/>
    <mergeCell ref="C19:E19"/>
    <mergeCell ref="F3:H3"/>
    <mergeCell ref="F4:H4"/>
    <mergeCell ref="C3:E3"/>
    <mergeCell ref="C4:E4"/>
  </mergeCells>
  <phoneticPr fontId="0" type="noConversion"/>
  <pageMargins left="0.51181102362204722" right="0.62992125984251968" top="1.4566929133858268" bottom="0.86614173228346458" header="0.43307086614173229" footer="0.51181102362204722"/>
  <pageSetup paperSize="9" scale="91" fitToHeight="0" orientation="landscape" r:id="rId1"/>
  <headerFooter alignWithMargins="0">
    <oddHeader xml:space="preserve">&amp;C&amp;"Arial,Tučné"&amp;14
Náklady na činnost zdravotních pojišťoven v oč. skut. r. 2020 a ZPP 2021 (v tis. Kč) &amp;R&amp;"Arial CE,Tučné"&amp;10Příloha
Tabulka č. 1a
</oddHeader>
    <oddFooter>&amp;L&amp;"Arial CE,Tučné"&amp;9
Ministerstvo financí&amp;C&amp;"Arial CE,Tučné"&amp;9Stránka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S60"/>
  <sheetViews>
    <sheetView view="pageLayout" zoomScaleNormal="100" workbookViewId="0">
      <selection activeCell="B18" sqref="B18:K28"/>
    </sheetView>
  </sheetViews>
  <sheetFormatPr defaultColWidth="9.33203125" defaultRowHeight="10.5" x14ac:dyDescent="0.2"/>
  <cols>
    <col min="1" max="1" width="71" style="22" customWidth="1"/>
    <col min="2" max="2" width="12.6640625" style="22" customWidth="1"/>
    <col min="3" max="3" width="11.5" style="22" customWidth="1"/>
    <col min="4" max="6" width="10.83203125" style="22" customWidth="1"/>
    <col min="7" max="7" width="12.5" style="22" customWidth="1"/>
    <col min="8" max="8" width="10.83203125" style="22" customWidth="1"/>
    <col min="9" max="9" width="0.1640625" style="22" customWidth="1"/>
    <col min="10" max="10" width="12.83203125" style="22" customWidth="1"/>
    <col min="11" max="11" width="13.1640625" style="22" customWidth="1"/>
    <col min="12" max="37" width="9.33203125" style="22"/>
    <col min="38" max="38" width="13.1640625" style="22" customWidth="1"/>
    <col min="39" max="43" width="9.33203125" style="22"/>
    <col min="44" max="44" width="12.1640625" style="22" customWidth="1"/>
    <col min="45" max="16384" width="9.33203125" style="22"/>
  </cols>
  <sheetData>
    <row r="1" spans="1:12" ht="12.75" thickBot="1" x14ac:dyDescent="0.25">
      <c r="A1" s="193" t="s">
        <v>109</v>
      </c>
      <c r="B1" s="186" t="s">
        <v>84</v>
      </c>
      <c r="C1" s="947" t="s">
        <v>83</v>
      </c>
      <c r="D1" s="188" t="s">
        <v>95</v>
      </c>
      <c r="E1" s="955" t="s">
        <v>35</v>
      </c>
      <c r="F1" s="188" t="s">
        <v>82</v>
      </c>
      <c r="G1" s="955" t="s">
        <v>81</v>
      </c>
      <c r="H1" s="188" t="s">
        <v>36</v>
      </c>
      <c r="I1" s="187" t="s">
        <v>90</v>
      </c>
      <c r="J1" s="963" t="s">
        <v>87</v>
      </c>
      <c r="K1" s="188" t="s">
        <v>37</v>
      </c>
    </row>
    <row r="2" spans="1:12" ht="16.5" thickTop="1" thickBot="1" x14ac:dyDescent="0.3">
      <c r="A2" s="1136" t="s">
        <v>234</v>
      </c>
      <c r="B2" s="979"/>
      <c r="C2" s="948" t="s">
        <v>38</v>
      </c>
      <c r="D2" s="940" t="s">
        <v>38</v>
      </c>
      <c r="E2" s="948" t="s">
        <v>38</v>
      </c>
      <c r="F2" s="940" t="s">
        <v>38</v>
      </c>
      <c r="G2" s="948" t="s">
        <v>38</v>
      </c>
      <c r="H2" s="940" t="s">
        <v>38</v>
      </c>
      <c r="I2" s="939" t="s">
        <v>38</v>
      </c>
      <c r="J2" s="964" t="s">
        <v>38</v>
      </c>
      <c r="K2" s="940" t="s">
        <v>38</v>
      </c>
    </row>
    <row r="3" spans="1:12" ht="14.25" thickTop="1" thickBot="1" x14ac:dyDescent="0.25">
      <c r="A3" s="1137" t="s">
        <v>118</v>
      </c>
      <c r="B3" s="1011">
        <v>205565354</v>
      </c>
      <c r="C3" s="949">
        <v>21694165</v>
      </c>
      <c r="D3" s="941">
        <v>37284000</v>
      </c>
      <c r="E3" s="949">
        <v>20994000</v>
      </c>
      <c r="F3" s="941">
        <v>4340300</v>
      </c>
      <c r="G3" s="949">
        <v>40650000</v>
      </c>
      <c r="H3" s="941">
        <v>12550000</v>
      </c>
      <c r="I3" s="956"/>
      <c r="J3" s="965">
        <v>137512465</v>
      </c>
      <c r="K3" s="971">
        <v>343077819</v>
      </c>
    </row>
    <row r="4" spans="1:12" ht="12" thickBot="1" x14ac:dyDescent="0.25">
      <c r="A4" s="198"/>
      <c r="B4" s="1143"/>
      <c r="C4" s="1138"/>
      <c r="D4" s="942"/>
      <c r="E4" s="950"/>
      <c r="F4" s="942"/>
      <c r="G4" s="950"/>
      <c r="H4" s="942"/>
      <c r="I4" s="957"/>
      <c r="J4" s="966"/>
      <c r="K4" s="942"/>
    </row>
    <row r="5" spans="1:12" ht="12" thickBot="1" x14ac:dyDescent="0.25">
      <c r="A5" s="195" t="s">
        <v>120</v>
      </c>
      <c r="B5" s="1144">
        <v>17130446.166666668</v>
      </c>
      <c r="C5" s="1139">
        <v>1807847.0833333333</v>
      </c>
      <c r="D5" s="943">
        <v>3107000</v>
      </c>
      <c r="E5" s="951">
        <v>1749500</v>
      </c>
      <c r="F5" s="943">
        <v>361691.66666666669</v>
      </c>
      <c r="G5" s="951">
        <v>3387500</v>
      </c>
      <c r="H5" s="943">
        <v>1045833.3333333334</v>
      </c>
      <c r="I5" s="958"/>
      <c r="J5" s="967">
        <v>11459372.083333334</v>
      </c>
      <c r="K5" s="943">
        <v>28589818.25</v>
      </c>
    </row>
    <row r="6" spans="1:12" ht="12" thickBot="1" x14ac:dyDescent="0.25">
      <c r="A6" s="198" t="s">
        <v>117</v>
      </c>
      <c r="B6" s="1148">
        <v>563192.75068493153</v>
      </c>
      <c r="C6" s="1139">
        <v>59436.068493150684</v>
      </c>
      <c r="D6" s="943">
        <v>102147.94520547945</v>
      </c>
      <c r="E6" s="951">
        <v>57517.808219178085</v>
      </c>
      <c r="F6" s="943">
        <v>11891.232876712329</v>
      </c>
      <c r="G6" s="951">
        <v>111369.86301369863</v>
      </c>
      <c r="H6" s="943">
        <v>34383.561643835616</v>
      </c>
      <c r="I6" s="958"/>
      <c r="J6" s="967">
        <v>376746.47945205477</v>
      </c>
      <c r="K6" s="943">
        <v>939939.23013698636</v>
      </c>
    </row>
    <row r="7" spans="1:12" ht="12" thickBot="1" x14ac:dyDescent="0.25">
      <c r="A7" s="195" t="s">
        <v>211</v>
      </c>
      <c r="B7" s="1145">
        <v>18727456.199999988</v>
      </c>
      <c r="C7" s="1140">
        <v>1044771</v>
      </c>
      <c r="D7" s="944">
        <v>4253679</v>
      </c>
      <c r="E7" s="952">
        <v>3338636</v>
      </c>
      <c r="F7" s="944">
        <v>1033731</v>
      </c>
      <c r="G7" s="952">
        <v>4405440</v>
      </c>
      <c r="H7" s="944">
        <v>1584881</v>
      </c>
      <c r="I7" s="959"/>
      <c r="J7" s="968">
        <v>15661138</v>
      </c>
      <c r="K7" s="972">
        <v>34388594.199999988</v>
      </c>
    </row>
    <row r="8" spans="1:12" ht="12" thickBot="1" x14ac:dyDescent="0.25">
      <c r="A8" s="211" t="s">
        <v>74</v>
      </c>
      <c r="B8" s="1146">
        <v>33.25230336722985</v>
      </c>
      <c r="C8" s="1141">
        <v>17.578063732805571</v>
      </c>
      <c r="D8" s="945">
        <v>41.642335452204698</v>
      </c>
      <c r="E8" s="953">
        <v>58.045257692674092</v>
      </c>
      <c r="F8" s="945">
        <v>86.932197083150939</v>
      </c>
      <c r="G8" s="953">
        <v>39.556841328413284</v>
      </c>
      <c r="H8" s="945">
        <v>46.094148605577693</v>
      </c>
      <c r="I8" s="960"/>
      <c r="J8" s="969">
        <v>41.569434232743923</v>
      </c>
      <c r="K8" s="945">
        <v>36.585976090165111</v>
      </c>
    </row>
    <row r="9" spans="1:12" ht="12" thickBot="1" x14ac:dyDescent="0.25">
      <c r="A9" s="211"/>
      <c r="B9" s="981"/>
      <c r="C9" s="1142"/>
      <c r="D9" s="946"/>
      <c r="E9" s="954"/>
      <c r="F9" s="946"/>
      <c r="G9" s="954"/>
      <c r="H9" s="946"/>
      <c r="I9" s="961"/>
      <c r="J9" s="970"/>
      <c r="K9" s="942"/>
    </row>
    <row r="10" spans="1:12" ht="12" thickBot="1" x14ac:dyDescent="0.25">
      <c r="A10" s="211" t="s">
        <v>212</v>
      </c>
      <c r="B10" s="1145">
        <v>0</v>
      </c>
      <c r="C10" s="1139">
        <v>0</v>
      </c>
      <c r="D10" s="943">
        <v>0</v>
      </c>
      <c r="E10" s="951">
        <v>0</v>
      </c>
      <c r="F10" s="943">
        <v>0</v>
      </c>
      <c r="G10" s="951">
        <v>0</v>
      </c>
      <c r="H10" s="943">
        <v>0</v>
      </c>
      <c r="I10" s="962"/>
      <c r="J10" s="943">
        <v>0</v>
      </c>
      <c r="K10" s="943">
        <v>0</v>
      </c>
    </row>
    <row r="11" spans="1:12" ht="12" thickBot="1" x14ac:dyDescent="0.25">
      <c r="A11" s="211" t="s">
        <v>75</v>
      </c>
      <c r="B11" s="1147">
        <v>0</v>
      </c>
      <c r="C11" s="1141">
        <v>0</v>
      </c>
      <c r="D11" s="945">
        <v>0</v>
      </c>
      <c r="E11" s="953">
        <v>0</v>
      </c>
      <c r="F11" s="945">
        <v>0</v>
      </c>
      <c r="G11" s="953">
        <v>0</v>
      </c>
      <c r="H11" s="945">
        <v>0</v>
      </c>
      <c r="I11" s="960"/>
      <c r="J11" s="969">
        <v>0</v>
      </c>
      <c r="K11" s="945">
        <v>0</v>
      </c>
    </row>
    <row r="12" spans="1:12" ht="12" thickBot="1" x14ac:dyDescent="0.25">
      <c r="A12" s="211" t="s">
        <v>213</v>
      </c>
      <c r="B12" s="218">
        <v>23500000</v>
      </c>
      <c r="C12" s="978">
        <v>3300000</v>
      </c>
      <c r="D12" s="219">
        <v>3850000</v>
      </c>
      <c r="E12" s="218">
        <v>2842000</v>
      </c>
      <c r="F12" s="219">
        <v>720000</v>
      </c>
      <c r="G12" s="218">
        <v>4233700</v>
      </c>
      <c r="H12" s="978">
        <v>1880346</v>
      </c>
      <c r="I12" s="1004"/>
      <c r="J12" s="220">
        <v>16826046</v>
      </c>
      <c r="K12" s="197">
        <v>40326046</v>
      </c>
    </row>
    <row r="13" spans="1:12" ht="12" thickBot="1" x14ac:dyDescent="0.25">
      <c r="A13" s="195" t="s">
        <v>76</v>
      </c>
      <c r="B13" s="220">
        <v>41.72638936033939</v>
      </c>
      <c r="C13" s="197">
        <v>55.521841933072785</v>
      </c>
      <c r="D13" s="220">
        <v>37.690430211350716</v>
      </c>
      <c r="E13" s="220">
        <v>49.410784033533389</v>
      </c>
      <c r="F13" s="220">
        <v>60.548809990092849</v>
      </c>
      <c r="G13" s="220">
        <v>38.014772447724475</v>
      </c>
      <c r="H13" s="197">
        <v>54.687353784860562</v>
      </c>
      <c r="I13" s="248"/>
      <c r="J13" s="220">
        <v>44.661455163355555</v>
      </c>
      <c r="K13" s="197">
        <v>42.902822551754646</v>
      </c>
    </row>
    <row r="14" spans="1:12" s="128" customFormat="1" x14ac:dyDescent="0.15"/>
    <row r="15" spans="1:12" s="130" customFormat="1" ht="13.5" thickBot="1" x14ac:dyDescent="0.25"/>
    <row r="16" spans="1:12" ht="12.75" thickBot="1" x14ac:dyDescent="0.25">
      <c r="A16" s="193" t="s">
        <v>109</v>
      </c>
      <c r="B16" s="973" t="s">
        <v>84</v>
      </c>
      <c r="C16" s="186" t="s">
        <v>83</v>
      </c>
      <c r="D16" s="955" t="s">
        <v>95</v>
      </c>
      <c r="E16" s="1180" t="s">
        <v>35</v>
      </c>
      <c r="F16" s="955" t="s">
        <v>82</v>
      </c>
      <c r="G16" s="188" t="s">
        <v>81</v>
      </c>
      <c r="H16" s="187" t="s">
        <v>36</v>
      </c>
      <c r="I16" s="955" t="s">
        <v>90</v>
      </c>
      <c r="J16" s="188" t="s">
        <v>87</v>
      </c>
      <c r="K16" s="187" t="s">
        <v>37</v>
      </c>
      <c r="L16" s="113"/>
    </row>
    <row r="17" spans="1:97" ht="16.5" thickTop="1" thickBot="1" x14ac:dyDescent="0.3">
      <c r="A17" s="528" t="s">
        <v>235</v>
      </c>
      <c r="B17" s="480" t="s">
        <v>38</v>
      </c>
      <c r="C17" s="979" t="s">
        <v>38</v>
      </c>
      <c r="D17" s="983" t="s">
        <v>38</v>
      </c>
      <c r="E17" s="1181" t="s">
        <v>38</v>
      </c>
      <c r="F17" s="983" t="s">
        <v>38</v>
      </c>
      <c r="G17" s="979" t="s">
        <v>38</v>
      </c>
      <c r="H17" s="481" t="s">
        <v>38</v>
      </c>
      <c r="I17" s="983" t="s">
        <v>38</v>
      </c>
      <c r="J17" s="979" t="s">
        <v>38</v>
      </c>
      <c r="K17" s="481" t="s">
        <v>38</v>
      </c>
      <c r="L17" s="113"/>
    </row>
    <row r="18" spans="1:97" ht="12" thickBot="1" x14ac:dyDescent="0.25">
      <c r="A18" s="195" t="s">
        <v>118</v>
      </c>
      <c r="B18" s="1010">
        <v>235014000</v>
      </c>
      <c r="C18" s="1011">
        <v>23906969.830000002</v>
      </c>
      <c r="D18" s="1012">
        <v>40378572</v>
      </c>
      <c r="E18" s="1011">
        <v>23670000</v>
      </c>
      <c r="F18" s="1012">
        <v>5260600</v>
      </c>
      <c r="G18" s="1011">
        <v>44426000</v>
      </c>
      <c r="H18" s="1013">
        <v>13650000</v>
      </c>
      <c r="I18" s="1014">
        <v>0</v>
      </c>
      <c r="J18" s="1015">
        <v>151292141.82999998</v>
      </c>
      <c r="K18" s="1016">
        <v>386306141.82999998</v>
      </c>
      <c r="L18" s="113"/>
    </row>
    <row r="19" spans="1:97" ht="12" thickBot="1" x14ac:dyDescent="0.25">
      <c r="A19" s="198"/>
      <c r="B19" s="1017"/>
      <c r="C19" s="1018"/>
      <c r="D19" s="1019"/>
      <c r="E19" s="946"/>
      <c r="F19" s="1019"/>
      <c r="G19" s="1018"/>
      <c r="H19" s="942"/>
      <c r="I19" s="1020"/>
      <c r="J19" s="1018"/>
      <c r="K19" s="1021"/>
      <c r="L19" s="113"/>
    </row>
    <row r="20" spans="1:97" ht="12" thickBot="1" x14ac:dyDescent="0.25">
      <c r="A20" s="195" t="s">
        <v>120</v>
      </c>
      <c r="B20" s="974">
        <v>19584500</v>
      </c>
      <c r="C20" s="980">
        <v>1992247.4858333336</v>
      </c>
      <c r="D20" s="984">
        <v>3364881</v>
      </c>
      <c r="E20" s="943">
        <v>1972500</v>
      </c>
      <c r="F20" s="984">
        <v>438383.33333333331</v>
      </c>
      <c r="G20" s="980">
        <v>3702166.6666666665</v>
      </c>
      <c r="H20" s="989">
        <v>1137500</v>
      </c>
      <c r="I20" s="1000">
        <v>0</v>
      </c>
      <c r="J20" s="980">
        <v>12607678.485833332</v>
      </c>
      <c r="K20" s="989">
        <v>32192178.485833332</v>
      </c>
      <c r="L20" s="113"/>
    </row>
    <row r="21" spans="1:97" ht="12" thickBot="1" x14ac:dyDescent="0.25">
      <c r="A21" s="198" t="s">
        <v>117</v>
      </c>
      <c r="B21" s="993">
        <v>643873.9726027397</v>
      </c>
      <c r="C21" s="991">
        <v>65498.547479452063</v>
      </c>
      <c r="D21" s="994">
        <v>110626.22465753424</v>
      </c>
      <c r="E21" s="995">
        <v>64849.315068493153</v>
      </c>
      <c r="F21" s="994">
        <v>14412.602739726028</v>
      </c>
      <c r="G21" s="991">
        <v>121715.06849315068</v>
      </c>
      <c r="H21" s="990">
        <v>37397.260273972606</v>
      </c>
      <c r="I21" s="1001">
        <v>0</v>
      </c>
      <c r="J21" s="991">
        <v>414499.01871232875</v>
      </c>
      <c r="K21" s="990">
        <v>1058372.9913150684</v>
      </c>
      <c r="L21" s="113"/>
    </row>
    <row r="22" spans="1:97" ht="12" thickBot="1" x14ac:dyDescent="0.25">
      <c r="A22" s="195" t="s">
        <v>236</v>
      </c>
      <c r="B22" s="975">
        <v>6330822.1999999881</v>
      </c>
      <c r="C22" s="998">
        <v>438142.16999999806</v>
      </c>
      <c r="D22" s="999">
        <v>4418804</v>
      </c>
      <c r="E22" s="972">
        <v>2742747</v>
      </c>
      <c r="F22" s="999">
        <v>614137</v>
      </c>
      <c r="G22" s="998">
        <v>2520257</v>
      </c>
      <c r="H22" s="1007">
        <v>1364383</v>
      </c>
      <c r="I22" s="999">
        <v>0</v>
      </c>
      <c r="J22" s="998">
        <v>12098470.169999998</v>
      </c>
      <c r="K22" s="1007">
        <v>18429292.369999986</v>
      </c>
      <c r="L22" s="113"/>
    </row>
    <row r="23" spans="1:97" ht="12" thickBot="1" x14ac:dyDescent="0.25">
      <c r="A23" s="211" t="s">
        <v>74</v>
      </c>
      <c r="B23" s="1006">
        <v>9.8323934020951764</v>
      </c>
      <c r="C23" s="945">
        <v>6.6893417771966659</v>
      </c>
      <c r="D23" s="945">
        <v>39.94354877136319</v>
      </c>
      <c r="E23" s="945">
        <v>42.29415525982256</v>
      </c>
      <c r="F23" s="945">
        <v>42.611109949435424</v>
      </c>
      <c r="G23" s="945">
        <v>20.706203687030118</v>
      </c>
      <c r="H23" s="1063">
        <v>36.483501465201464</v>
      </c>
      <c r="I23" s="1008"/>
      <c r="J23" s="945">
        <v>29.18817566223624</v>
      </c>
      <c r="K23" s="1009">
        <v>17.41285210528747</v>
      </c>
      <c r="L23" s="113"/>
    </row>
    <row r="24" spans="1:97" ht="12" thickBot="1" x14ac:dyDescent="0.25">
      <c r="A24" s="211"/>
      <c r="B24" s="1005"/>
      <c r="C24" s="981"/>
      <c r="D24" s="985"/>
      <c r="E24" s="987"/>
      <c r="F24" s="985"/>
      <c r="G24" s="981"/>
      <c r="H24" s="996"/>
      <c r="I24" s="1002"/>
      <c r="J24" s="981"/>
      <c r="K24" s="474"/>
      <c r="L24" s="113"/>
    </row>
    <row r="25" spans="1:97" ht="12" thickBot="1" x14ac:dyDescent="0.25">
      <c r="A25" s="211" t="s">
        <v>237</v>
      </c>
      <c r="B25" s="975">
        <v>0</v>
      </c>
      <c r="C25" s="980">
        <v>0</v>
      </c>
      <c r="D25" s="984">
        <v>0</v>
      </c>
      <c r="E25" s="943">
        <v>0</v>
      </c>
      <c r="F25" s="984">
        <v>0</v>
      </c>
      <c r="G25" s="980">
        <v>0</v>
      </c>
      <c r="H25" s="989">
        <v>0</v>
      </c>
      <c r="I25" s="1000"/>
      <c r="J25" s="980">
        <v>0</v>
      </c>
      <c r="K25" s="989">
        <v>0</v>
      </c>
      <c r="L25" s="113"/>
    </row>
    <row r="26" spans="1:97" ht="12" thickBot="1" x14ac:dyDescent="0.25">
      <c r="A26" s="211" t="s">
        <v>75</v>
      </c>
      <c r="B26" s="976">
        <v>0</v>
      </c>
      <c r="C26" s="982">
        <v>0</v>
      </c>
      <c r="D26" s="986">
        <v>0</v>
      </c>
      <c r="E26" s="988">
        <v>0</v>
      </c>
      <c r="F26" s="986">
        <v>0</v>
      </c>
      <c r="G26" s="982">
        <v>0</v>
      </c>
      <c r="H26" s="997">
        <v>0</v>
      </c>
      <c r="I26" s="1003"/>
      <c r="J26" s="992">
        <v>0</v>
      </c>
      <c r="K26" s="201">
        <v>1</v>
      </c>
      <c r="L26" s="113"/>
    </row>
    <row r="27" spans="1:97" ht="12" thickBot="1" x14ac:dyDescent="0.25">
      <c r="A27" s="211" t="s">
        <v>238</v>
      </c>
      <c r="B27" s="977">
        <v>24900000</v>
      </c>
      <c r="C27" s="218">
        <v>3400000</v>
      </c>
      <c r="D27" s="219">
        <v>4165700</v>
      </c>
      <c r="E27" s="218">
        <v>2927000</v>
      </c>
      <c r="F27" s="219">
        <v>460000</v>
      </c>
      <c r="G27" s="218">
        <v>3759700</v>
      </c>
      <c r="H27" s="978">
        <v>2030346</v>
      </c>
      <c r="I27" s="1004"/>
      <c r="J27" s="220">
        <v>16742746</v>
      </c>
      <c r="K27" s="197">
        <v>41642746</v>
      </c>
      <c r="L27" s="113"/>
    </row>
    <row r="28" spans="1:97" ht="12" thickBot="1" x14ac:dyDescent="0.25">
      <c r="A28" s="195" t="s">
        <v>76</v>
      </c>
      <c r="B28" s="212">
        <v>38.672164211493786</v>
      </c>
      <c r="C28" s="220">
        <v>51.909548086797408</v>
      </c>
      <c r="D28" s="220">
        <v>37.655628336732661</v>
      </c>
      <c r="E28" s="220">
        <v>45.135403464300801</v>
      </c>
      <c r="F28" s="220">
        <v>31.916511424552333</v>
      </c>
      <c r="G28" s="220">
        <v>30.889355332462973</v>
      </c>
      <c r="H28" s="197">
        <v>54.29130329670329</v>
      </c>
      <c r="I28" s="248"/>
      <c r="J28" s="220">
        <v>40.392727712631391</v>
      </c>
      <c r="K28" s="197">
        <v>39.346002157762278</v>
      </c>
      <c r="L28" s="113"/>
    </row>
    <row r="29" spans="1:97" ht="12" hidden="1" thickBot="1" x14ac:dyDescent="0.25">
      <c r="A29" s="190" t="s">
        <v>96</v>
      </c>
      <c r="B29" s="208">
        <v>139371048</v>
      </c>
      <c r="C29" s="222">
        <v>10948781</v>
      </c>
      <c r="D29" s="222">
        <v>13111817</v>
      </c>
      <c r="E29" s="222">
        <v>12769791</v>
      </c>
      <c r="F29" s="222">
        <v>2671609</v>
      </c>
      <c r="G29" s="222">
        <v>20623194</v>
      </c>
      <c r="H29" s="222">
        <v>6888264</v>
      </c>
      <c r="I29" s="222">
        <v>659006</v>
      </c>
      <c r="J29" s="222">
        <f>SUM(C29:I29)</f>
        <v>67672462</v>
      </c>
      <c r="K29" s="223">
        <f>SUM(J29,B29)</f>
        <v>207043510</v>
      </c>
      <c r="L29" s="114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2"/>
      <c r="BM29" s="52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52"/>
      <c r="BY29" s="52"/>
      <c r="BZ29" s="52"/>
      <c r="CA29" s="52"/>
      <c r="CB29" s="52"/>
      <c r="CC29" s="52"/>
      <c r="CD29" s="52"/>
      <c r="CE29" s="52"/>
      <c r="CF29" s="52"/>
      <c r="CG29" s="52"/>
      <c r="CH29" s="52"/>
      <c r="CI29" s="52"/>
      <c r="CJ29" s="52"/>
      <c r="CK29" s="52"/>
      <c r="CL29" s="52"/>
      <c r="CM29" s="52"/>
      <c r="CN29" s="52"/>
      <c r="CO29" s="52"/>
      <c r="CP29" s="52"/>
      <c r="CQ29" s="52"/>
      <c r="CR29" s="52"/>
    </row>
    <row r="30" spans="1:97" s="23" customFormat="1" ht="11.25" hidden="1" x14ac:dyDescent="0.2">
      <c r="A30" s="189"/>
      <c r="B30" s="199"/>
      <c r="C30" s="200"/>
      <c r="D30" s="200"/>
      <c r="E30" s="200"/>
      <c r="F30" s="200"/>
      <c r="G30" s="200"/>
      <c r="H30" s="200"/>
      <c r="I30" s="200"/>
      <c r="J30" s="200"/>
      <c r="K30" s="201"/>
      <c r="L30" s="114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2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2"/>
      <c r="CA30" s="52"/>
      <c r="CB30" s="52"/>
      <c r="CC30" s="52"/>
      <c r="CD30" s="52"/>
      <c r="CE30" s="52"/>
      <c r="CF30" s="52"/>
      <c r="CG30" s="52"/>
      <c r="CH30" s="52"/>
      <c r="CI30" s="52"/>
      <c r="CJ30" s="52"/>
      <c r="CK30" s="52"/>
      <c r="CL30" s="52"/>
      <c r="CM30" s="52"/>
      <c r="CN30" s="52"/>
      <c r="CO30" s="52"/>
      <c r="CP30" s="52"/>
      <c r="CQ30" s="52"/>
      <c r="CR30" s="52"/>
      <c r="CS30" s="129"/>
    </row>
    <row r="31" spans="1:97" ht="12" hidden="1" thickBot="1" x14ac:dyDescent="0.25">
      <c r="A31" s="190" t="s">
        <v>72</v>
      </c>
      <c r="B31" s="202">
        <f>B29/12</f>
        <v>11614254</v>
      </c>
      <c r="C31" s="203">
        <f t="shared" ref="C31:K31" si="0">C29/12</f>
        <v>912398.41666666663</v>
      </c>
      <c r="D31" s="203">
        <f t="shared" si="0"/>
        <v>1092651.4166666667</v>
      </c>
      <c r="E31" s="203">
        <f t="shared" si="0"/>
        <v>1064149.25</v>
      </c>
      <c r="F31" s="203">
        <f t="shared" si="0"/>
        <v>222634.08333333334</v>
      </c>
      <c r="G31" s="203">
        <f t="shared" si="0"/>
        <v>1718599.5</v>
      </c>
      <c r="H31" s="203">
        <f t="shared" si="0"/>
        <v>574022</v>
      </c>
      <c r="I31" s="203">
        <f t="shared" si="0"/>
        <v>54917.166666666664</v>
      </c>
      <c r="J31" s="203">
        <f t="shared" si="0"/>
        <v>5639371.833333333</v>
      </c>
      <c r="K31" s="204">
        <f t="shared" si="0"/>
        <v>17253625.833333332</v>
      </c>
      <c r="L31" s="114"/>
      <c r="M31" s="52"/>
    </row>
    <row r="32" spans="1:97" ht="12" hidden="1" thickBot="1" x14ac:dyDescent="0.25">
      <c r="A32" s="189" t="s">
        <v>73</v>
      </c>
      <c r="B32" s="205">
        <f>B29/365</f>
        <v>381838.4876712329</v>
      </c>
      <c r="C32" s="206">
        <f t="shared" ref="C32:K32" si="1">C29/365</f>
        <v>29996.660273972604</v>
      </c>
      <c r="D32" s="206">
        <f t="shared" si="1"/>
        <v>35922.786301369866</v>
      </c>
      <c r="E32" s="206">
        <f t="shared" si="1"/>
        <v>34985.728767123284</v>
      </c>
      <c r="F32" s="206">
        <f t="shared" si="1"/>
        <v>7319.4767123287675</v>
      </c>
      <c r="G32" s="206">
        <f t="shared" si="1"/>
        <v>56501.901369863015</v>
      </c>
      <c r="H32" s="206">
        <f t="shared" si="1"/>
        <v>18871.956164383562</v>
      </c>
      <c r="I32" s="206">
        <f t="shared" si="1"/>
        <v>1805.495890410959</v>
      </c>
      <c r="J32" s="206">
        <f t="shared" si="1"/>
        <v>185404.00547945205</v>
      </c>
      <c r="K32" s="207">
        <f t="shared" si="1"/>
        <v>567242.49315068498</v>
      </c>
      <c r="L32" s="113"/>
    </row>
    <row r="33" spans="1:12" ht="12" hidden="1" thickBot="1" x14ac:dyDescent="0.25">
      <c r="A33" s="190" t="s">
        <v>104</v>
      </c>
      <c r="B33" s="208">
        <v>2298959</v>
      </c>
      <c r="C33" s="209">
        <v>398305</v>
      </c>
      <c r="D33" s="209">
        <v>3393155</v>
      </c>
      <c r="E33" s="209">
        <v>691217</v>
      </c>
      <c r="F33" s="209">
        <v>549153</v>
      </c>
      <c r="G33" s="209">
        <v>3840336</v>
      </c>
      <c r="H33" s="209">
        <v>2398243</v>
      </c>
      <c r="I33" s="209">
        <v>1569</v>
      </c>
      <c r="J33" s="209">
        <f>SUM(C33:I33)</f>
        <v>11271978</v>
      </c>
      <c r="K33" s="210">
        <f>SUM(J33,B33)</f>
        <v>13570937</v>
      </c>
      <c r="L33" s="113"/>
    </row>
    <row r="34" spans="1:12" ht="12" hidden="1" thickBot="1" x14ac:dyDescent="0.25">
      <c r="A34" s="191" t="s">
        <v>74</v>
      </c>
      <c r="B34" s="212">
        <f>B33/B32</f>
        <v>6.0207628990491626</v>
      </c>
      <c r="C34" s="196">
        <f t="shared" ref="C34:K34" si="2">C33/C32</f>
        <v>13.278311530753971</v>
      </c>
      <c r="D34" s="196">
        <f t="shared" si="2"/>
        <v>94.456899070510204</v>
      </c>
      <c r="E34" s="196">
        <f t="shared" si="2"/>
        <v>19.757113096056155</v>
      </c>
      <c r="F34" s="196">
        <f t="shared" si="2"/>
        <v>75.026265070974077</v>
      </c>
      <c r="G34" s="196">
        <f t="shared" si="2"/>
        <v>67.968261366304361</v>
      </c>
      <c r="H34" s="196">
        <f t="shared" si="2"/>
        <v>127.07972502215362</v>
      </c>
      <c r="I34" s="196">
        <f t="shared" si="2"/>
        <v>0.86901333220031374</v>
      </c>
      <c r="J34" s="196">
        <f t="shared" si="2"/>
        <v>60.796841852746546</v>
      </c>
      <c r="K34" s="197">
        <f t="shared" si="2"/>
        <v>23.924401228514718</v>
      </c>
      <c r="L34" s="113"/>
    </row>
    <row r="35" spans="1:12" ht="11.25" hidden="1" x14ac:dyDescent="0.2">
      <c r="A35" s="191"/>
      <c r="B35" s="224"/>
      <c r="C35" s="214"/>
      <c r="D35" s="214"/>
      <c r="E35" s="214"/>
      <c r="F35" s="214"/>
      <c r="G35" s="214"/>
      <c r="H35" s="214"/>
      <c r="I35" s="214"/>
      <c r="J35" s="214"/>
      <c r="K35" s="201"/>
      <c r="L35" s="113"/>
    </row>
    <row r="36" spans="1:12" ht="11.25" hidden="1" x14ac:dyDescent="0.2">
      <c r="A36" s="191" t="s">
        <v>105</v>
      </c>
      <c r="B36" s="215">
        <v>0</v>
      </c>
      <c r="C36" s="203">
        <v>0</v>
      </c>
      <c r="D36" s="203">
        <v>0</v>
      </c>
      <c r="E36" s="203">
        <v>0</v>
      </c>
      <c r="F36" s="203">
        <v>0</v>
      </c>
      <c r="G36" s="203">
        <v>0</v>
      </c>
      <c r="H36" s="203">
        <v>0</v>
      </c>
      <c r="I36" s="203">
        <v>0</v>
      </c>
      <c r="J36" s="203">
        <f>SUM(C36:I36)</f>
        <v>0</v>
      </c>
      <c r="K36" s="204">
        <v>0</v>
      </c>
      <c r="L36" s="113"/>
    </row>
    <row r="37" spans="1:12" ht="12" hidden="1" thickBot="1" x14ac:dyDescent="0.25">
      <c r="A37" s="191" t="s">
        <v>75</v>
      </c>
      <c r="B37" s="216">
        <v>0</v>
      </c>
      <c r="C37" s="217">
        <v>0</v>
      </c>
      <c r="D37" s="217">
        <v>0</v>
      </c>
      <c r="E37" s="217">
        <v>0</v>
      </c>
      <c r="F37" s="217">
        <v>0</v>
      </c>
      <c r="G37" s="217">
        <v>0</v>
      </c>
      <c r="H37" s="217">
        <v>0</v>
      </c>
      <c r="I37" s="217">
        <v>0</v>
      </c>
      <c r="J37" s="217">
        <v>0</v>
      </c>
      <c r="K37" s="201">
        <v>0</v>
      </c>
      <c r="L37" s="113"/>
    </row>
    <row r="38" spans="1:12" ht="12" hidden="1" thickBot="1" x14ac:dyDescent="0.25">
      <c r="A38" s="191" t="s">
        <v>106</v>
      </c>
      <c r="B38" s="218">
        <v>17518582</v>
      </c>
      <c r="C38" s="219">
        <v>1599951</v>
      </c>
      <c r="D38" s="218">
        <v>1187665</v>
      </c>
      <c r="E38" s="219">
        <v>1604692</v>
      </c>
      <c r="F38" s="218">
        <v>314011</v>
      </c>
      <c r="G38" s="219">
        <v>2041022</v>
      </c>
      <c r="H38" s="218">
        <v>539197</v>
      </c>
      <c r="I38" s="220">
        <v>114325</v>
      </c>
      <c r="J38" s="220">
        <f>SUM(C38:I38)</f>
        <v>7400863</v>
      </c>
      <c r="K38" s="221">
        <f>SUM(J38,B38)</f>
        <v>24919445</v>
      </c>
      <c r="L38" s="113"/>
    </row>
    <row r="39" spans="1:12" ht="11.25" hidden="1" x14ac:dyDescent="0.2">
      <c r="A39" s="191" t="s">
        <v>76</v>
      </c>
      <c r="B39" s="225">
        <f t="shared" ref="B39:K39" si="3">B38/B32</f>
        <v>45.879560509583023</v>
      </c>
      <c r="C39" s="225">
        <f t="shared" si="3"/>
        <v>53.337637769903331</v>
      </c>
      <c r="D39" s="225">
        <f t="shared" si="3"/>
        <v>33.061605801850341</v>
      </c>
      <c r="E39" s="225">
        <f t="shared" si="3"/>
        <v>45.867045122351655</v>
      </c>
      <c r="F39" s="225">
        <f t="shared" si="3"/>
        <v>42.900744457740636</v>
      </c>
      <c r="G39" s="225">
        <f t="shared" si="3"/>
        <v>36.123067551999945</v>
      </c>
      <c r="H39" s="225">
        <f t="shared" si="3"/>
        <v>28.571335970862904</v>
      </c>
      <c r="I39" s="225">
        <f t="shared" si="3"/>
        <v>63.320553985851419</v>
      </c>
      <c r="J39" s="225">
        <f t="shared" si="3"/>
        <v>39.917492509730174</v>
      </c>
      <c r="K39" s="226">
        <f t="shared" si="3"/>
        <v>43.930850211146435</v>
      </c>
      <c r="L39" s="113"/>
    </row>
    <row r="40" spans="1:12" ht="16.5" hidden="1" thickTop="1" thickBot="1" x14ac:dyDescent="0.3">
      <c r="A40" s="227" t="s">
        <v>108</v>
      </c>
      <c r="B40" s="228"/>
      <c r="C40" s="229"/>
      <c r="D40" s="194"/>
      <c r="E40" s="194"/>
      <c r="F40" s="194"/>
      <c r="G40" s="194"/>
      <c r="H40" s="194"/>
      <c r="I40" s="194"/>
      <c r="J40" s="194"/>
      <c r="K40" s="230"/>
      <c r="L40" s="113"/>
    </row>
    <row r="41" spans="1:12" ht="12" hidden="1" thickBot="1" x14ac:dyDescent="0.25">
      <c r="A41" s="231" t="s">
        <v>39</v>
      </c>
      <c r="B41" s="232">
        <v>138152464</v>
      </c>
      <c r="C41" s="233">
        <v>10807349</v>
      </c>
      <c r="D41" s="234">
        <v>12527343</v>
      </c>
      <c r="E41" s="234">
        <v>12247666</v>
      </c>
      <c r="F41" s="234">
        <v>2609205</v>
      </c>
      <c r="G41" s="234">
        <v>19375625</v>
      </c>
      <c r="H41" s="234">
        <v>6478968</v>
      </c>
      <c r="I41" s="234">
        <v>85353</v>
      </c>
      <c r="J41" s="233">
        <f>SUM(C41:I41)</f>
        <v>64131509</v>
      </c>
      <c r="K41" s="235">
        <f>SUM(B41:I41)</f>
        <v>202283973</v>
      </c>
      <c r="L41" s="115"/>
    </row>
    <row r="42" spans="1:12" ht="11.25" hidden="1" x14ac:dyDescent="0.2">
      <c r="A42" s="189"/>
      <c r="B42" s="236"/>
      <c r="C42" s="200"/>
      <c r="D42" s="200"/>
      <c r="E42" s="200"/>
      <c r="F42" s="200"/>
      <c r="G42" s="200"/>
      <c r="H42" s="200"/>
      <c r="I42" s="200"/>
      <c r="J42" s="200"/>
      <c r="K42" s="237"/>
      <c r="L42" s="113"/>
    </row>
    <row r="43" spans="1:12" ht="12.75" hidden="1" thickBot="1" x14ac:dyDescent="0.25">
      <c r="A43" s="190" t="s">
        <v>72</v>
      </c>
      <c r="B43" s="202">
        <f>B41/12</f>
        <v>11512705.333333334</v>
      </c>
      <c r="C43" s="203">
        <f t="shared" ref="C43:K43" si="4">C41/12</f>
        <v>900612.41666666663</v>
      </c>
      <c r="D43" s="203">
        <f t="shared" si="4"/>
        <v>1043945.25</v>
      </c>
      <c r="E43" s="203">
        <f t="shared" si="4"/>
        <v>1020638.8333333334</v>
      </c>
      <c r="F43" s="203">
        <f t="shared" si="4"/>
        <v>217433.75</v>
      </c>
      <c r="G43" s="203">
        <f t="shared" si="4"/>
        <v>1614635.4166666667</v>
      </c>
      <c r="H43" s="203">
        <f>H41/12</f>
        <v>539914</v>
      </c>
      <c r="I43" s="203">
        <f t="shared" si="4"/>
        <v>7112.75</v>
      </c>
      <c r="J43" s="203">
        <f t="shared" si="4"/>
        <v>5344292.416666667</v>
      </c>
      <c r="K43" s="238">
        <f t="shared" si="4"/>
        <v>16856997.75</v>
      </c>
      <c r="L43" s="112"/>
    </row>
    <row r="44" spans="1:12" ht="11.25" hidden="1" x14ac:dyDescent="0.2">
      <c r="A44" s="189" t="s">
        <v>73</v>
      </c>
      <c r="B44" s="239">
        <f>B41/365</f>
        <v>378499.90136986302</v>
      </c>
      <c r="C44" s="206">
        <f t="shared" ref="C44:K44" si="5">C41/365</f>
        <v>29609.175342465755</v>
      </c>
      <c r="D44" s="206">
        <f t="shared" si="5"/>
        <v>34321.487671232877</v>
      </c>
      <c r="E44" s="206">
        <f t="shared" si="5"/>
        <v>33555.24931506849</v>
      </c>
      <c r="F44" s="206">
        <f t="shared" si="5"/>
        <v>7148.5068493150684</v>
      </c>
      <c r="G44" s="206">
        <f t="shared" si="5"/>
        <v>53083.904109589042</v>
      </c>
      <c r="H44" s="206">
        <f t="shared" si="5"/>
        <v>17750.597260273971</v>
      </c>
      <c r="I44" s="206">
        <f t="shared" si="5"/>
        <v>233.84383561643835</v>
      </c>
      <c r="J44" s="206">
        <f t="shared" si="5"/>
        <v>175702.76438356165</v>
      </c>
      <c r="K44" s="240">
        <f t="shared" si="5"/>
        <v>554202.66575342463</v>
      </c>
      <c r="L44" s="113"/>
    </row>
    <row r="45" spans="1:12" ht="12" hidden="1" thickBot="1" x14ac:dyDescent="0.25">
      <c r="A45" s="190" t="s">
        <v>91</v>
      </c>
      <c r="B45" s="208">
        <v>6446292</v>
      </c>
      <c r="C45" s="209">
        <v>426154</v>
      </c>
      <c r="D45" s="241">
        <v>3734915</v>
      </c>
      <c r="E45" s="209">
        <v>1257547</v>
      </c>
      <c r="F45" s="209">
        <v>611318</v>
      </c>
      <c r="G45" s="209">
        <v>4111271</v>
      </c>
      <c r="H45" s="209">
        <v>2430293</v>
      </c>
      <c r="I45" s="209">
        <v>127617</v>
      </c>
      <c r="J45" s="209">
        <f>SUM(C45:I45)</f>
        <v>12699115</v>
      </c>
      <c r="K45" s="242">
        <f>SUM(B45:I45)</f>
        <v>19145407</v>
      </c>
      <c r="L45" s="113"/>
    </row>
    <row r="46" spans="1:12" ht="12" hidden="1" thickBot="1" x14ac:dyDescent="0.25">
      <c r="A46" s="191" t="s">
        <v>74</v>
      </c>
      <c r="B46" s="212">
        <f>B45/B44</f>
        <v>17.031158995470395</v>
      </c>
      <c r="C46" s="196">
        <f t="shared" ref="C46:K46" si="6">C45/C44</f>
        <v>14.392633198021088</v>
      </c>
      <c r="D46" s="196">
        <f t="shared" si="6"/>
        <v>108.82147754715425</v>
      </c>
      <c r="E46" s="196">
        <f t="shared" si="6"/>
        <v>37.476908253376607</v>
      </c>
      <c r="F46" s="196">
        <f t="shared" si="6"/>
        <v>85.516879662579214</v>
      </c>
      <c r="G46" s="196">
        <f t="shared" si="6"/>
        <v>77.448542434115026</v>
      </c>
      <c r="H46" s="196">
        <f t="shared" si="6"/>
        <v>136.91330857013031</v>
      </c>
      <c r="I46" s="196">
        <f t="shared" si="6"/>
        <v>545.73600224948154</v>
      </c>
      <c r="J46" s="243">
        <f t="shared" si="6"/>
        <v>72.276125219507932</v>
      </c>
      <c r="K46" s="244">
        <f t="shared" si="6"/>
        <v>34.545858731971812</v>
      </c>
      <c r="L46" s="113"/>
    </row>
    <row r="47" spans="1:12" ht="11.25" hidden="1" x14ac:dyDescent="0.2">
      <c r="A47" s="191"/>
      <c r="B47" s="213"/>
      <c r="C47" s="214"/>
      <c r="D47" s="214"/>
      <c r="E47" s="214"/>
      <c r="F47" s="214"/>
      <c r="G47" s="214"/>
      <c r="H47" s="214"/>
      <c r="I47" s="214"/>
      <c r="J47" s="214"/>
      <c r="K47" s="237"/>
      <c r="L47" s="113"/>
    </row>
    <row r="48" spans="1:12" ht="11.25" hidden="1" x14ac:dyDescent="0.2">
      <c r="A48" s="191" t="s">
        <v>92</v>
      </c>
      <c r="B48" s="215">
        <v>0</v>
      </c>
      <c r="C48" s="203">
        <v>0</v>
      </c>
      <c r="D48" s="203">
        <v>0</v>
      </c>
      <c r="E48" s="203">
        <v>0</v>
      </c>
      <c r="F48" s="203">
        <v>0</v>
      </c>
      <c r="G48" s="203">
        <v>0</v>
      </c>
      <c r="H48" s="203">
        <v>0</v>
      </c>
      <c r="I48" s="203"/>
      <c r="J48" s="203">
        <v>0</v>
      </c>
      <c r="K48" s="245">
        <f>SUM(B48:J48)</f>
        <v>0</v>
      </c>
      <c r="L48" s="113"/>
    </row>
    <row r="49" spans="1:12" ht="12" hidden="1" thickBot="1" x14ac:dyDescent="0.25">
      <c r="A49" s="191" t="s">
        <v>75</v>
      </c>
      <c r="B49" s="216"/>
      <c r="C49" s="246"/>
      <c r="D49" s="206"/>
      <c r="E49" s="206"/>
      <c r="F49" s="206"/>
      <c r="G49" s="206"/>
      <c r="H49" s="206"/>
      <c r="I49" s="206"/>
      <c r="J49" s="206"/>
      <c r="K49" s="247">
        <f>K48/K44</f>
        <v>0</v>
      </c>
      <c r="L49" s="113"/>
    </row>
    <row r="50" spans="1:12" ht="12" hidden="1" thickBot="1" x14ac:dyDescent="0.25">
      <c r="A50" s="191" t="s">
        <v>93</v>
      </c>
      <c r="B50" s="212">
        <v>16063010</v>
      </c>
      <c r="C50" s="220">
        <v>1252883</v>
      </c>
      <c r="D50" s="248">
        <v>1260452</v>
      </c>
      <c r="E50" s="220">
        <v>959370</v>
      </c>
      <c r="F50" s="248">
        <v>251027</v>
      </c>
      <c r="G50" s="220">
        <v>1682824</v>
      </c>
      <c r="H50" s="220">
        <v>349234</v>
      </c>
      <c r="I50" s="220">
        <v>112227</v>
      </c>
      <c r="J50" s="197">
        <f>SUM(C50:I50)</f>
        <v>5868017</v>
      </c>
      <c r="K50" s="249">
        <f>SUM(J50,B50)</f>
        <v>21931027</v>
      </c>
      <c r="L50" s="113"/>
    </row>
    <row r="51" spans="1:12" ht="12" hidden="1" thickBot="1" x14ac:dyDescent="0.25">
      <c r="A51" s="192" t="s">
        <v>76</v>
      </c>
      <c r="B51" s="212">
        <f>B50/B44</f>
        <v>42.438610794520464</v>
      </c>
      <c r="C51" s="220">
        <f>C50/C44</f>
        <v>42.314011974629487</v>
      </c>
      <c r="D51" s="248">
        <f>D50/D44</f>
        <v>36.72486496138886</v>
      </c>
      <c r="E51" s="220">
        <f t="shared" ref="E51:K51" si="7">E50/E44</f>
        <v>28.590757618635259</v>
      </c>
      <c r="F51" s="248">
        <f t="shared" si="7"/>
        <v>35.116004683418893</v>
      </c>
      <c r="G51" s="220">
        <f t="shared" si="7"/>
        <v>31.701210154511145</v>
      </c>
      <c r="H51" s="220">
        <f t="shared" si="7"/>
        <v>19.674492913068875</v>
      </c>
      <c r="I51" s="250">
        <f t="shared" si="7"/>
        <v>479.92284981195741</v>
      </c>
      <c r="J51" s="220">
        <f t="shared" si="7"/>
        <v>33.397408518798457</v>
      </c>
      <c r="K51" s="244">
        <f t="shared" si="7"/>
        <v>39.572214922830291</v>
      </c>
      <c r="L51" s="113"/>
    </row>
    <row r="52" spans="1:12" ht="11.25" x14ac:dyDescent="0.2">
      <c r="A52" s="183"/>
      <c r="L52" s="113"/>
    </row>
    <row r="53" spans="1:12" ht="11.25" x14ac:dyDescent="0.2">
      <c r="A53" s="184"/>
      <c r="B53" s="482"/>
      <c r="C53" s="482"/>
      <c r="D53" s="482"/>
      <c r="E53" s="482"/>
      <c r="F53" s="482"/>
      <c r="G53" s="251"/>
      <c r="H53" s="251"/>
      <c r="I53" s="252"/>
      <c r="J53" s="252"/>
      <c r="L53" s="113"/>
    </row>
    <row r="54" spans="1:12" s="55" customFormat="1" ht="11.25" x14ac:dyDescent="0.2">
      <c r="A54" s="184"/>
      <c r="B54" s="482"/>
      <c r="C54" s="482"/>
      <c r="D54" s="482"/>
      <c r="E54" s="482"/>
      <c r="F54" s="482"/>
      <c r="G54" s="251"/>
      <c r="H54" s="251"/>
      <c r="I54" s="251"/>
      <c r="J54" s="251"/>
    </row>
    <row r="55" spans="1:12" s="55" customFormat="1" ht="11.25" x14ac:dyDescent="0.2">
      <c r="B55" s="482"/>
      <c r="C55" s="482"/>
      <c r="D55" s="482"/>
      <c r="E55" s="482"/>
      <c r="F55" s="482"/>
    </row>
    <row r="56" spans="1:12" s="55" customFormat="1" ht="12" x14ac:dyDescent="0.2">
      <c r="A56" s="476"/>
      <c r="B56" s="475"/>
      <c r="C56" s="475"/>
      <c r="D56" s="475"/>
      <c r="E56" s="475"/>
      <c r="F56" s="475"/>
      <c r="G56" s="475"/>
      <c r="H56" s="475"/>
      <c r="I56" s="477"/>
      <c r="J56" s="254"/>
      <c r="K56" s="253"/>
      <c r="L56" s="116"/>
    </row>
    <row r="57" spans="1:12" s="55" customFormat="1" ht="11.25" customHeight="1" x14ac:dyDescent="0.2">
      <c r="A57" s="478"/>
      <c r="B57" s="479"/>
      <c r="C57" s="479"/>
      <c r="D57" s="479"/>
      <c r="E57" s="479"/>
      <c r="F57" s="479"/>
      <c r="G57" s="479"/>
      <c r="H57" s="479"/>
      <c r="I57" s="479"/>
      <c r="J57" s="479"/>
      <c r="K57" s="479"/>
      <c r="L57" s="116"/>
    </row>
    <row r="58" spans="1:12" ht="11.25" x14ac:dyDescent="0.2">
      <c r="A58" s="255"/>
      <c r="B58" s="473"/>
      <c r="C58" s="473"/>
      <c r="D58" s="473"/>
      <c r="E58" s="473"/>
      <c r="F58" s="473"/>
      <c r="G58" s="473"/>
      <c r="H58" s="473"/>
      <c r="I58" s="473"/>
      <c r="J58" s="473"/>
      <c r="K58" s="473"/>
      <c r="L58" s="113"/>
    </row>
    <row r="59" spans="1:12" ht="11.25" x14ac:dyDescent="0.2">
      <c r="A59" s="63"/>
    </row>
    <row r="60" spans="1:12" ht="11.25" x14ac:dyDescent="0.2">
      <c r="A60" s="62"/>
      <c r="B60" s="62"/>
    </row>
  </sheetData>
  <phoneticPr fontId="0" type="noConversion"/>
  <pageMargins left="0.39370078740157483" right="0.19685039370078741" top="1.3779527559055118" bottom="0.98425196850393704" header="0.51181102362204722" footer="0.51181102362204722"/>
  <pageSetup paperSize="9" orientation="landscape" r:id="rId1"/>
  <headerFooter alignWithMargins="0">
    <oddHeader>&amp;C&amp;"Arial CE,Tučné"&amp;11Finanční zůstatky na bankovních účtech základního fondu zdravotního pojištění podle jednotlivých zdravotních pojišťoven 
v oč. skut. r. 2020 a ZPP 2021
&amp;R&amp;"Arial CE,Tučné"&amp;10Příloha
Tabulka č. 1 b</oddHeader>
    <oddFooter xml:space="preserve">&amp;L&amp;"Arial CE,Tučné"&amp;10Ministerstvo financí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2">
    <pageSetUpPr fitToPage="1"/>
  </sheetPr>
  <dimension ref="A1:F27"/>
  <sheetViews>
    <sheetView view="pageLayout" topLeftCell="A10" zoomScaleNormal="100" workbookViewId="0">
      <selection activeCell="C7" sqref="C7:E15"/>
    </sheetView>
  </sheetViews>
  <sheetFormatPr defaultColWidth="9.33203125" defaultRowHeight="12.75" x14ac:dyDescent="0.2"/>
  <cols>
    <col min="1" max="1" width="9.33203125" style="25"/>
    <col min="2" max="2" width="52.83203125" style="25" customWidth="1"/>
    <col min="3" max="3" width="30.33203125" style="25" customWidth="1"/>
    <col min="4" max="5" width="29.1640625" style="25" customWidth="1"/>
    <col min="6" max="37" width="9.33203125" style="25"/>
    <col min="38" max="38" width="13.1640625" style="25" customWidth="1"/>
    <col min="39" max="43" width="9.33203125" style="25"/>
    <col min="44" max="44" width="12.1640625" style="25" customWidth="1"/>
    <col min="45" max="16384" width="9.33203125" style="25"/>
  </cols>
  <sheetData>
    <row r="1" spans="1:5" ht="15" x14ac:dyDescent="0.25">
      <c r="A1" s="1149"/>
      <c r="B1" s="1159"/>
      <c r="C1" s="1163" t="s">
        <v>41</v>
      </c>
      <c r="D1" s="1022" t="s">
        <v>41</v>
      </c>
      <c r="E1" s="1165"/>
    </row>
    <row r="2" spans="1:5" ht="13.5" thickBot="1" x14ac:dyDescent="0.25">
      <c r="A2" s="1150"/>
      <c r="B2" s="1152"/>
      <c r="C2" s="1164" t="s">
        <v>31</v>
      </c>
      <c r="D2" s="180" t="s">
        <v>31</v>
      </c>
      <c r="E2" s="1166" t="s">
        <v>31</v>
      </c>
    </row>
    <row r="3" spans="1:5" ht="13.5" thickTop="1" x14ac:dyDescent="0.2">
      <c r="A3" s="1152" t="s">
        <v>6</v>
      </c>
      <c r="B3" s="1151" t="s">
        <v>206</v>
      </c>
      <c r="C3" s="530" t="s">
        <v>163</v>
      </c>
      <c r="D3" s="529" t="s">
        <v>26</v>
      </c>
      <c r="E3" s="1023" t="s">
        <v>167</v>
      </c>
    </row>
    <row r="4" spans="1:5" x14ac:dyDescent="0.2">
      <c r="A4" s="1153"/>
      <c r="B4" s="1154"/>
      <c r="C4" s="530" t="s">
        <v>11</v>
      </c>
      <c r="D4" s="529"/>
      <c r="E4" s="1023" t="s">
        <v>168</v>
      </c>
    </row>
    <row r="5" spans="1:5" ht="13.5" thickBot="1" x14ac:dyDescent="0.25">
      <c r="A5" s="1155"/>
      <c r="B5" s="1156"/>
      <c r="C5" s="530">
        <v>2020</v>
      </c>
      <c r="D5" s="529">
        <v>2021</v>
      </c>
      <c r="E5" s="1023" t="s">
        <v>169</v>
      </c>
    </row>
    <row r="6" spans="1:5" ht="14.25" thickTop="1" thickBot="1" x14ac:dyDescent="0.25">
      <c r="A6" s="1157"/>
      <c r="B6" s="1158"/>
      <c r="C6" s="1160" t="s">
        <v>170</v>
      </c>
      <c r="D6" s="1161" t="s">
        <v>171</v>
      </c>
      <c r="E6" s="1162" t="s">
        <v>172</v>
      </c>
    </row>
    <row r="7" spans="1:5" ht="20.100000000000001" customHeight="1" thickTop="1" x14ac:dyDescent="0.2">
      <c r="A7" s="1024">
        <v>111</v>
      </c>
      <c r="B7" s="533" t="s">
        <v>19</v>
      </c>
      <c r="C7" s="531">
        <v>70750000</v>
      </c>
      <c r="D7" s="934">
        <v>88200000</v>
      </c>
      <c r="E7" s="1025">
        <v>17450000</v>
      </c>
    </row>
    <row r="8" spans="1:5" ht="20.100000000000001" customHeight="1" x14ac:dyDescent="0.2">
      <c r="A8" s="1026">
        <v>201</v>
      </c>
      <c r="B8" s="533" t="s">
        <v>20</v>
      </c>
      <c r="C8" s="68">
        <v>4000132</v>
      </c>
      <c r="D8" s="934">
        <v>5651070</v>
      </c>
      <c r="E8" s="1027">
        <v>1650938</v>
      </c>
    </row>
    <row r="9" spans="1:5" ht="20.100000000000001" customHeight="1" x14ac:dyDescent="0.2">
      <c r="A9" s="1028">
        <v>205</v>
      </c>
      <c r="B9" s="534" t="s">
        <v>94</v>
      </c>
      <c r="C9" s="68">
        <v>10820000</v>
      </c>
      <c r="D9" s="934">
        <v>14317000</v>
      </c>
      <c r="E9" s="1027">
        <v>3497000</v>
      </c>
    </row>
    <row r="10" spans="1:5" ht="20.100000000000001" customHeight="1" x14ac:dyDescent="0.2">
      <c r="A10" s="1028">
        <v>207</v>
      </c>
      <c r="B10" s="534" t="s">
        <v>65</v>
      </c>
      <c r="C10" s="68">
        <v>753200</v>
      </c>
      <c r="D10" s="934">
        <v>2722500</v>
      </c>
      <c r="E10" s="1027">
        <v>1969300</v>
      </c>
    </row>
    <row r="11" spans="1:5" ht="20.100000000000001" customHeight="1" x14ac:dyDescent="0.2">
      <c r="A11" s="1028">
        <v>209</v>
      </c>
      <c r="B11" s="534" t="s">
        <v>88</v>
      </c>
      <c r="C11" s="68">
        <v>19708</v>
      </c>
      <c r="D11" s="934">
        <v>304400</v>
      </c>
      <c r="E11" s="1027">
        <v>284692</v>
      </c>
    </row>
    <row r="12" spans="1:5" ht="20.100000000000001" customHeight="1" x14ac:dyDescent="0.2">
      <c r="A12" s="1028">
        <v>211</v>
      </c>
      <c r="B12" s="534" t="s">
        <v>17</v>
      </c>
      <c r="C12" s="68">
        <v>6100000</v>
      </c>
      <c r="D12" s="934">
        <v>8035000</v>
      </c>
      <c r="E12" s="1027">
        <v>1935000</v>
      </c>
    </row>
    <row r="13" spans="1:5" ht="20.100000000000001" customHeight="1" thickBot="1" x14ac:dyDescent="0.25">
      <c r="A13" s="1028">
        <v>213</v>
      </c>
      <c r="B13" s="534" t="s">
        <v>217</v>
      </c>
      <c r="C13" s="68">
        <v>4560000</v>
      </c>
      <c r="D13" s="934">
        <v>5565000</v>
      </c>
      <c r="E13" s="1027">
        <v>1005000</v>
      </c>
    </row>
    <row r="14" spans="1:5" ht="20.100000000000001" customHeight="1" thickTop="1" thickBot="1" x14ac:dyDescent="0.25">
      <c r="A14" s="1029" t="s">
        <v>61</v>
      </c>
      <c r="B14" s="535"/>
      <c r="C14" s="532">
        <v>26253040</v>
      </c>
      <c r="D14" s="181">
        <v>36594970</v>
      </c>
      <c r="E14" s="1030">
        <v>10341930</v>
      </c>
    </row>
    <row r="15" spans="1:5" ht="20.100000000000001" customHeight="1" thickTop="1" thickBot="1" x14ac:dyDescent="0.25">
      <c r="A15" s="1031" t="s">
        <v>62</v>
      </c>
      <c r="B15" s="536"/>
      <c r="C15" s="1032">
        <v>97003040</v>
      </c>
      <c r="D15" s="1033">
        <v>124794970</v>
      </c>
      <c r="E15" s="1034">
        <v>27791930</v>
      </c>
    </row>
    <row r="16" spans="1:5" x14ac:dyDescent="0.2">
      <c r="A16" s="182" t="s">
        <v>114</v>
      </c>
      <c r="B16" s="14"/>
      <c r="C16" s="14"/>
      <c r="D16" s="14"/>
      <c r="E16" s="14"/>
    </row>
    <row r="17" spans="1:6" x14ac:dyDescent="0.2">
      <c r="A17" s="537" t="s">
        <v>239</v>
      </c>
      <c r="B17" s="537"/>
      <c r="C17" s="14"/>
      <c r="D17" s="14"/>
      <c r="E17" s="14"/>
      <c r="F17" s="14"/>
    </row>
    <row r="18" spans="1:6" x14ac:dyDescent="0.2">
      <c r="A18" s="14"/>
      <c r="B18" s="14"/>
      <c r="C18" s="14"/>
      <c r="D18" s="14"/>
      <c r="E18" s="14"/>
      <c r="F18" s="14"/>
    </row>
    <row r="19" spans="1:6" x14ac:dyDescent="0.2">
      <c r="A19" s="14"/>
      <c r="B19" s="14"/>
      <c r="C19" s="14"/>
      <c r="D19" s="14"/>
      <c r="E19" s="14"/>
      <c r="F19" s="14"/>
    </row>
    <row r="20" spans="1:6" x14ac:dyDescent="0.2">
      <c r="A20" s="14"/>
      <c r="B20" s="14"/>
      <c r="C20" s="14"/>
      <c r="D20" s="14"/>
      <c r="E20" s="14"/>
      <c r="F20" s="14"/>
    </row>
    <row r="21" spans="1:6" s="53" customFormat="1" x14ac:dyDescent="0.2">
      <c r="A21" s="256"/>
      <c r="B21" s="256"/>
      <c r="C21" s="256"/>
      <c r="D21" s="256"/>
      <c r="E21" s="256"/>
      <c r="F21" s="185"/>
    </row>
    <row r="22" spans="1:6" s="486" customFormat="1" x14ac:dyDescent="0.2">
      <c r="A22" s="485"/>
      <c r="B22" s="485"/>
      <c r="C22" s="485"/>
      <c r="D22" s="485"/>
      <c r="E22" s="485"/>
    </row>
    <row r="23" spans="1:6" s="486" customFormat="1" x14ac:dyDescent="0.2">
      <c r="A23" s="485"/>
      <c r="B23" s="485"/>
      <c r="C23" s="485"/>
      <c r="D23" s="485"/>
      <c r="E23" s="485"/>
    </row>
    <row r="24" spans="1:6" s="486" customFormat="1" x14ac:dyDescent="0.2">
      <c r="A24" s="485"/>
      <c r="B24" s="485"/>
      <c r="C24" s="485"/>
      <c r="D24" s="485"/>
      <c r="E24" s="485"/>
    </row>
    <row r="25" spans="1:6" x14ac:dyDescent="0.2">
      <c r="A25" s="483"/>
      <c r="B25" s="484"/>
      <c r="C25" s="483"/>
      <c r="D25" s="483"/>
      <c r="E25" s="483"/>
    </row>
    <row r="26" spans="1:6" x14ac:dyDescent="0.2">
      <c r="A26" s="483"/>
      <c r="B26" s="484"/>
      <c r="C26" s="483"/>
      <c r="D26" s="483"/>
      <c r="E26" s="483"/>
    </row>
    <row r="27" spans="1:6" x14ac:dyDescent="0.2">
      <c r="A27" s="483"/>
      <c r="B27" s="483"/>
      <c r="C27" s="483"/>
      <c r="D27" s="483"/>
      <c r="E27" s="483"/>
    </row>
  </sheetData>
  <phoneticPr fontId="0" type="noConversion"/>
  <pageMargins left="1.4566929133858268" right="0.78740157480314965" top="1.2598425196850394" bottom="0.98425196850393704" header="0.51181102362204722" footer="0.51181102362204722"/>
  <pageSetup paperSize="9" orientation="landscape" r:id="rId1"/>
  <headerFooter alignWithMargins="0">
    <oddHeader>&amp;C&amp;"Arial CE,Tučné"&amp;12
Výstupy z přerozdělování platby státu podle očekávané skutečnosti 2020 a ZPP 2021
&amp;R&amp;"Arial CE,Tučné"&amp;10Příloha
Tabulka č. 1 c</oddHeader>
    <oddFooter>&amp;L&amp;"Arial CE,Tučné"&amp;10
Ministerstvo financí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A83"/>
  <sheetViews>
    <sheetView view="pageLayout" topLeftCell="B4" zoomScale="90" zoomScaleNormal="90" zoomScalePageLayoutView="90" workbookViewId="0">
      <selection activeCell="AO14" sqref="AO14:BC20"/>
    </sheetView>
  </sheetViews>
  <sheetFormatPr defaultColWidth="9.33203125" defaultRowHeight="12" x14ac:dyDescent="0.2"/>
  <cols>
    <col min="1" max="1" width="14.5" style="538" hidden="1" customWidth="1"/>
    <col min="2" max="2" width="76" style="538" customWidth="1"/>
    <col min="3" max="3" width="14.83203125" style="543" hidden="1" customWidth="1"/>
    <col min="4" max="4" width="16.5" style="541" hidden="1" customWidth="1"/>
    <col min="5" max="5" width="15" style="538" hidden="1" customWidth="1"/>
    <col min="6" max="6" width="14.83203125" style="542" hidden="1" customWidth="1"/>
    <col min="7" max="7" width="15.6640625" style="538" hidden="1" customWidth="1"/>
    <col min="8" max="8" width="14.6640625" style="538" hidden="1" customWidth="1"/>
    <col min="9" max="9" width="16.6640625" style="538" hidden="1" customWidth="1"/>
    <col min="10" max="10" width="15.83203125" style="538" hidden="1" customWidth="1"/>
    <col min="11" max="11" width="16.5" style="538" hidden="1" customWidth="1"/>
    <col min="12" max="12" width="15" style="538" hidden="1" customWidth="1"/>
    <col min="13" max="13" width="12" style="538" hidden="1" customWidth="1"/>
    <col min="14" max="14" width="11.83203125" style="538" hidden="1" customWidth="1"/>
    <col min="15" max="15" width="12.83203125" style="538" hidden="1" customWidth="1"/>
    <col min="16" max="16" width="15" style="538" hidden="1" customWidth="1"/>
    <col min="17" max="18" width="14.5" style="538" hidden="1" customWidth="1"/>
    <col min="19" max="19" width="18" style="541" hidden="1" customWidth="1"/>
    <col min="20" max="20" width="19.6640625" style="538" hidden="1" customWidth="1"/>
    <col min="21" max="21" width="19.5" style="538" hidden="1" customWidth="1"/>
    <col min="22" max="22" width="23.5" style="538" hidden="1" customWidth="1"/>
    <col min="23" max="23" width="19.33203125" style="541" hidden="1" customWidth="1"/>
    <col min="24" max="24" width="17.83203125" style="541" hidden="1" customWidth="1"/>
    <col min="25" max="25" width="17.1640625" style="541" hidden="1" customWidth="1"/>
    <col min="26" max="26" width="18.83203125" style="538" hidden="1" customWidth="1"/>
    <col min="27" max="27" width="17.1640625" style="538" hidden="1" customWidth="1"/>
    <col min="28" max="28" width="18.33203125" style="538" hidden="1" customWidth="1"/>
    <col min="29" max="29" width="18.83203125" style="540" hidden="1" customWidth="1"/>
    <col min="30" max="30" width="17.1640625" style="539" hidden="1" customWidth="1"/>
    <col min="31" max="31" width="0.6640625" style="539" hidden="1" customWidth="1"/>
    <col min="32" max="33" width="13" style="538" hidden="1" customWidth="1"/>
    <col min="34" max="34" width="11.33203125" style="538" hidden="1" customWidth="1"/>
    <col min="35" max="35" width="13.1640625" style="538" hidden="1" customWidth="1"/>
    <col min="36" max="36" width="13" style="538" hidden="1" customWidth="1"/>
    <col min="37" max="37" width="11.6640625" style="538" hidden="1" customWidth="1"/>
    <col min="38" max="40" width="13.6640625" style="538" hidden="1" customWidth="1"/>
    <col min="41" max="49" width="14.33203125" style="538" customWidth="1"/>
    <col min="50" max="55" width="14.33203125" style="572" customWidth="1"/>
    <col min="56" max="16384" width="9.33203125" style="538"/>
  </cols>
  <sheetData>
    <row r="1" spans="1:55" ht="12.75" thickBot="1" x14ac:dyDescent="0.25"/>
    <row r="2" spans="1:55" ht="5.25" customHeight="1" thickTop="1" thickBot="1" x14ac:dyDescent="0.25">
      <c r="A2" s="850"/>
      <c r="M2" s="821"/>
    </row>
    <row r="3" spans="1:55" ht="58.7" customHeight="1" thickBot="1" x14ac:dyDescent="0.25">
      <c r="A3" s="1122" t="s">
        <v>6</v>
      </c>
      <c r="C3" s="820"/>
      <c r="D3" s="819" t="s">
        <v>162</v>
      </c>
      <c r="E3" s="818"/>
      <c r="F3" s="817"/>
      <c r="G3" s="816" t="s">
        <v>161</v>
      </c>
      <c r="H3" s="816"/>
      <c r="I3" s="815"/>
      <c r="J3" s="814"/>
      <c r="K3" s="813"/>
      <c r="L3" s="813"/>
      <c r="M3" s="812"/>
      <c r="N3" s="811"/>
      <c r="O3" s="811"/>
      <c r="P3" s="812"/>
      <c r="Q3" s="811"/>
      <c r="R3" s="811"/>
      <c r="S3" s="810"/>
      <c r="T3" s="809"/>
      <c r="U3" s="808"/>
      <c r="V3" s="808"/>
      <c r="W3" s="807"/>
      <c r="X3" s="806"/>
      <c r="Y3" s="806"/>
    </row>
    <row r="4" spans="1:55" ht="27.75" customHeight="1" thickTop="1" thickBot="1" x14ac:dyDescent="0.25">
      <c r="A4" s="849"/>
      <c r="B4" s="793" t="s">
        <v>204</v>
      </c>
      <c r="C4" s="805" t="s">
        <v>160</v>
      </c>
      <c r="D4" s="804" t="s">
        <v>160</v>
      </c>
      <c r="E4" s="803" t="s">
        <v>158</v>
      </c>
      <c r="F4" s="802" t="s">
        <v>157</v>
      </c>
      <c r="G4" s="801" t="s">
        <v>121</v>
      </c>
      <c r="H4" s="800" t="s">
        <v>158</v>
      </c>
      <c r="I4" s="794" t="s">
        <v>157</v>
      </c>
      <c r="J4" s="799" t="s">
        <v>11</v>
      </c>
      <c r="K4" s="798" t="s">
        <v>158</v>
      </c>
      <c r="L4" s="797" t="s">
        <v>157</v>
      </c>
      <c r="M4" s="796" t="s">
        <v>60</v>
      </c>
      <c r="N4" s="795" t="s">
        <v>158</v>
      </c>
      <c r="O4" s="794" t="s">
        <v>157</v>
      </c>
      <c r="P4" s="793" t="s">
        <v>60</v>
      </c>
      <c r="Q4" s="792" t="s">
        <v>158</v>
      </c>
      <c r="R4" s="791" t="s">
        <v>157</v>
      </c>
      <c r="S4" s="790" t="s">
        <v>11</v>
      </c>
      <c r="T4" s="789" t="s">
        <v>60</v>
      </c>
      <c r="U4" s="786" t="s">
        <v>158</v>
      </c>
      <c r="V4" s="787" t="s">
        <v>157</v>
      </c>
      <c r="W4" s="788" t="s">
        <v>159</v>
      </c>
      <c r="X4" s="786" t="s">
        <v>158</v>
      </c>
      <c r="Y4" s="787" t="s">
        <v>157</v>
      </c>
      <c r="Z4" s="785" t="s">
        <v>159</v>
      </c>
      <c r="AA4" s="786" t="s">
        <v>158</v>
      </c>
      <c r="AB4" s="853" t="s">
        <v>157</v>
      </c>
      <c r="AC4" s="854" t="s">
        <v>160</v>
      </c>
      <c r="AD4" s="783" t="s">
        <v>158</v>
      </c>
      <c r="AE4" s="782" t="s">
        <v>157</v>
      </c>
      <c r="AF4" s="854" t="s">
        <v>160</v>
      </c>
      <c r="AG4" s="783" t="s">
        <v>158</v>
      </c>
      <c r="AH4" s="782" t="s">
        <v>157</v>
      </c>
      <c r="AI4" s="854" t="s">
        <v>160</v>
      </c>
      <c r="AJ4" s="783" t="s">
        <v>158</v>
      </c>
      <c r="AK4" s="782" t="s">
        <v>157</v>
      </c>
      <c r="AL4" s="854" t="s">
        <v>160</v>
      </c>
      <c r="AM4" s="783" t="s">
        <v>158</v>
      </c>
      <c r="AN4" s="782" t="s">
        <v>157</v>
      </c>
      <c r="AO4" s="854" t="s">
        <v>160</v>
      </c>
      <c r="AP4" s="783" t="s">
        <v>158</v>
      </c>
      <c r="AQ4" s="782" t="s">
        <v>157</v>
      </c>
      <c r="AR4" s="784" t="s">
        <v>121</v>
      </c>
      <c r="AS4" s="783" t="s">
        <v>158</v>
      </c>
      <c r="AT4" s="782" t="s">
        <v>157</v>
      </c>
      <c r="AU4" s="784" t="s">
        <v>121</v>
      </c>
      <c r="AV4" s="783" t="s">
        <v>158</v>
      </c>
      <c r="AW4" s="782" t="s">
        <v>157</v>
      </c>
      <c r="AX4" s="1206" t="s">
        <v>173</v>
      </c>
      <c r="AY4" s="783" t="s">
        <v>158</v>
      </c>
      <c r="AZ4" s="782" t="s">
        <v>157</v>
      </c>
      <c r="BA4" s="1206" t="s">
        <v>26</v>
      </c>
      <c r="BB4" s="783" t="s">
        <v>158</v>
      </c>
      <c r="BC4" s="1173" t="s">
        <v>157</v>
      </c>
    </row>
    <row r="5" spans="1:55" ht="15.75" thickBot="1" x14ac:dyDescent="0.3">
      <c r="A5" s="843"/>
      <c r="B5" s="1123" t="s">
        <v>205</v>
      </c>
      <c r="C5" s="781" t="s">
        <v>156</v>
      </c>
      <c r="D5" s="768" t="s">
        <v>156</v>
      </c>
      <c r="E5" s="780" t="s">
        <v>156</v>
      </c>
      <c r="F5" s="779" t="s">
        <v>155</v>
      </c>
      <c r="G5" s="778" t="s">
        <v>156</v>
      </c>
      <c r="H5" s="777" t="s">
        <v>156</v>
      </c>
      <c r="I5" s="772" t="s">
        <v>155</v>
      </c>
      <c r="J5" s="774" t="s">
        <v>156</v>
      </c>
      <c r="K5" s="776" t="s">
        <v>156</v>
      </c>
      <c r="L5" s="775" t="s">
        <v>155</v>
      </c>
      <c r="M5" s="774" t="s">
        <v>156</v>
      </c>
      <c r="N5" s="773" t="s">
        <v>156</v>
      </c>
      <c r="O5" s="772" t="s">
        <v>155</v>
      </c>
      <c r="P5" s="771" t="s">
        <v>156</v>
      </c>
      <c r="Q5" s="770" t="s">
        <v>156</v>
      </c>
      <c r="R5" s="769" t="s">
        <v>155</v>
      </c>
      <c r="S5" s="768" t="s">
        <v>156</v>
      </c>
      <c r="T5" s="767" t="s">
        <v>156</v>
      </c>
      <c r="U5" s="766" t="s">
        <v>156</v>
      </c>
      <c r="V5" s="765" t="s">
        <v>155</v>
      </c>
      <c r="W5" s="764" t="s">
        <v>156</v>
      </c>
      <c r="X5" s="763" t="s">
        <v>156</v>
      </c>
      <c r="Y5" s="761" t="s">
        <v>155</v>
      </c>
      <c r="Z5" s="759" t="s">
        <v>156</v>
      </c>
      <c r="AA5" s="763" t="s">
        <v>156</v>
      </c>
      <c r="AB5" s="762" t="s">
        <v>155</v>
      </c>
      <c r="AC5" s="862" t="s">
        <v>156</v>
      </c>
      <c r="AD5" s="760" t="s">
        <v>156</v>
      </c>
      <c r="AE5" s="782" t="s">
        <v>155</v>
      </c>
      <c r="AF5" s="782" t="s">
        <v>156</v>
      </c>
      <c r="AG5" s="760" t="s">
        <v>156</v>
      </c>
      <c r="AH5" s="782" t="s">
        <v>155</v>
      </c>
      <c r="AI5" s="782" t="s">
        <v>156</v>
      </c>
      <c r="AJ5" s="760" t="s">
        <v>156</v>
      </c>
      <c r="AK5" s="782" t="s">
        <v>155</v>
      </c>
      <c r="AL5" s="782" t="s">
        <v>156</v>
      </c>
      <c r="AM5" s="760" t="s">
        <v>156</v>
      </c>
      <c r="AN5" s="782" t="s">
        <v>155</v>
      </c>
      <c r="AO5" s="782" t="s">
        <v>156</v>
      </c>
      <c r="AP5" s="760" t="s">
        <v>156</v>
      </c>
      <c r="AQ5" s="782" t="s">
        <v>155</v>
      </c>
      <c r="AR5" s="782" t="s">
        <v>156</v>
      </c>
      <c r="AS5" s="760" t="s">
        <v>156</v>
      </c>
      <c r="AT5" s="782" t="s">
        <v>155</v>
      </c>
      <c r="AU5" s="782" t="s">
        <v>156</v>
      </c>
      <c r="AV5" s="760" t="s">
        <v>156</v>
      </c>
      <c r="AW5" s="782" t="s">
        <v>155</v>
      </c>
      <c r="AX5" s="1207" t="s">
        <v>156</v>
      </c>
      <c r="AY5" s="760" t="s">
        <v>156</v>
      </c>
      <c r="AZ5" s="782" t="s">
        <v>155</v>
      </c>
      <c r="BA5" s="1207" t="s">
        <v>156</v>
      </c>
      <c r="BB5" s="760" t="s">
        <v>156</v>
      </c>
      <c r="BC5" s="1173" t="s">
        <v>155</v>
      </c>
    </row>
    <row r="6" spans="1:55" ht="15.75" customHeight="1" thickBot="1" x14ac:dyDescent="0.25">
      <c r="A6" s="843"/>
      <c r="B6" s="1124"/>
      <c r="C6" s="758">
        <v>2002</v>
      </c>
      <c r="D6" s="757">
        <v>2003</v>
      </c>
      <c r="E6" s="756" t="s">
        <v>43</v>
      </c>
      <c r="F6" s="755" t="s">
        <v>43</v>
      </c>
      <c r="G6" s="754">
        <v>2004</v>
      </c>
      <c r="H6" s="748" t="s">
        <v>154</v>
      </c>
      <c r="I6" s="748" t="s">
        <v>154</v>
      </c>
      <c r="J6" s="753">
        <v>2005</v>
      </c>
      <c r="K6" s="752" t="s">
        <v>153</v>
      </c>
      <c r="L6" s="751" t="s">
        <v>153</v>
      </c>
      <c r="M6" s="750" t="s">
        <v>152</v>
      </c>
      <c r="N6" s="749" t="s">
        <v>151</v>
      </c>
      <c r="O6" s="748" t="s">
        <v>151</v>
      </c>
      <c r="P6" s="747" t="s">
        <v>150</v>
      </c>
      <c r="Q6" s="746" t="s">
        <v>149</v>
      </c>
      <c r="R6" s="745" t="s">
        <v>149</v>
      </c>
      <c r="S6" s="744" t="s">
        <v>148</v>
      </c>
      <c r="T6" s="743" t="s">
        <v>147</v>
      </c>
      <c r="U6" s="740" t="s">
        <v>146</v>
      </c>
      <c r="V6" s="742" t="s">
        <v>145</v>
      </c>
      <c r="W6" s="741" t="s">
        <v>144</v>
      </c>
      <c r="X6" s="740" t="s">
        <v>143</v>
      </c>
      <c r="Y6" s="738" t="s">
        <v>142</v>
      </c>
      <c r="Z6" s="737" t="s">
        <v>141</v>
      </c>
      <c r="AA6" s="740" t="s">
        <v>140</v>
      </c>
      <c r="AB6" s="739" t="s">
        <v>139</v>
      </c>
      <c r="AC6" s="860" t="s">
        <v>138</v>
      </c>
      <c r="AD6" s="861" t="s">
        <v>137</v>
      </c>
      <c r="AE6" s="861" t="s">
        <v>136</v>
      </c>
      <c r="AF6" s="861">
        <v>2014</v>
      </c>
      <c r="AG6" s="861" t="s">
        <v>194</v>
      </c>
      <c r="AH6" s="861" t="s">
        <v>195</v>
      </c>
      <c r="AI6" s="861">
        <v>2015</v>
      </c>
      <c r="AJ6" s="861" t="s">
        <v>196</v>
      </c>
      <c r="AK6" s="861" t="s">
        <v>197</v>
      </c>
      <c r="AL6" s="861">
        <v>2016</v>
      </c>
      <c r="AM6" s="861" t="s">
        <v>198</v>
      </c>
      <c r="AN6" s="861" t="s">
        <v>199</v>
      </c>
      <c r="AO6" s="861">
        <v>2017</v>
      </c>
      <c r="AP6" s="861" t="s">
        <v>200</v>
      </c>
      <c r="AQ6" s="861" t="s">
        <v>201</v>
      </c>
      <c r="AR6" s="861">
        <v>2018</v>
      </c>
      <c r="AS6" s="861" t="s">
        <v>202</v>
      </c>
      <c r="AT6" s="1041" t="s">
        <v>203</v>
      </c>
      <c r="AU6" s="861">
        <v>2019</v>
      </c>
      <c r="AV6" s="861" t="s">
        <v>208</v>
      </c>
      <c r="AW6" s="1041" t="s">
        <v>209</v>
      </c>
      <c r="AX6" s="1208">
        <v>2020</v>
      </c>
      <c r="AY6" s="861" t="s">
        <v>214</v>
      </c>
      <c r="AZ6" s="1041" t="s">
        <v>215</v>
      </c>
      <c r="BA6" s="1208">
        <v>2021</v>
      </c>
      <c r="BB6" s="861" t="s">
        <v>240</v>
      </c>
      <c r="BC6" s="1041" t="s">
        <v>241</v>
      </c>
    </row>
    <row r="7" spans="1:55" ht="20.100000000000001" customHeight="1" thickTop="1" thickBot="1" x14ac:dyDescent="0.3">
      <c r="B7" s="736" t="s">
        <v>135</v>
      </c>
      <c r="C7" s="735">
        <v>136288</v>
      </c>
      <c r="D7" s="733">
        <v>147860</v>
      </c>
      <c r="E7" s="734">
        <v>11572</v>
      </c>
      <c r="F7" s="729">
        <v>108.49084292087345</v>
      </c>
      <c r="G7" s="733">
        <v>157053</v>
      </c>
      <c r="H7" s="733">
        <v>9193</v>
      </c>
      <c r="I7" s="729">
        <v>106.21736778033275</v>
      </c>
      <c r="J7" s="731">
        <v>168881</v>
      </c>
      <c r="K7" s="731">
        <v>11828</v>
      </c>
      <c r="L7" s="732">
        <v>107.53121557690717</v>
      </c>
      <c r="M7" s="731">
        <v>182833</v>
      </c>
      <c r="N7" s="730">
        <v>13952</v>
      </c>
      <c r="O7" s="729">
        <v>108.2614385277207</v>
      </c>
      <c r="P7" s="728">
        <v>202808</v>
      </c>
      <c r="Q7" s="727">
        <v>19975</v>
      </c>
      <c r="R7" s="726">
        <v>110.92527060213419</v>
      </c>
      <c r="S7" s="725">
        <v>211360</v>
      </c>
      <c r="T7" s="724">
        <v>212199</v>
      </c>
      <c r="U7" s="684">
        <v>839</v>
      </c>
      <c r="V7" s="590">
        <v>100.39695306585921</v>
      </c>
      <c r="W7" s="586">
        <v>215615</v>
      </c>
      <c r="X7" s="684">
        <v>3416</v>
      </c>
      <c r="Y7" s="590">
        <v>101.60980965980046</v>
      </c>
      <c r="Z7" s="723">
        <v>220391</v>
      </c>
      <c r="AA7" s="684">
        <v>4776</v>
      </c>
      <c r="AB7" s="587">
        <v>102.21505924912459</v>
      </c>
      <c r="AC7" s="858">
        <v>228568</v>
      </c>
      <c r="AD7" s="585">
        <v>-1165</v>
      </c>
      <c r="AE7" s="859">
        <v>99.492889571807268</v>
      </c>
      <c r="AF7" s="858">
        <v>241258.361</v>
      </c>
      <c r="AG7" s="585">
        <v>12690.361000000004</v>
      </c>
      <c r="AH7" s="859">
        <v>105.5521162192433</v>
      </c>
      <c r="AI7" s="858">
        <v>252585.63099999999</v>
      </c>
      <c r="AJ7" s="585">
        <v>11327.26999999999</v>
      </c>
      <c r="AK7" s="859">
        <v>104.69507873345788</v>
      </c>
      <c r="AL7" s="858">
        <v>264851.924</v>
      </c>
      <c r="AM7" s="585">
        <v>12266.293000000005</v>
      </c>
      <c r="AN7" s="859">
        <v>104.85629089486883</v>
      </c>
      <c r="AO7" s="1184">
        <v>284833.484</v>
      </c>
      <c r="AP7" s="1185">
        <v>19981.559999999998</v>
      </c>
      <c r="AQ7" s="1186">
        <v>107.54442697573154</v>
      </c>
      <c r="AR7" s="1184">
        <v>309773.353</v>
      </c>
      <c r="AS7" s="1185">
        <v>24939.869000000006</v>
      </c>
      <c r="AT7" s="1186">
        <v>108.75594703605844</v>
      </c>
      <c r="AU7" s="1184">
        <v>331459.79499999998</v>
      </c>
      <c r="AV7" s="1185">
        <v>21686.441999999981</v>
      </c>
      <c r="AW7" s="1186">
        <v>107.0007448316576</v>
      </c>
      <c r="AX7" s="1203">
        <v>354791.71600000001</v>
      </c>
      <c r="AY7" s="1184">
        <v>23331.921000000031</v>
      </c>
      <c r="AZ7" s="1186">
        <v>107.0391405992392</v>
      </c>
      <c r="BA7" s="1198">
        <v>385422.11599999998</v>
      </c>
      <c r="BB7" s="1209">
        <v>30630.399999999965</v>
      </c>
      <c r="BC7" s="1186">
        <v>108.63334700858684</v>
      </c>
    </row>
    <row r="8" spans="1:55" ht="20.100000000000001" customHeight="1" x14ac:dyDescent="0.25">
      <c r="B8" s="722" t="s">
        <v>134</v>
      </c>
      <c r="C8" s="721">
        <v>134318</v>
      </c>
      <c r="D8" s="719">
        <v>143430</v>
      </c>
      <c r="E8" s="720">
        <v>9112</v>
      </c>
      <c r="F8" s="715">
        <v>106.78390089191323</v>
      </c>
      <c r="G8" s="719">
        <v>154176</v>
      </c>
      <c r="H8" s="719">
        <v>10746</v>
      </c>
      <c r="I8" s="715">
        <v>107.49215645262498</v>
      </c>
      <c r="J8" s="717">
        <v>164645</v>
      </c>
      <c r="K8" s="717">
        <v>10469</v>
      </c>
      <c r="L8" s="718">
        <v>106.79029161477791</v>
      </c>
      <c r="M8" s="717">
        <v>180370</v>
      </c>
      <c r="N8" s="716">
        <v>15725</v>
      </c>
      <c r="O8" s="715">
        <v>109.55085183273103</v>
      </c>
      <c r="P8" s="714">
        <v>199792</v>
      </c>
      <c r="Q8" s="713">
        <v>19422</v>
      </c>
      <c r="R8" s="712">
        <v>110.76786605311304</v>
      </c>
      <c r="S8" s="711">
        <v>207425</v>
      </c>
      <c r="T8" s="667">
        <v>208740</v>
      </c>
      <c r="U8" s="710">
        <v>1315</v>
      </c>
      <c r="V8" s="665">
        <v>100.63396408340364</v>
      </c>
      <c r="W8" s="664">
        <v>212782</v>
      </c>
      <c r="X8" s="662">
        <v>4042</v>
      </c>
      <c r="Y8" s="663">
        <v>101.93638018587717</v>
      </c>
      <c r="Z8" s="659">
        <v>217642</v>
      </c>
      <c r="AA8" s="662">
        <v>4860</v>
      </c>
      <c r="AB8" s="661">
        <v>102.28402778430505</v>
      </c>
      <c r="AC8" s="705">
        <v>225757</v>
      </c>
      <c r="AD8" s="704">
        <v>-1359</v>
      </c>
      <c r="AE8" s="708">
        <v>99.401627362228993</v>
      </c>
      <c r="AF8" s="705">
        <v>238475.67199999999</v>
      </c>
      <c r="AG8" s="704">
        <v>12718.671999999991</v>
      </c>
      <c r="AH8" s="708">
        <v>105.63378854254795</v>
      </c>
      <c r="AI8" s="705">
        <v>249693.29800000001</v>
      </c>
      <c r="AJ8" s="704">
        <v>11217.626000000018</v>
      </c>
      <c r="AK8" s="708">
        <v>104.70388694407372</v>
      </c>
      <c r="AL8" s="705">
        <v>261750.77499999999</v>
      </c>
      <c r="AM8" s="704">
        <v>12057.476999999984</v>
      </c>
      <c r="AN8" s="708">
        <v>104.8289149514938</v>
      </c>
      <c r="AO8" s="879">
        <v>281598.75900000002</v>
      </c>
      <c r="AP8" s="1183">
        <v>19847.984000000026</v>
      </c>
      <c r="AQ8" s="880">
        <v>107.58277945881918</v>
      </c>
      <c r="AR8" s="879">
        <v>306190.022</v>
      </c>
      <c r="AS8" s="1183">
        <v>24591.262999999977</v>
      </c>
      <c r="AT8" s="880">
        <v>108.7327313115041</v>
      </c>
      <c r="AU8" s="1195">
        <v>327555.39399999997</v>
      </c>
      <c r="AV8" s="1221">
        <v>21365.371999999974</v>
      </c>
      <c r="AW8" s="1218">
        <v>106.97781458077688</v>
      </c>
      <c r="AX8" s="1199">
        <v>350777.98700000002</v>
      </c>
      <c r="AY8" s="879">
        <v>23222.593000000052</v>
      </c>
      <c r="AZ8" s="880">
        <v>107.08966893092899</v>
      </c>
      <c r="BA8" s="1212">
        <v>381226.24099999998</v>
      </c>
      <c r="BB8" s="878">
        <v>30448.253999999957</v>
      </c>
      <c r="BC8" s="880">
        <v>108.68020660600916</v>
      </c>
    </row>
    <row r="9" spans="1:55" ht="20.100000000000001" customHeight="1" x14ac:dyDescent="0.25">
      <c r="B9" s="1179" t="s">
        <v>225</v>
      </c>
      <c r="C9" s="657">
        <v>30491</v>
      </c>
      <c r="D9" s="647">
        <v>32112</v>
      </c>
      <c r="E9" s="650">
        <v>1621</v>
      </c>
      <c r="F9" s="642">
        <v>105.31632284936538</v>
      </c>
      <c r="G9" s="647">
        <v>33483</v>
      </c>
      <c r="H9" s="647">
        <v>1371</v>
      </c>
      <c r="I9" s="642">
        <v>104.26943198804186</v>
      </c>
      <c r="J9" s="646">
        <v>34369</v>
      </c>
      <c r="K9" s="646">
        <v>886</v>
      </c>
      <c r="L9" s="645">
        <v>102.64611892602215</v>
      </c>
      <c r="M9" s="646">
        <v>42309</v>
      </c>
      <c r="N9" s="643">
        <v>7940</v>
      </c>
      <c r="O9" s="642">
        <v>123.10221420466118</v>
      </c>
      <c r="P9" s="656">
        <v>47789</v>
      </c>
      <c r="Q9" s="640">
        <v>5480</v>
      </c>
      <c r="R9" s="639">
        <v>112.95232692807677</v>
      </c>
      <c r="S9" s="655">
        <v>47159</v>
      </c>
      <c r="T9" s="637">
        <v>49204</v>
      </c>
      <c r="U9" s="706">
        <v>2045</v>
      </c>
      <c r="V9" s="635">
        <v>104.33639390148221</v>
      </c>
      <c r="W9" s="634">
        <v>52473</v>
      </c>
      <c r="X9" s="631">
        <v>3269</v>
      </c>
      <c r="Y9" s="609">
        <v>106.64376879928462</v>
      </c>
      <c r="Z9" s="631">
        <v>52960</v>
      </c>
      <c r="AA9" s="631">
        <v>487</v>
      </c>
      <c r="AB9" s="633">
        <v>100.92809635431554</v>
      </c>
      <c r="AC9" s="705">
        <v>53676</v>
      </c>
      <c r="AD9" s="704">
        <v>-5300</v>
      </c>
      <c r="AE9" s="708">
        <v>91.013293543136186</v>
      </c>
      <c r="AF9" s="705">
        <v>59867.19</v>
      </c>
      <c r="AG9" s="704">
        <v>6191.1900000000023</v>
      </c>
      <c r="AH9" s="708">
        <v>111.53437290409123</v>
      </c>
      <c r="AI9" s="705">
        <v>60944.392</v>
      </c>
      <c r="AJ9" s="704">
        <v>1077.2019999999975</v>
      </c>
      <c r="AK9" s="708">
        <v>101.79931946029201</v>
      </c>
      <c r="AL9" s="705">
        <v>62253.527000000002</v>
      </c>
      <c r="AM9" s="704">
        <v>1309.135000000002</v>
      </c>
      <c r="AN9" s="708">
        <v>102.14808115568698</v>
      </c>
      <c r="AO9" s="705">
        <v>65253.557000000001</v>
      </c>
      <c r="AP9" s="704">
        <v>3000.0299999999988</v>
      </c>
      <c r="AQ9" s="708">
        <v>104.81905226028398</v>
      </c>
      <c r="AR9" s="705">
        <v>68359.442999999999</v>
      </c>
      <c r="AS9" s="704">
        <v>3105.8859999999986</v>
      </c>
      <c r="AT9" s="708">
        <v>104.75971907554403</v>
      </c>
      <c r="AU9" s="1196">
        <v>71849.120999999999</v>
      </c>
      <c r="AV9" s="1222">
        <v>3489.6779999999999</v>
      </c>
      <c r="AW9" s="1219">
        <v>105.10489531051329</v>
      </c>
      <c r="AX9" s="1204">
        <v>97003.04</v>
      </c>
      <c r="AY9" s="705">
        <v>25153.918999999994</v>
      </c>
      <c r="AZ9" s="708">
        <v>135.00936218830012</v>
      </c>
      <c r="BA9" s="1213">
        <v>124794.97</v>
      </c>
      <c r="BB9" s="1210">
        <v>27791.930000000008</v>
      </c>
      <c r="BC9" s="708">
        <v>128.65057631183518</v>
      </c>
    </row>
    <row r="10" spans="1:55" ht="20.100000000000001" customHeight="1" x14ac:dyDescent="0.25">
      <c r="B10" s="707" t="s">
        <v>133</v>
      </c>
      <c r="C10" s="657">
        <v>1551</v>
      </c>
      <c r="D10" s="647">
        <v>3936</v>
      </c>
      <c r="E10" s="650">
        <v>2385</v>
      </c>
      <c r="F10" s="642">
        <v>253.77176015473884</v>
      </c>
      <c r="G10" s="647">
        <v>2550</v>
      </c>
      <c r="H10" s="647">
        <v>-1386</v>
      </c>
      <c r="I10" s="642">
        <v>64.786585365853654</v>
      </c>
      <c r="J10" s="646">
        <v>4064</v>
      </c>
      <c r="K10" s="646">
        <v>1514</v>
      </c>
      <c r="L10" s="645">
        <v>159.37254901960785</v>
      </c>
      <c r="M10" s="646">
        <v>2227</v>
      </c>
      <c r="N10" s="643">
        <v>-1837</v>
      </c>
      <c r="O10" s="642">
        <v>54.798228346456689</v>
      </c>
      <c r="P10" s="656">
        <v>2688</v>
      </c>
      <c r="Q10" s="640">
        <v>461</v>
      </c>
      <c r="R10" s="639">
        <v>120.70049393803323</v>
      </c>
      <c r="S10" s="655">
        <v>3542</v>
      </c>
      <c r="T10" s="637">
        <v>3074</v>
      </c>
      <c r="U10" s="706">
        <v>-468</v>
      </c>
      <c r="V10" s="635">
        <v>86.787125917560701</v>
      </c>
      <c r="W10" s="634">
        <v>2220</v>
      </c>
      <c r="X10" s="631">
        <v>-854</v>
      </c>
      <c r="Y10" s="609">
        <v>72.218607677293434</v>
      </c>
      <c r="Z10" s="631">
        <v>2200</v>
      </c>
      <c r="AA10" s="631">
        <v>-20</v>
      </c>
      <c r="AB10" s="633">
        <v>99.099099099099092</v>
      </c>
      <c r="AC10" s="705">
        <v>2159</v>
      </c>
      <c r="AD10" s="704">
        <v>75</v>
      </c>
      <c r="AE10" s="708">
        <v>103.59884836852207</v>
      </c>
      <c r="AF10" s="705">
        <v>2040.6830000000132</v>
      </c>
      <c r="AG10" s="704">
        <v>-118.31699999998682</v>
      </c>
      <c r="AH10" s="708">
        <v>94.519823992589764</v>
      </c>
      <c r="AI10" s="705">
        <v>2094.0729999999839</v>
      </c>
      <c r="AJ10" s="704">
        <v>53.389999999970769</v>
      </c>
      <c r="AK10" s="708">
        <v>102.61628092163116</v>
      </c>
      <c r="AL10" s="705">
        <v>2091.1860000000047</v>
      </c>
      <c r="AM10" s="704">
        <v>-2.8869999999792526</v>
      </c>
      <c r="AN10" s="708">
        <v>99.862134701131282</v>
      </c>
      <c r="AO10" s="705">
        <v>2136.2519999999768</v>
      </c>
      <c r="AP10" s="704">
        <v>45.065999999972064</v>
      </c>
      <c r="AQ10" s="708">
        <v>102.15504503186096</v>
      </c>
      <c r="AR10" s="705">
        <v>2321.1250000000059</v>
      </c>
      <c r="AS10" s="704">
        <v>184.87300000002915</v>
      </c>
      <c r="AT10" s="708">
        <v>108.65408200905281</v>
      </c>
      <c r="AU10" s="1196">
        <v>2435.1710000000121</v>
      </c>
      <c r="AV10" s="1222">
        <v>114.04600000000619</v>
      </c>
      <c r="AW10" s="1219">
        <v>104.913393289892</v>
      </c>
      <c r="AX10" s="1204">
        <v>2465.3109999999924</v>
      </c>
      <c r="AY10" s="705">
        <v>30.139999999980319</v>
      </c>
      <c r="AZ10" s="708">
        <v>101.23769542262042</v>
      </c>
      <c r="BA10" s="1213">
        <v>2601.8280000000004</v>
      </c>
      <c r="BB10" s="1210">
        <v>136.51700000000801</v>
      </c>
      <c r="BC10" s="708">
        <v>105.53751636203337</v>
      </c>
    </row>
    <row r="11" spans="1:55" ht="20.100000000000001" customHeight="1" x14ac:dyDescent="0.25">
      <c r="B11" s="658" t="s">
        <v>222</v>
      </c>
      <c r="C11" s="657">
        <v>419</v>
      </c>
      <c r="D11" s="647">
        <v>491</v>
      </c>
      <c r="E11" s="650">
        <v>72</v>
      </c>
      <c r="F11" s="642">
        <v>117.18377088305489</v>
      </c>
      <c r="G11" s="647">
        <v>302</v>
      </c>
      <c r="H11" s="647">
        <v>-189</v>
      </c>
      <c r="I11" s="642">
        <v>61.507128309572302</v>
      </c>
      <c r="J11" s="646">
        <v>113</v>
      </c>
      <c r="K11" s="646">
        <v>-189</v>
      </c>
      <c r="L11" s="645">
        <v>37.41721854304636</v>
      </c>
      <c r="M11" s="646">
        <v>133</v>
      </c>
      <c r="N11" s="643">
        <v>20</v>
      </c>
      <c r="O11" s="642">
        <v>117.69911504424779</v>
      </c>
      <c r="P11" s="621">
        <v>133</v>
      </c>
      <c r="Q11" s="620">
        <v>0</v>
      </c>
      <c r="R11" s="619">
        <v>100</v>
      </c>
      <c r="S11" s="618">
        <v>117</v>
      </c>
      <c r="T11" s="617">
        <v>109</v>
      </c>
      <c r="U11" s="706">
        <v>-8</v>
      </c>
      <c r="V11" s="635">
        <v>93.162393162393158</v>
      </c>
      <c r="W11" s="614">
        <v>98</v>
      </c>
      <c r="X11" s="631">
        <v>-11</v>
      </c>
      <c r="Y11" s="609">
        <v>89.908256880733944</v>
      </c>
      <c r="Z11" s="610">
        <v>94</v>
      </c>
      <c r="AA11" s="631">
        <v>-4</v>
      </c>
      <c r="AB11" s="633">
        <v>95.918367346938766</v>
      </c>
      <c r="AC11" s="705">
        <v>83</v>
      </c>
      <c r="AD11" s="704">
        <v>-7</v>
      </c>
      <c r="AE11" s="708">
        <v>92.222222222222229</v>
      </c>
      <c r="AF11" s="705">
        <v>67.611000000000004</v>
      </c>
      <c r="AG11" s="704">
        <v>-15.388999999999996</v>
      </c>
      <c r="AH11" s="708">
        <v>81.45903614457832</v>
      </c>
      <c r="AI11" s="705">
        <v>61.743000000000002</v>
      </c>
      <c r="AJ11" s="704">
        <v>-5.8680000000000021</v>
      </c>
      <c r="AK11" s="708">
        <v>91.320938900474772</v>
      </c>
      <c r="AL11" s="705">
        <v>64.046999999999997</v>
      </c>
      <c r="AM11" s="704">
        <v>2.3039999999999949</v>
      </c>
      <c r="AN11" s="708">
        <v>103.73159710412516</v>
      </c>
      <c r="AO11" s="705">
        <v>72.459999999999994</v>
      </c>
      <c r="AP11" s="704">
        <v>8.4129999999999967</v>
      </c>
      <c r="AQ11" s="708">
        <v>113.13566599528471</v>
      </c>
      <c r="AR11" s="705">
        <v>69.682000000000002</v>
      </c>
      <c r="AS11" s="704">
        <v>-2.7779999999999916</v>
      </c>
      <c r="AT11" s="708">
        <v>96.166160640353297</v>
      </c>
      <c r="AU11" s="1196">
        <v>76.751000000000005</v>
      </c>
      <c r="AV11" s="1222">
        <v>7.0690000000000026</v>
      </c>
      <c r="AW11" s="1219">
        <v>110.14465715679802</v>
      </c>
      <c r="AX11" s="1204">
        <v>53.658000000000001</v>
      </c>
      <c r="AY11" s="705">
        <v>-23.093000000000004</v>
      </c>
      <c r="AZ11" s="708">
        <v>69.911792680225659</v>
      </c>
      <c r="BA11" s="1213">
        <v>61.771000000000001</v>
      </c>
      <c r="BB11" s="1210">
        <v>8.1129999999999995</v>
      </c>
      <c r="BC11" s="708">
        <v>115.11983301651199</v>
      </c>
    </row>
    <row r="12" spans="1:55" ht="20.100000000000001" customHeight="1" thickBot="1" x14ac:dyDescent="0.3">
      <c r="B12" s="703" t="s">
        <v>132</v>
      </c>
      <c r="C12" s="702">
        <v>0</v>
      </c>
      <c r="D12" s="699">
        <v>3</v>
      </c>
      <c r="E12" s="701">
        <v>3</v>
      </c>
      <c r="F12" s="700" t="s">
        <v>126</v>
      </c>
      <c r="G12" s="699">
        <v>25</v>
      </c>
      <c r="H12" s="699">
        <v>22</v>
      </c>
      <c r="I12" s="695">
        <v>833.33333333333337</v>
      </c>
      <c r="J12" s="697">
        <v>59</v>
      </c>
      <c r="K12" s="697">
        <v>34</v>
      </c>
      <c r="L12" s="698">
        <v>236</v>
      </c>
      <c r="M12" s="697">
        <v>103</v>
      </c>
      <c r="N12" s="696">
        <v>44</v>
      </c>
      <c r="O12" s="695">
        <v>174.57627118644069</v>
      </c>
      <c r="P12" s="694">
        <v>195</v>
      </c>
      <c r="Q12" s="584">
        <v>92</v>
      </c>
      <c r="R12" s="693">
        <v>189.32038834951456</v>
      </c>
      <c r="S12" s="692">
        <v>276</v>
      </c>
      <c r="T12" s="691">
        <v>276</v>
      </c>
      <c r="U12" s="690">
        <v>0</v>
      </c>
      <c r="V12" s="689">
        <v>100</v>
      </c>
      <c r="W12" s="688">
        <v>515</v>
      </c>
      <c r="X12" s="686">
        <v>239</v>
      </c>
      <c r="Y12" s="687">
        <v>186.59420289855072</v>
      </c>
      <c r="Z12" s="686">
        <v>455</v>
      </c>
      <c r="AA12" s="610">
        <v>-60</v>
      </c>
      <c r="AB12" s="613">
        <v>88.349514563106794</v>
      </c>
      <c r="AC12" s="685">
        <v>569</v>
      </c>
      <c r="AD12" s="855">
        <v>126</v>
      </c>
      <c r="AE12" s="857">
        <v>128.44243792325057</v>
      </c>
      <c r="AF12" s="685">
        <v>674.39499999999998</v>
      </c>
      <c r="AG12" s="855">
        <v>105.39499999999998</v>
      </c>
      <c r="AH12" s="857">
        <v>118.52284710017575</v>
      </c>
      <c r="AI12" s="685">
        <v>736.51700000000005</v>
      </c>
      <c r="AJ12" s="855">
        <v>62.122000000000071</v>
      </c>
      <c r="AK12" s="857">
        <v>109.21151550649103</v>
      </c>
      <c r="AL12" s="685">
        <v>945.91600000000005</v>
      </c>
      <c r="AM12" s="855">
        <v>209.399</v>
      </c>
      <c r="AN12" s="857">
        <v>128.43097986876066</v>
      </c>
      <c r="AO12" s="685">
        <v>1026.0129999999999</v>
      </c>
      <c r="AP12" s="855">
        <v>80.096999999999895</v>
      </c>
      <c r="AQ12" s="857">
        <v>108.4676652049442</v>
      </c>
      <c r="AR12" s="685">
        <v>1192.5239999999999</v>
      </c>
      <c r="AS12" s="855">
        <v>166.51099999999997</v>
      </c>
      <c r="AT12" s="857">
        <v>116.22893667039307</v>
      </c>
      <c r="AU12" s="1197">
        <v>1392.479</v>
      </c>
      <c r="AV12" s="1223">
        <v>199.95500000000015</v>
      </c>
      <c r="AW12" s="1220">
        <v>116.76737742804339</v>
      </c>
      <c r="AX12" s="1205">
        <v>1494.76</v>
      </c>
      <c r="AY12" s="685">
        <v>102.28099999999995</v>
      </c>
      <c r="AZ12" s="857">
        <v>107.34524542201353</v>
      </c>
      <c r="BA12" s="1214">
        <v>1532.2760000000001</v>
      </c>
      <c r="BB12" s="1211">
        <v>37.516000000000076</v>
      </c>
      <c r="BC12" s="857">
        <v>102.50983435467901</v>
      </c>
    </row>
    <row r="13" spans="1:55" ht="20.100000000000001" customHeight="1" thickTop="1" thickBot="1" x14ac:dyDescent="0.3">
      <c r="B13" s="864"/>
      <c r="C13" s="865"/>
      <c r="D13" s="865"/>
      <c r="E13" s="866"/>
      <c r="F13" s="867"/>
      <c r="G13" s="865"/>
      <c r="H13" s="866"/>
      <c r="I13" s="867"/>
      <c r="J13" s="865"/>
      <c r="K13" s="866"/>
      <c r="L13" s="867"/>
      <c r="M13" s="865"/>
      <c r="N13" s="866"/>
      <c r="O13" s="867"/>
      <c r="P13" s="868"/>
      <c r="Q13" s="727"/>
      <c r="R13" s="869"/>
      <c r="S13" s="870"/>
      <c r="T13" s="871"/>
      <c r="U13" s="871"/>
      <c r="V13" s="872"/>
      <c r="W13" s="871"/>
      <c r="X13" s="871"/>
      <c r="Y13" s="873"/>
      <c r="Z13" s="871"/>
      <c r="AA13" s="874"/>
      <c r="AB13" s="875"/>
      <c r="AC13" s="583"/>
      <c r="AD13" s="683"/>
      <c r="AE13" s="682"/>
      <c r="AF13" s="583"/>
      <c r="AG13" s="683"/>
      <c r="AH13" s="682"/>
      <c r="AI13" s="583"/>
      <c r="AJ13" s="683"/>
      <c r="AK13" s="682"/>
      <c r="AL13" s="583"/>
      <c r="AM13" s="683"/>
      <c r="AN13" s="682"/>
      <c r="AO13" s="583"/>
      <c r="AP13" s="683"/>
      <c r="AQ13" s="682"/>
      <c r="AR13" s="583"/>
      <c r="AS13" s="683"/>
      <c r="AT13" s="682"/>
      <c r="AU13" s="682"/>
      <c r="AV13" s="682"/>
      <c r="AW13" s="682"/>
      <c r="AX13" s="583"/>
      <c r="AY13" s="683"/>
      <c r="AZ13" s="682"/>
      <c r="BB13" s="683"/>
      <c r="BC13" s="682"/>
    </row>
    <row r="14" spans="1:55" ht="20.100000000000001" customHeight="1" thickBot="1" x14ac:dyDescent="0.3">
      <c r="B14" s="605" t="s">
        <v>131</v>
      </c>
      <c r="C14" s="604">
        <v>137487</v>
      </c>
      <c r="D14" s="603">
        <v>147736</v>
      </c>
      <c r="E14" s="602">
        <v>10249</v>
      </c>
      <c r="F14" s="877">
        <v>107.45452297308108</v>
      </c>
      <c r="G14" s="602">
        <v>156811</v>
      </c>
      <c r="H14" s="603">
        <v>9075</v>
      </c>
      <c r="I14" s="597">
        <v>106.14271403043267</v>
      </c>
      <c r="J14" s="599">
        <v>168417</v>
      </c>
      <c r="K14" s="599">
        <v>11606</v>
      </c>
      <c r="L14" s="600">
        <v>107.4012664927843</v>
      </c>
      <c r="M14" s="599">
        <v>180011</v>
      </c>
      <c r="N14" s="598">
        <v>11594</v>
      </c>
      <c r="O14" s="597">
        <v>106.88410314873202</v>
      </c>
      <c r="P14" s="596">
        <v>185610</v>
      </c>
      <c r="Q14" s="595">
        <v>5599</v>
      </c>
      <c r="R14" s="594">
        <v>103.11036547766525</v>
      </c>
      <c r="S14" s="593">
        <v>200592</v>
      </c>
      <c r="T14" s="592">
        <v>218630</v>
      </c>
      <c r="U14" s="588">
        <v>18038</v>
      </c>
      <c r="V14" s="590">
        <v>108.99238254765893</v>
      </c>
      <c r="W14" s="591">
        <v>222500</v>
      </c>
      <c r="X14" s="588">
        <v>3870</v>
      </c>
      <c r="Y14" s="590">
        <v>101.77011389104879</v>
      </c>
      <c r="Z14" s="589">
        <v>225547</v>
      </c>
      <c r="AA14" s="588">
        <v>3047</v>
      </c>
      <c r="AB14" s="587">
        <v>101.3694382022472</v>
      </c>
      <c r="AC14" s="588">
        <v>229905</v>
      </c>
      <c r="AD14" s="588">
        <v>-1365</v>
      </c>
      <c r="AE14" s="606">
        <v>99.409780775716698</v>
      </c>
      <c r="AF14" s="607">
        <v>239012.467</v>
      </c>
      <c r="AG14" s="588">
        <v>9107.4670000000042</v>
      </c>
      <c r="AH14" s="587">
        <v>103.96140449316023</v>
      </c>
      <c r="AI14" s="588">
        <v>252002.84299999999</v>
      </c>
      <c r="AJ14" s="588">
        <v>12990.375999999989</v>
      </c>
      <c r="AK14" s="587">
        <v>105.43502025775082</v>
      </c>
      <c r="AL14" s="588">
        <v>258941.19699999999</v>
      </c>
      <c r="AM14" s="588">
        <v>6938.3539999999921</v>
      </c>
      <c r="AN14" s="587">
        <v>102.75328401751405</v>
      </c>
      <c r="AO14" s="588">
        <v>275311.185</v>
      </c>
      <c r="AP14" s="588">
        <v>16369.988000000012</v>
      </c>
      <c r="AQ14" s="587">
        <v>106.32189400128556</v>
      </c>
      <c r="AR14" s="588">
        <v>295295.77899999998</v>
      </c>
      <c r="AS14" s="588">
        <v>19984.593999999983</v>
      </c>
      <c r="AT14" s="606">
        <v>107.25891103915737</v>
      </c>
      <c r="AU14" s="1192">
        <v>318007.94099999999</v>
      </c>
      <c r="AV14" s="684">
        <v>22712.162000000011</v>
      </c>
      <c r="AW14" s="587">
        <v>107.69132632945629</v>
      </c>
      <c r="AX14" s="1198">
        <v>354967.60700000002</v>
      </c>
      <c r="AY14" s="588">
        <v>36959.666000000027</v>
      </c>
      <c r="AZ14" s="606">
        <v>111.62224625076267</v>
      </c>
      <c r="BA14" s="1198">
        <v>399129.89182999998</v>
      </c>
      <c r="BB14" s="607">
        <v>44162.28482999996</v>
      </c>
      <c r="BC14" s="606">
        <v>112.44121546843004</v>
      </c>
    </row>
    <row r="15" spans="1:55" ht="20.100000000000001" customHeight="1" x14ac:dyDescent="0.25">
      <c r="B15" s="680" t="s">
        <v>130</v>
      </c>
      <c r="C15" s="679">
        <v>132533</v>
      </c>
      <c r="D15" s="676">
        <v>142177</v>
      </c>
      <c r="E15" s="677">
        <v>9644</v>
      </c>
      <c r="F15" s="678">
        <v>107.27667826126324</v>
      </c>
      <c r="G15" s="677">
        <v>151311</v>
      </c>
      <c r="H15" s="676">
        <v>9134</v>
      </c>
      <c r="I15" s="672">
        <v>106.42438650414626</v>
      </c>
      <c r="J15" s="674">
        <v>162575</v>
      </c>
      <c r="K15" s="674">
        <v>11264</v>
      </c>
      <c r="L15" s="675">
        <v>107.44427040995038</v>
      </c>
      <c r="M15" s="674">
        <v>174485</v>
      </c>
      <c r="N15" s="673">
        <v>11910</v>
      </c>
      <c r="O15" s="672">
        <v>107.32584960787328</v>
      </c>
      <c r="P15" s="671">
        <v>179527</v>
      </c>
      <c r="Q15" s="670">
        <v>5042</v>
      </c>
      <c r="R15" s="669">
        <v>102.88964667449925</v>
      </c>
      <c r="S15" s="668">
        <v>193528</v>
      </c>
      <c r="T15" s="876">
        <v>210033</v>
      </c>
      <c r="U15" s="666">
        <v>16505</v>
      </c>
      <c r="V15" s="665">
        <v>108.52848166673556</v>
      </c>
      <c r="W15" s="709">
        <v>214373</v>
      </c>
      <c r="X15" s="660">
        <v>4340</v>
      </c>
      <c r="Y15" s="663">
        <v>102.06634195578789</v>
      </c>
      <c r="Z15" s="662">
        <v>217653</v>
      </c>
      <c r="AA15" s="660">
        <v>3280</v>
      </c>
      <c r="AB15" s="661">
        <v>101.5300434289766</v>
      </c>
      <c r="AC15" s="879">
        <v>222985</v>
      </c>
      <c r="AD15" s="585">
        <v>216</v>
      </c>
      <c r="AE15" s="880">
        <v>100.09696142641032</v>
      </c>
      <c r="AF15" s="878">
        <v>231878.47099999999</v>
      </c>
      <c r="AG15" s="585">
        <v>8893.4709999999905</v>
      </c>
      <c r="AH15" s="886">
        <v>103.98837186357825</v>
      </c>
      <c r="AI15" s="879">
        <v>244753.421</v>
      </c>
      <c r="AJ15" s="585">
        <v>12874.950000000012</v>
      </c>
      <c r="AK15" s="886">
        <v>105.552455967333</v>
      </c>
      <c r="AL15" s="879">
        <v>251473.42</v>
      </c>
      <c r="AM15" s="585">
        <v>6719.9990000000107</v>
      </c>
      <c r="AN15" s="886">
        <v>102.74562004998494</v>
      </c>
      <c r="AO15" s="879">
        <v>267709.37400000001</v>
      </c>
      <c r="AP15" s="585">
        <v>16235.953999999998</v>
      </c>
      <c r="AQ15" s="886">
        <v>106.45633005667159</v>
      </c>
      <c r="AR15" s="879">
        <v>286822.74</v>
      </c>
      <c r="AS15" s="585">
        <v>19113.36599999998</v>
      </c>
      <c r="AT15" s="880">
        <v>107.13959534341893</v>
      </c>
      <c r="AU15" s="1195">
        <v>308575.353</v>
      </c>
      <c r="AV15" s="1221">
        <v>21752.613000000012</v>
      </c>
      <c r="AW15" s="1218">
        <v>107.58399177136373</v>
      </c>
      <c r="AX15" s="1199">
        <v>344605.18</v>
      </c>
      <c r="AY15" s="1195">
        <v>36029.82699999999</v>
      </c>
      <c r="AZ15" s="1218">
        <v>111.67618432571314</v>
      </c>
      <c r="BA15" s="1212">
        <v>388053.80682999996</v>
      </c>
      <c r="BB15" s="878">
        <v>43448.626829999965</v>
      </c>
      <c r="BC15" s="880">
        <v>112.60823381412897</v>
      </c>
    </row>
    <row r="16" spans="1:55" ht="20.100000000000001" customHeight="1" x14ac:dyDescent="0.25">
      <c r="B16" s="658" t="s">
        <v>129</v>
      </c>
      <c r="C16" s="657">
        <v>4654</v>
      </c>
      <c r="D16" s="647">
        <v>5249</v>
      </c>
      <c r="E16" s="650">
        <v>595</v>
      </c>
      <c r="F16" s="649">
        <v>112.78470133218737</v>
      </c>
      <c r="G16" s="650">
        <v>5272</v>
      </c>
      <c r="H16" s="647">
        <v>23</v>
      </c>
      <c r="I16" s="642">
        <v>100.43817870070491</v>
      </c>
      <c r="J16" s="646">
        <v>5580</v>
      </c>
      <c r="K16" s="646">
        <v>308</v>
      </c>
      <c r="L16" s="645">
        <v>105.84218512898332</v>
      </c>
      <c r="M16" s="646">
        <v>5185</v>
      </c>
      <c r="N16" s="643">
        <v>-395</v>
      </c>
      <c r="O16" s="642">
        <v>92.921146953405014</v>
      </c>
      <c r="P16" s="656">
        <v>5707</v>
      </c>
      <c r="Q16" s="640">
        <v>522</v>
      </c>
      <c r="R16" s="639">
        <v>110.06750241080039</v>
      </c>
      <c r="S16" s="655">
        <v>6638</v>
      </c>
      <c r="T16" s="637">
        <v>8163</v>
      </c>
      <c r="U16" s="636">
        <v>1525</v>
      </c>
      <c r="V16" s="635">
        <v>122.97378728532691</v>
      </c>
      <c r="W16" s="634">
        <v>7657</v>
      </c>
      <c r="X16" s="632">
        <v>-506</v>
      </c>
      <c r="Y16" s="609">
        <v>93.80129854220263</v>
      </c>
      <c r="Z16" s="631">
        <v>7274</v>
      </c>
      <c r="AA16" s="632">
        <v>-383</v>
      </c>
      <c r="AB16" s="633">
        <v>94.998041008227759</v>
      </c>
      <c r="AC16" s="705">
        <v>6274</v>
      </c>
      <c r="AD16" s="852">
        <v>-1556</v>
      </c>
      <c r="AE16" s="708">
        <v>80.127713920817371</v>
      </c>
      <c r="AF16" s="856">
        <v>6421.5620000000135</v>
      </c>
      <c r="AG16" s="852">
        <v>147.56200000001354</v>
      </c>
      <c r="AH16" s="887">
        <v>102.35196047178854</v>
      </c>
      <c r="AI16" s="705">
        <v>6376.7379999999912</v>
      </c>
      <c r="AJ16" s="852">
        <v>-44.824000000022352</v>
      </c>
      <c r="AK16" s="1107">
        <v>99.30197668417712</v>
      </c>
      <c r="AL16" s="1109">
        <v>6391.2159999999731</v>
      </c>
      <c r="AM16" s="852">
        <v>14.477999999981876</v>
      </c>
      <c r="AN16" s="887">
        <v>100.22704398393006</v>
      </c>
      <c r="AO16" s="1109">
        <v>6353.9089999999869</v>
      </c>
      <c r="AP16" s="852">
        <v>-37.306999999986147</v>
      </c>
      <c r="AQ16" s="887">
        <v>99.41627696513487</v>
      </c>
      <c r="AR16" s="705">
        <v>6934.56699999999</v>
      </c>
      <c r="AS16" s="585">
        <v>580.65800000000309</v>
      </c>
      <c r="AT16" s="880">
        <v>109.13859483980654</v>
      </c>
      <c r="AU16" s="1196">
        <v>7810.8999999999887</v>
      </c>
      <c r="AV16" s="1222">
        <v>876.33299999999872</v>
      </c>
      <c r="AW16" s="1219">
        <v>112.63716970360224</v>
      </c>
      <c r="AX16" s="1200">
        <v>8655.0400000000245</v>
      </c>
      <c r="AY16" s="1196">
        <v>844.1400000000358</v>
      </c>
      <c r="AZ16" s="1219">
        <v>110.80720531564911</v>
      </c>
      <c r="BA16" s="1213">
        <v>9258.1050000000214</v>
      </c>
      <c r="BB16" s="1210">
        <v>603.06499999999687</v>
      </c>
      <c r="BC16" s="1176">
        <v>106.96778986578911</v>
      </c>
    </row>
    <row r="17" spans="1:79" s="541" customFormat="1" ht="20.100000000000001" customHeight="1" x14ac:dyDescent="0.25">
      <c r="A17" s="654"/>
      <c r="B17" s="653" t="s">
        <v>128</v>
      </c>
      <c r="C17" s="652">
        <v>3</v>
      </c>
      <c r="D17" s="651">
        <v>24</v>
      </c>
      <c r="E17" s="650">
        <v>21</v>
      </c>
      <c r="F17" s="649">
        <v>800</v>
      </c>
      <c r="G17" s="648">
        <v>66</v>
      </c>
      <c r="H17" s="647">
        <v>42</v>
      </c>
      <c r="I17" s="642">
        <v>275</v>
      </c>
      <c r="J17" s="644">
        <v>180</v>
      </c>
      <c r="K17" s="646">
        <v>114</v>
      </c>
      <c r="L17" s="645">
        <v>272.72727272727269</v>
      </c>
      <c r="M17" s="644">
        <v>269</v>
      </c>
      <c r="N17" s="643">
        <v>89</v>
      </c>
      <c r="O17" s="642">
        <v>149.44444444444446</v>
      </c>
      <c r="P17" s="641">
        <v>312</v>
      </c>
      <c r="Q17" s="640">
        <v>43</v>
      </c>
      <c r="R17" s="639">
        <v>115.98513011152416</v>
      </c>
      <c r="S17" s="638">
        <v>375</v>
      </c>
      <c r="T17" s="637">
        <v>378</v>
      </c>
      <c r="U17" s="636">
        <v>3</v>
      </c>
      <c r="V17" s="635">
        <v>100.8</v>
      </c>
      <c r="W17" s="634">
        <v>421</v>
      </c>
      <c r="X17" s="632">
        <v>43</v>
      </c>
      <c r="Y17" s="609">
        <v>111.37566137566137</v>
      </c>
      <c r="Z17" s="631">
        <v>551</v>
      </c>
      <c r="AA17" s="632">
        <v>130</v>
      </c>
      <c r="AB17" s="633">
        <v>130.87885985748218</v>
      </c>
      <c r="AC17" s="705">
        <v>592</v>
      </c>
      <c r="AD17" s="852">
        <v>-31</v>
      </c>
      <c r="AE17" s="708">
        <v>95.024077046548967</v>
      </c>
      <c r="AF17" s="856">
        <v>675.404</v>
      </c>
      <c r="AG17" s="852">
        <v>83.403999999999996</v>
      </c>
      <c r="AH17" s="887">
        <v>114.08851351351352</v>
      </c>
      <c r="AI17" s="705">
        <v>836.96600000000001</v>
      </c>
      <c r="AJ17" s="852">
        <v>161.56200000000001</v>
      </c>
      <c r="AK17" s="1107">
        <v>123.92079407288084</v>
      </c>
      <c r="AL17" s="1109">
        <v>1037.3989999999999</v>
      </c>
      <c r="AM17" s="852">
        <v>200.43299999999988</v>
      </c>
      <c r="AN17" s="887">
        <v>123.94756776260922</v>
      </c>
      <c r="AO17" s="1109">
        <v>1205.021</v>
      </c>
      <c r="AP17" s="852">
        <v>167.62200000000007</v>
      </c>
      <c r="AQ17" s="887">
        <v>116.15791031223281</v>
      </c>
      <c r="AR17" s="705">
        <v>1493.5930000000001</v>
      </c>
      <c r="AS17" s="585">
        <v>288.57200000000012</v>
      </c>
      <c r="AT17" s="880">
        <v>123.94746647568799</v>
      </c>
      <c r="AU17" s="1196">
        <v>1565.518</v>
      </c>
      <c r="AV17" s="1222">
        <v>71.924999999999955</v>
      </c>
      <c r="AW17" s="1219">
        <v>104.81556889996138</v>
      </c>
      <c r="AX17" s="1200">
        <v>1670.875</v>
      </c>
      <c r="AY17" s="1196">
        <v>105.35699999999997</v>
      </c>
      <c r="AZ17" s="1219">
        <v>106.7298491617471</v>
      </c>
      <c r="BA17" s="1213">
        <v>1772.25</v>
      </c>
      <c r="BB17" s="1210">
        <v>101.375</v>
      </c>
      <c r="BC17" s="1176">
        <v>106.06718036956684</v>
      </c>
    </row>
    <row r="18" spans="1:79" ht="20.100000000000001" customHeight="1" thickBot="1" x14ac:dyDescent="0.3">
      <c r="B18" s="630" t="s">
        <v>223</v>
      </c>
      <c r="C18" s="629">
        <v>297</v>
      </c>
      <c r="D18" s="626">
        <v>286</v>
      </c>
      <c r="E18" s="627">
        <v>-11</v>
      </c>
      <c r="F18" s="628">
        <v>96.296296296296291</v>
      </c>
      <c r="G18" s="627">
        <v>162</v>
      </c>
      <c r="H18" s="626">
        <v>-124</v>
      </c>
      <c r="I18" s="622">
        <v>56.643356643356647</v>
      </c>
      <c r="J18" s="624">
        <v>82</v>
      </c>
      <c r="K18" s="624">
        <v>-80</v>
      </c>
      <c r="L18" s="625">
        <v>50.617283950617285</v>
      </c>
      <c r="M18" s="624">
        <v>72</v>
      </c>
      <c r="N18" s="623">
        <v>-10</v>
      </c>
      <c r="O18" s="622">
        <v>87.804878048780495</v>
      </c>
      <c r="P18" s="621">
        <v>64</v>
      </c>
      <c r="Q18" s="620">
        <v>-8</v>
      </c>
      <c r="R18" s="619">
        <v>88.888888888888886</v>
      </c>
      <c r="S18" s="618">
        <v>51</v>
      </c>
      <c r="T18" s="617">
        <v>56</v>
      </c>
      <c r="U18" s="616">
        <v>5</v>
      </c>
      <c r="V18" s="615">
        <v>109.80392156862746</v>
      </c>
      <c r="W18" s="614">
        <v>49</v>
      </c>
      <c r="X18" s="612">
        <v>-7</v>
      </c>
      <c r="Y18" s="611">
        <v>87.5</v>
      </c>
      <c r="Z18" s="610">
        <v>69</v>
      </c>
      <c r="AA18" s="612">
        <v>20</v>
      </c>
      <c r="AB18" s="613">
        <v>140.81632653061226</v>
      </c>
      <c r="AC18" s="882">
        <v>54</v>
      </c>
      <c r="AD18" s="883">
        <v>6</v>
      </c>
      <c r="AE18" s="884">
        <v>112.5</v>
      </c>
      <c r="AF18" s="885">
        <v>37.03</v>
      </c>
      <c r="AG18" s="883">
        <v>-16.97</v>
      </c>
      <c r="AH18" s="888">
        <v>68.574074074074076</v>
      </c>
      <c r="AI18" s="882">
        <v>35.718000000000004</v>
      </c>
      <c r="AJ18" s="883">
        <v>-1.3119999999999976</v>
      </c>
      <c r="AK18" s="1108">
        <v>96.456926816095063</v>
      </c>
      <c r="AL18" s="1110">
        <v>39.161999999999999</v>
      </c>
      <c r="AM18" s="883">
        <v>3.4439999999999955</v>
      </c>
      <c r="AN18" s="888">
        <v>109.64219721149</v>
      </c>
      <c r="AO18" s="1110">
        <v>42.881</v>
      </c>
      <c r="AP18" s="883">
        <v>3.7190000000000012</v>
      </c>
      <c r="AQ18" s="888">
        <v>109.49645064092743</v>
      </c>
      <c r="AR18" s="882">
        <v>44.878999999999998</v>
      </c>
      <c r="AS18" s="585">
        <v>1.9979999999999976</v>
      </c>
      <c r="AT18" s="880">
        <v>104.65940626384645</v>
      </c>
      <c r="AU18" s="1197">
        <v>56.17</v>
      </c>
      <c r="AV18" s="1223">
        <v>11.291000000000004</v>
      </c>
      <c r="AW18" s="1220">
        <v>125.15876022193009</v>
      </c>
      <c r="AX18" s="1201">
        <v>36.512</v>
      </c>
      <c r="AY18" s="1197">
        <v>-19.658000000000001</v>
      </c>
      <c r="AZ18" s="1220">
        <v>65.002670464660852</v>
      </c>
      <c r="BA18" s="1217">
        <v>45.73</v>
      </c>
      <c r="BB18" s="1215">
        <v>9.2179999999999964</v>
      </c>
      <c r="BC18" s="1177">
        <v>125.24649430324276</v>
      </c>
    </row>
    <row r="19" spans="1:79" ht="20.100000000000001" customHeight="1" thickBot="1" x14ac:dyDescent="0.3">
      <c r="B19" s="605" t="s">
        <v>127</v>
      </c>
      <c r="C19" s="604">
        <v>-1199</v>
      </c>
      <c r="D19" s="603">
        <v>124</v>
      </c>
      <c r="E19" s="602">
        <v>1323</v>
      </c>
      <c r="F19" s="608" t="s">
        <v>126</v>
      </c>
      <c r="G19" s="602">
        <v>242</v>
      </c>
      <c r="H19" s="603">
        <v>118</v>
      </c>
      <c r="I19" s="597">
        <v>195.16129032258064</v>
      </c>
      <c r="J19" s="599">
        <v>464</v>
      </c>
      <c r="K19" s="599">
        <v>222</v>
      </c>
      <c r="L19" s="600">
        <v>191.73553719008265</v>
      </c>
      <c r="M19" s="599">
        <v>2822</v>
      </c>
      <c r="N19" s="598">
        <v>2358</v>
      </c>
      <c r="O19" s="597">
        <v>608.18965517241384</v>
      </c>
      <c r="P19" s="596">
        <v>17198</v>
      </c>
      <c r="Q19" s="595">
        <v>14376</v>
      </c>
      <c r="R19" s="594">
        <v>609.4259390503189</v>
      </c>
      <c r="S19" s="593">
        <v>10768</v>
      </c>
      <c r="T19" s="592">
        <v>-6431</v>
      </c>
      <c r="U19" s="588">
        <v>-17199</v>
      </c>
      <c r="V19" s="590">
        <v>-59.723254086181278</v>
      </c>
      <c r="W19" s="591">
        <v>-6885</v>
      </c>
      <c r="X19" s="588">
        <v>-454</v>
      </c>
      <c r="Y19" s="590">
        <v>107.05955527911676</v>
      </c>
      <c r="Z19" s="589">
        <v>-5156</v>
      </c>
      <c r="AA19" s="588">
        <v>1729</v>
      </c>
      <c r="AB19" s="587">
        <v>74.887436456063909</v>
      </c>
      <c r="AC19" s="588">
        <v>-1337</v>
      </c>
      <c r="AD19" s="589">
        <v>200</v>
      </c>
      <c r="AE19" s="606">
        <v>19.836795252225521</v>
      </c>
      <c r="AF19" s="607">
        <v>2245.8940000000002</v>
      </c>
      <c r="AG19" s="589">
        <v>3582.8940000000002</v>
      </c>
      <c r="AH19" s="587">
        <v>-167.98010471204191</v>
      </c>
      <c r="AI19" s="588">
        <v>582.78800000000047</v>
      </c>
      <c r="AJ19" s="589">
        <v>-1663.1059999999998</v>
      </c>
      <c r="AK19" s="587">
        <v>25.949043009153609</v>
      </c>
      <c r="AL19" s="588">
        <v>5910.7270000000135</v>
      </c>
      <c r="AM19" s="589">
        <v>5327.939000000013</v>
      </c>
      <c r="AN19" s="587">
        <v>1014.21563244267</v>
      </c>
      <c r="AO19" s="588">
        <v>9522.2989999999991</v>
      </c>
      <c r="AP19" s="589">
        <v>3611.5719999999856</v>
      </c>
      <c r="AQ19" s="587">
        <v>161.1019930374043</v>
      </c>
      <c r="AR19" s="588">
        <v>14477.574000000022</v>
      </c>
      <c r="AS19" s="589">
        <v>4955.2750000000233</v>
      </c>
      <c r="AT19" s="606">
        <v>152.03864108867012</v>
      </c>
      <c r="AU19" s="1192">
        <v>13451.853999999992</v>
      </c>
      <c r="AV19" s="684">
        <v>-1025.7200000000303</v>
      </c>
      <c r="AW19" s="587">
        <v>92.915111330116289</v>
      </c>
      <c r="AX19" s="1198">
        <v>-175.89100000000326</v>
      </c>
      <c r="AY19" s="588">
        <v>-13627.744999999995</v>
      </c>
      <c r="AZ19" s="606">
        <v>-1.3075595378897464</v>
      </c>
      <c r="BA19" s="1198">
        <v>-13707.775829999999</v>
      </c>
      <c r="BB19" s="591">
        <v>-13531.884829999995</v>
      </c>
      <c r="BC19" s="606">
        <v>7793.3355487203698</v>
      </c>
    </row>
    <row r="20" spans="1:79" ht="20.100000000000001" customHeight="1" thickBot="1" x14ac:dyDescent="0.3">
      <c r="B20" s="605" t="s">
        <v>224</v>
      </c>
      <c r="C20" s="604">
        <v>-1321</v>
      </c>
      <c r="D20" s="603">
        <v>-81</v>
      </c>
      <c r="E20" s="602">
        <v>1240</v>
      </c>
      <c r="F20" s="597">
        <v>6.1317183951551852</v>
      </c>
      <c r="G20" s="602">
        <v>102</v>
      </c>
      <c r="H20" s="602">
        <v>183</v>
      </c>
      <c r="I20" s="601" t="s">
        <v>126</v>
      </c>
      <c r="J20" s="599">
        <v>433</v>
      </c>
      <c r="K20" s="599">
        <v>331</v>
      </c>
      <c r="L20" s="600">
        <v>424.50980392156862</v>
      </c>
      <c r="M20" s="599">
        <v>2761</v>
      </c>
      <c r="N20" s="598">
        <v>2328</v>
      </c>
      <c r="O20" s="597">
        <v>637.64434180138562</v>
      </c>
      <c r="P20" s="596">
        <v>17129</v>
      </c>
      <c r="Q20" s="595">
        <v>14368</v>
      </c>
      <c r="R20" s="594">
        <v>620.39116262223831</v>
      </c>
      <c r="S20" s="593">
        <v>10702</v>
      </c>
      <c r="T20" s="592">
        <v>-6484</v>
      </c>
      <c r="U20" s="588">
        <v>-17186</v>
      </c>
      <c r="V20" s="590">
        <v>-60.586806204447761</v>
      </c>
      <c r="W20" s="591">
        <v>-6934</v>
      </c>
      <c r="X20" s="588">
        <v>-450</v>
      </c>
      <c r="Y20" s="590">
        <v>106.94016039481802</v>
      </c>
      <c r="Z20" s="589">
        <v>-5181</v>
      </c>
      <c r="AA20" s="588">
        <v>1753</v>
      </c>
      <c r="AB20" s="587">
        <v>74.718777040669167</v>
      </c>
      <c r="AC20" s="681">
        <v>-1366</v>
      </c>
      <c r="AD20" s="863">
        <v>213</v>
      </c>
      <c r="AE20" s="881">
        <v>20.141551164848124</v>
      </c>
      <c r="AF20" s="681">
        <v>2215.3130000000001</v>
      </c>
      <c r="AG20" s="863">
        <v>3581.3130000000001</v>
      </c>
      <c r="AH20" s="587">
        <v>-162.17518301610542</v>
      </c>
      <c r="AI20" s="681">
        <v>556.76300000000049</v>
      </c>
      <c r="AJ20" s="863">
        <v>-1658.5499999999997</v>
      </c>
      <c r="AK20" s="587">
        <v>25.132475636625635</v>
      </c>
      <c r="AL20" s="681">
        <v>5885.8420000000133</v>
      </c>
      <c r="AM20" s="863">
        <v>5329.0790000000125</v>
      </c>
      <c r="AN20" s="587">
        <v>1057.1539416232774</v>
      </c>
      <c r="AO20" s="681">
        <v>9492.7199999999993</v>
      </c>
      <c r="AP20" s="863">
        <v>3606.8779999999861</v>
      </c>
      <c r="AQ20" s="587">
        <v>161.28057803794201</v>
      </c>
      <c r="AR20" s="681">
        <v>14452.771000000022</v>
      </c>
      <c r="AS20" s="863">
        <v>4960.0510000000231</v>
      </c>
      <c r="AT20" s="606">
        <v>152.25110400391063</v>
      </c>
      <c r="AU20" s="1194">
        <v>13431.272999999992</v>
      </c>
      <c r="AV20" s="1193">
        <v>-1021.4980000000305</v>
      </c>
      <c r="AW20" s="1182">
        <v>92.932165049871557</v>
      </c>
      <c r="AX20" s="1202">
        <v>-193.03700000000327</v>
      </c>
      <c r="AY20" s="588">
        <v>-13624.309999999996</v>
      </c>
      <c r="AZ20" s="606">
        <v>-1.4372204332381853</v>
      </c>
      <c r="BA20" s="1202">
        <v>-13723.816829999998</v>
      </c>
      <c r="BB20" s="1216">
        <v>-13530.779829999994</v>
      </c>
      <c r="BC20" s="606">
        <v>7109.4229759060509</v>
      </c>
    </row>
    <row r="21" spans="1:79" ht="10.5" customHeight="1" x14ac:dyDescent="0.2">
      <c r="B21" s="582"/>
      <c r="C21" s="580"/>
      <c r="D21" s="580"/>
      <c r="E21" s="580"/>
      <c r="F21" s="579"/>
      <c r="G21" s="580"/>
      <c r="H21" s="580"/>
      <c r="I21" s="581"/>
      <c r="J21" s="580"/>
      <c r="K21" s="580"/>
      <c r="L21" s="579"/>
      <c r="M21" s="580"/>
      <c r="N21" s="580"/>
      <c r="O21" s="579"/>
      <c r="P21" s="578"/>
      <c r="Q21" s="578"/>
      <c r="R21" s="577"/>
      <c r="S21" s="567"/>
      <c r="BB21" s="1174"/>
    </row>
    <row r="22" spans="1:79" s="572" customFormat="1" hidden="1" x14ac:dyDescent="0.2">
      <c r="B22" s="576"/>
      <c r="C22" s="575"/>
      <c r="D22" s="573"/>
      <c r="E22" s="573"/>
      <c r="F22" s="574"/>
      <c r="G22" s="573"/>
      <c r="H22" s="573"/>
      <c r="I22" s="573"/>
      <c r="J22" s="573"/>
      <c r="K22" s="573"/>
      <c r="L22" s="573"/>
      <c r="M22" s="573"/>
      <c r="N22" s="573"/>
      <c r="O22" s="573"/>
      <c r="P22" s="573"/>
      <c r="Q22" s="573"/>
      <c r="R22" s="573"/>
      <c r="S22" s="573"/>
      <c r="T22" s="549"/>
      <c r="U22" s="549"/>
      <c r="V22" s="549"/>
      <c r="W22" s="549"/>
      <c r="X22" s="549"/>
      <c r="Y22" s="549"/>
      <c r="Z22" s="549"/>
      <c r="AA22" s="549"/>
      <c r="AB22" s="549"/>
      <c r="AC22" s="545"/>
      <c r="AD22" s="545"/>
      <c r="AE22" s="545"/>
      <c r="AF22" s="549"/>
      <c r="AG22" s="549"/>
      <c r="AH22" s="549"/>
      <c r="AI22" s="549"/>
      <c r="AJ22" s="549"/>
      <c r="AK22" s="549"/>
      <c r="AL22" s="549"/>
      <c r="AM22" s="549"/>
      <c r="AN22" s="549"/>
      <c r="AO22" s="549"/>
      <c r="AP22" s="549"/>
      <c r="AQ22" s="549"/>
      <c r="AR22" s="549"/>
      <c r="AS22" s="549"/>
      <c r="AT22" s="549"/>
      <c r="AU22" s="549"/>
      <c r="AV22" s="549"/>
      <c r="AW22" s="549"/>
      <c r="AX22" s="549"/>
      <c r="AY22" s="549"/>
      <c r="AZ22" s="549"/>
      <c r="BA22" s="549"/>
      <c r="BB22" s="549"/>
      <c r="BC22" s="549"/>
      <c r="BD22" s="549"/>
      <c r="BE22" s="549"/>
      <c r="BF22" s="549"/>
      <c r="BG22" s="549"/>
      <c r="BH22" s="549"/>
      <c r="BI22" s="549"/>
      <c r="BJ22" s="549"/>
      <c r="BK22" s="549"/>
      <c r="BL22" s="549"/>
      <c r="BM22" s="549"/>
      <c r="BN22" s="549"/>
      <c r="BO22" s="549"/>
      <c r="BP22" s="549"/>
      <c r="BQ22" s="549"/>
      <c r="BR22" s="549"/>
      <c r="BS22" s="549"/>
      <c r="BT22" s="549"/>
      <c r="BU22" s="549"/>
      <c r="BV22" s="549"/>
      <c r="BW22" s="549"/>
      <c r="BX22" s="549"/>
      <c r="BY22" s="549"/>
      <c r="BZ22" s="549"/>
      <c r="CA22" s="549"/>
    </row>
    <row r="23" spans="1:79" hidden="1" x14ac:dyDescent="0.2">
      <c r="B23" s="571" t="s">
        <v>125</v>
      </c>
      <c r="C23" s="569"/>
      <c r="D23" s="567"/>
      <c r="E23" s="567"/>
      <c r="F23" s="568"/>
      <c r="G23" s="567"/>
      <c r="H23" s="567"/>
      <c r="I23" s="567"/>
      <c r="J23" s="570"/>
      <c r="K23" s="570"/>
      <c r="L23" s="570"/>
      <c r="M23" s="570"/>
      <c r="N23" s="570"/>
      <c r="O23" s="567"/>
      <c r="P23" s="567"/>
      <c r="Q23" s="567"/>
      <c r="R23" s="567"/>
      <c r="S23" s="567"/>
      <c r="T23" s="541"/>
      <c r="U23" s="541"/>
      <c r="V23" s="541"/>
      <c r="Z23" s="541"/>
      <c r="AA23" s="541"/>
      <c r="AB23" s="541"/>
      <c r="AC23" s="545"/>
      <c r="AD23" s="544"/>
      <c r="AE23" s="544"/>
      <c r="AF23" s="541"/>
      <c r="AG23" s="541"/>
      <c r="AH23" s="541"/>
      <c r="AI23" s="541"/>
      <c r="AJ23" s="541"/>
      <c r="AK23" s="541"/>
      <c r="AL23" s="541"/>
      <c r="AM23" s="541"/>
      <c r="AN23" s="541"/>
      <c r="AO23" s="541"/>
      <c r="AP23" s="541"/>
      <c r="AQ23" s="541"/>
      <c r="AR23" s="541"/>
      <c r="AS23" s="541"/>
      <c r="AT23" s="541"/>
      <c r="AU23" s="541"/>
      <c r="AV23" s="541"/>
      <c r="AW23" s="541"/>
      <c r="AX23" s="549"/>
      <c r="AY23" s="549"/>
      <c r="AZ23" s="549"/>
      <c r="BA23" s="549"/>
      <c r="BB23" s="549"/>
      <c r="BC23" s="549"/>
      <c r="BD23" s="541"/>
      <c r="BE23" s="541"/>
      <c r="BF23" s="541"/>
      <c r="BG23" s="541"/>
      <c r="BH23" s="541"/>
      <c r="BI23" s="541"/>
      <c r="BJ23" s="541"/>
      <c r="BK23" s="541"/>
      <c r="BL23" s="541"/>
      <c r="BM23" s="541"/>
      <c r="BN23" s="541"/>
      <c r="BO23" s="541"/>
      <c r="BP23" s="541"/>
      <c r="BQ23" s="541"/>
      <c r="BR23" s="541"/>
      <c r="BS23" s="541"/>
      <c r="BT23" s="541"/>
      <c r="BU23" s="541"/>
      <c r="BV23" s="541"/>
      <c r="BW23" s="541"/>
      <c r="BX23" s="541"/>
      <c r="BY23" s="541"/>
      <c r="BZ23" s="541"/>
      <c r="CA23" s="541"/>
    </row>
    <row r="24" spans="1:79" ht="10.5" hidden="1" customHeight="1" x14ac:dyDescent="0.2">
      <c r="B24" s="567" t="s">
        <v>124</v>
      </c>
      <c r="C24" s="569"/>
      <c r="D24" s="567"/>
      <c r="E24" s="567"/>
      <c r="F24" s="568"/>
      <c r="G24" s="567"/>
      <c r="H24" s="567"/>
      <c r="I24" s="567"/>
      <c r="J24" s="567"/>
      <c r="K24" s="567"/>
      <c r="L24" s="567"/>
      <c r="M24" s="567"/>
      <c r="N24" s="567"/>
      <c r="O24" s="567"/>
      <c r="P24" s="567"/>
      <c r="Q24" s="567"/>
      <c r="R24" s="567"/>
      <c r="S24" s="567"/>
      <c r="T24" s="541"/>
      <c r="U24" s="541"/>
      <c r="V24" s="541"/>
      <c r="Z24" s="541"/>
      <c r="AA24" s="541"/>
      <c r="AB24" s="541"/>
      <c r="AC24" s="545"/>
      <c r="AD24" s="544"/>
      <c r="AE24" s="544"/>
      <c r="AF24" s="541"/>
      <c r="AG24" s="541"/>
      <c r="AH24" s="541"/>
      <c r="AI24" s="541"/>
      <c r="AJ24" s="541"/>
      <c r="AK24" s="541"/>
      <c r="AL24" s="541"/>
      <c r="AM24" s="541"/>
      <c r="AN24" s="541"/>
      <c r="AO24" s="541"/>
      <c r="AP24" s="541"/>
      <c r="AQ24" s="541"/>
      <c r="AR24" s="541"/>
      <c r="AS24" s="541"/>
      <c r="AT24" s="541"/>
      <c r="AU24" s="541"/>
      <c r="AV24" s="541"/>
      <c r="AW24" s="541"/>
      <c r="AX24" s="549"/>
      <c r="AY24" s="549"/>
      <c r="AZ24" s="549"/>
      <c r="BA24" s="549"/>
      <c r="BB24" s="549"/>
      <c r="BC24" s="549"/>
      <c r="BD24" s="541"/>
      <c r="BE24" s="541"/>
      <c r="BF24" s="541"/>
      <c r="BG24" s="541"/>
      <c r="BH24" s="541"/>
      <c r="BI24" s="541"/>
      <c r="BJ24" s="541"/>
      <c r="BK24" s="541"/>
      <c r="BL24" s="541"/>
      <c r="BM24" s="541"/>
      <c r="BN24" s="541"/>
      <c r="BO24" s="541"/>
      <c r="BP24" s="541"/>
      <c r="BQ24" s="541"/>
      <c r="BR24" s="541"/>
      <c r="BS24" s="541"/>
      <c r="BT24" s="541"/>
      <c r="BU24" s="541"/>
      <c r="BV24" s="541"/>
      <c r="BW24" s="541"/>
      <c r="BX24" s="541"/>
      <c r="BY24" s="541"/>
      <c r="BZ24" s="541"/>
      <c r="CA24" s="541"/>
    </row>
    <row r="25" spans="1:79" s="552" customFormat="1" ht="11.25" x14ac:dyDescent="0.2">
      <c r="B25" s="563" t="s">
        <v>86</v>
      </c>
      <c r="C25" s="565"/>
      <c r="D25" s="563"/>
      <c r="E25" s="563"/>
      <c r="F25" s="564"/>
      <c r="G25" s="563"/>
      <c r="H25" s="563"/>
      <c r="I25" s="563"/>
      <c r="J25" s="563"/>
      <c r="K25" s="563"/>
      <c r="L25" s="563"/>
      <c r="M25" s="563"/>
      <c r="N25" s="563"/>
      <c r="O25" s="563"/>
      <c r="P25" s="563"/>
      <c r="Q25" s="563"/>
      <c r="R25" s="563"/>
      <c r="S25" s="563"/>
      <c r="T25" s="554"/>
      <c r="U25" s="554"/>
      <c r="V25" s="554"/>
      <c r="W25" s="554"/>
      <c r="X25" s="554"/>
      <c r="Y25" s="554"/>
      <c r="Z25" s="554"/>
      <c r="AA25" s="554"/>
      <c r="AB25" s="554"/>
      <c r="AC25" s="548"/>
      <c r="AD25" s="548"/>
      <c r="AE25" s="548"/>
      <c r="AF25" s="554"/>
      <c r="AG25" s="554"/>
      <c r="AH25" s="554"/>
      <c r="AI25" s="554"/>
      <c r="AJ25" s="554"/>
      <c r="AK25" s="554"/>
      <c r="AL25" s="554"/>
      <c r="AM25" s="554"/>
      <c r="AN25" s="554"/>
      <c r="AO25" s="554"/>
      <c r="AP25" s="554"/>
      <c r="AQ25" s="554"/>
      <c r="AR25" s="554"/>
      <c r="AS25" s="554"/>
      <c r="AT25" s="556"/>
      <c r="AU25" s="556"/>
      <c r="AV25" s="556"/>
      <c r="AW25" s="556"/>
      <c r="AX25" s="556"/>
      <c r="AY25" s="554"/>
      <c r="AZ25" s="554"/>
      <c r="BA25" s="556"/>
      <c r="BB25" s="554"/>
      <c r="BC25" s="554"/>
      <c r="BD25" s="553"/>
      <c r="BE25" s="553"/>
      <c r="BF25" s="553"/>
      <c r="BG25" s="553"/>
      <c r="BH25" s="553"/>
      <c r="BI25" s="553"/>
      <c r="BJ25" s="553"/>
      <c r="BK25" s="553"/>
      <c r="BL25" s="553"/>
      <c r="BM25" s="553"/>
      <c r="BN25" s="553"/>
      <c r="BO25" s="553"/>
      <c r="BP25" s="553"/>
      <c r="BQ25" s="553"/>
      <c r="BR25" s="553"/>
      <c r="BS25" s="553"/>
      <c r="BT25" s="553"/>
      <c r="BU25" s="553"/>
      <c r="BV25" s="553"/>
      <c r="BW25" s="553"/>
      <c r="BX25" s="553"/>
      <c r="BY25" s="553"/>
      <c r="BZ25" s="553"/>
      <c r="CA25" s="553"/>
    </row>
    <row r="26" spans="1:79" s="552" customFormat="1" ht="11.25" x14ac:dyDescent="0.2">
      <c r="B26" s="566" t="s">
        <v>123</v>
      </c>
      <c r="C26" s="565"/>
      <c r="D26" s="563"/>
      <c r="E26" s="563"/>
      <c r="F26" s="564"/>
      <c r="G26" s="563"/>
      <c r="H26" s="563"/>
      <c r="I26" s="563"/>
      <c r="J26" s="563"/>
      <c r="K26" s="563"/>
      <c r="L26" s="563"/>
      <c r="M26" s="563"/>
      <c r="N26" s="563"/>
      <c r="O26" s="563"/>
      <c r="P26" s="563"/>
      <c r="Q26" s="563"/>
      <c r="R26" s="563"/>
      <c r="S26" s="563"/>
      <c r="T26" s="557"/>
      <c r="U26" s="557"/>
      <c r="V26" s="557"/>
      <c r="W26" s="554"/>
      <c r="X26" s="554"/>
      <c r="Y26" s="554"/>
      <c r="Z26" s="554"/>
      <c r="AA26" s="554"/>
      <c r="AB26" s="554"/>
      <c r="AC26" s="548"/>
      <c r="AD26" s="548"/>
      <c r="AE26" s="548"/>
      <c r="AF26" s="554"/>
      <c r="AG26" s="554"/>
      <c r="AH26" s="554"/>
      <c r="AI26" s="554"/>
      <c r="AJ26" s="554"/>
      <c r="AK26" s="554"/>
      <c r="AL26" s="554"/>
      <c r="AM26" s="554"/>
      <c r="AN26" s="554"/>
      <c r="AO26" s="554"/>
      <c r="AP26" s="554"/>
      <c r="AQ26" s="554"/>
      <c r="AR26" s="554"/>
      <c r="AS26" s="554"/>
      <c r="AT26" s="554"/>
      <c r="AU26" s="554"/>
      <c r="AV26" s="554"/>
      <c r="AW26" s="554"/>
      <c r="AX26" s="556"/>
      <c r="AY26" s="554"/>
      <c r="AZ26" s="554"/>
      <c r="BA26" s="556"/>
      <c r="BB26" s="554"/>
      <c r="BC26" s="554"/>
      <c r="BD26" s="553"/>
      <c r="BE26" s="553"/>
      <c r="BF26" s="553"/>
      <c r="BG26" s="553"/>
      <c r="BH26" s="553"/>
      <c r="BI26" s="553"/>
      <c r="BJ26" s="553"/>
      <c r="BK26" s="553"/>
      <c r="BL26" s="553"/>
      <c r="BM26" s="553"/>
      <c r="BN26" s="553"/>
      <c r="BO26" s="553"/>
      <c r="BP26" s="553"/>
      <c r="BQ26" s="553"/>
      <c r="BR26" s="553"/>
      <c r="BS26" s="553"/>
      <c r="BT26" s="553"/>
      <c r="BU26" s="553"/>
      <c r="BV26" s="553"/>
      <c r="BW26" s="553"/>
      <c r="BX26" s="553"/>
      <c r="BY26" s="553"/>
      <c r="BZ26" s="553"/>
      <c r="CA26" s="553"/>
    </row>
    <row r="27" spans="1:79" s="558" customFormat="1" ht="11.25" x14ac:dyDescent="0.2">
      <c r="B27" s="557"/>
      <c r="C27" s="562"/>
      <c r="D27" s="557"/>
      <c r="E27" s="557"/>
      <c r="F27" s="561"/>
      <c r="G27" s="557"/>
      <c r="H27" s="557"/>
      <c r="I27" s="557"/>
      <c r="J27" s="557"/>
      <c r="K27" s="557"/>
      <c r="L27" s="557"/>
      <c r="M27" s="557"/>
      <c r="N27" s="557"/>
      <c r="O27" s="557"/>
      <c r="P27" s="557"/>
      <c r="Q27" s="557"/>
      <c r="R27" s="557"/>
      <c r="S27" s="557"/>
      <c r="T27" s="557"/>
      <c r="U27" s="557"/>
      <c r="V27" s="557"/>
      <c r="W27" s="557"/>
      <c r="X27" s="557"/>
      <c r="Y27" s="557"/>
      <c r="Z27" s="557"/>
      <c r="AA27" s="557"/>
      <c r="AB27" s="557"/>
      <c r="AC27" s="560"/>
      <c r="AD27" s="560"/>
      <c r="AE27" s="560"/>
      <c r="AF27" s="557"/>
      <c r="AG27" s="557"/>
      <c r="AH27" s="557"/>
      <c r="AI27" s="557"/>
      <c r="AJ27" s="557"/>
      <c r="AK27" s="557"/>
      <c r="AL27" s="557"/>
      <c r="AM27" s="557"/>
      <c r="AN27" s="557"/>
      <c r="AO27" s="557"/>
      <c r="AP27" s="557"/>
      <c r="AQ27" s="557"/>
      <c r="AR27" s="557"/>
      <c r="AS27" s="562"/>
      <c r="AT27" s="562"/>
      <c r="AU27" s="562"/>
      <c r="AV27" s="562"/>
      <c r="AW27" s="562"/>
      <c r="AX27" s="562"/>
      <c r="AY27" s="557"/>
      <c r="AZ27" s="557"/>
      <c r="BA27" s="562"/>
      <c r="BB27" s="557"/>
      <c r="BC27" s="557"/>
      <c r="BD27" s="559"/>
      <c r="BE27" s="559"/>
      <c r="BF27" s="559"/>
      <c r="BG27" s="559"/>
      <c r="BH27" s="559"/>
      <c r="BI27" s="559"/>
      <c r="BJ27" s="559"/>
      <c r="BK27" s="559"/>
      <c r="BL27" s="559"/>
      <c r="BM27" s="559"/>
      <c r="BN27" s="559"/>
      <c r="BO27" s="559"/>
      <c r="BP27" s="559"/>
      <c r="BQ27" s="559"/>
      <c r="BR27" s="559"/>
      <c r="BS27" s="559"/>
      <c r="BT27" s="559"/>
      <c r="BU27" s="559"/>
      <c r="BV27" s="559"/>
      <c r="BW27" s="559"/>
      <c r="BX27" s="559"/>
      <c r="BY27" s="559"/>
      <c r="BZ27" s="559"/>
      <c r="CA27" s="559"/>
    </row>
    <row r="28" spans="1:79" s="552" customFormat="1" ht="11.25" x14ac:dyDescent="0.2">
      <c r="B28" s="557"/>
      <c r="C28" s="556"/>
      <c r="D28" s="554"/>
      <c r="E28" s="554"/>
      <c r="F28" s="555"/>
      <c r="G28" s="554"/>
      <c r="H28" s="554"/>
      <c r="I28" s="554"/>
      <c r="J28" s="554"/>
      <c r="K28" s="554"/>
      <c r="L28" s="554"/>
      <c r="M28" s="554"/>
      <c r="N28" s="554"/>
      <c r="O28" s="554"/>
      <c r="P28" s="554"/>
      <c r="Q28" s="554"/>
      <c r="R28" s="554"/>
      <c r="S28" s="554"/>
      <c r="T28" s="554"/>
      <c r="U28" s="554"/>
      <c r="V28" s="554"/>
      <c r="W28" s="554"/>
      <c r="X28" s="554"/>
      <c r="Y28" s="554"/>
      <c r="Z28" s="554"/>
      <c r="AA28" s="554"/>
      <c r="AB28" s="554"/>
      <c r="AC28" s="548"/>
      <c r="AD28" s="548"/>
      <c r="AF28" s="554"/>
      <c r="AG28" s="554"/>
      <c r="AH28" s="554"/>
      <c r="AI28" s="554"/>
      <c r="AJ28" s="554"/>
      <c r="AK28" s="554"/>
      <c r="AL28" s="554"/>
      <c r="AM28" s="554"/>
      <c r="AN28" s="554"/>
      <c r="AO28" s="554"/>
      <c r="AP28" s="554"/>
      <c r="AQ28" s="554"/>
      <c r="AR28" s="554"/>
      <c r="AS28" s="554"/>
      <c r="AT28" s="556"/>
      <c r="AU28" s="556"/>
      <c r="AV28" s="556"/>
      <c r="AW28" s="556"/>
      <c r="AX28" s="554"/>
      <c r="AY28" s="554"/>
      <c r="AZ28" s="554"/>
      <c r="BA28" s="554"/>
      <c r="BB28" s="554"/>
      <c r="BC28" s="554"/>
      <c r="BD28" s="553"/>
      <c r="BE28" s="553"/>
      <c r="BF28" s="553"/>
      <c r="BG28" s="553"/>
      <c r="BH28" s="553"/>
      <c r="BI28" s="553"/>
      <c r="BJ28" s="553"/>
      <c r="BK28" s="553"/>
      <c r="BL28" s="553"/>
      <c r="BM28" s="553"/>
      <c r="BN28" s="553"/>
      <c r="BO28" s="553"/>
      <c r="BP28" s="553"/>
      <c r="BQ28" s="553"/>
      <c r="BR28" s="553"/>
      <c r="BS28" s="553"/>
      <c r="BT28" s="553"/>
      <c r="BU28" s="553"/>
      <c r="BV28" s="553"/>
      <c r="BW28" s="553"/>
      <c r="BX28" s="553"/>
      <c r="BY28" s="553"/>
      <c r="BZ28" s="553"/>
      <c r="CA28" s="553"/>
    </row>
    <row r="29" spans="1:79" s="552" customFormat="1" ht="11.25" x14ac:dyDescent="0.2">
      <c r="B29" s="557"/>
      <c r="C29" s="556"/>
      <c r="D29" s="554"/>
      <c r="E29" s="554"/>
      <c r="F29" s="555"/>
      <c r="G29" s="554"/>
      <c r="H29" s="554"/>
      <c r="I29" s="554"/>
      <c r="J29" s="554"/>
      <c r="K29" s="554"/>
      <c r="L29" s="554"/>
      <c r="M29" s="554"/>
      <c r="N29" s="554"/>
      <c r="O29" s="554"/>
      <c r="P29" s="554"/>
      <c r="Q29" s="554"/>
      <c r="R29" s="554"/>
      <c r="S29" s="554"/>
      <c r="T29" s="554"/>
      <c r="U29" s="554"/>
      <c r="V29" s="554"/>
      <c r="W29" s="554"/>
      <c r="X29" s="554"/>
      <c r="Y29" s="554"/>
      <c r="Z29" s="554"/>
      <c r="AA29" s="554"/>
      <c r="AB29" s="554"/>
      <c r="AC29" s="548"/>
      <c r="AD29" s="548"/>
      <c r="AE29" s="548"/>
      <c r="AF29" s="554"/>
      <c r="AG29" s="554"/>
      <c r="AH29" s="554"/>
      <c r="AI29" s="554"/>
      <c r="AJ29" s="554"/>
      <c r="AK29" s="554"/>
      <c r="AL29" s="554"/>
      <c r="AM29" s="554"/>
      <c r="AN29" s="554"/>
      <c r="AO29" s="554"/>
      <c r="AP29" s="554"/>
      <c r="AQ29" s="554"/>
      <c r="AR29" s="554"/>
      <c r="AS29" s="554"/>
      <c r="AT29" s="554"/>
      <c r="AU29" s="554"/>
      <c r="AV29" s="554"/>
      <c r="AW29" s="554"/>
      <c r="AX29" s="554"/>
      <c r="AY29" s="554"/>
      <c r="AZ29" s="554"/>
      <c r="BA29" s="554"/>
      <c r="BB29" s="554"/>
      <c r="BC29" s="554"/>
      <c r="BD29" s="553"/>
      <c r="BE29" s="553"/>
      <c r="BF29" s="553"/>
      <c r="BG29" s="553"/>
      <c r="BH29" s="553"/>
      <c r="BI29" s="553"/>
      <c r="BJ29" s="553"/>
      <c r="BK29" s="553"/>
      <c r="BL29" s="553"/>
      <c r="BM29" s="553"/>
      <c r="BN29" s="553"/>
      <c r="BO29" s="553"/>
      <c r="BP29" s="553"/>
      <c r="BQ29" s="553"/>
      <c r="BR29" s="553"/>
      <c r="BS29" s="553"/>
      <c r="BT29" s="553"/>
      <c r="BU29" s="553"/>
      <c r="BV29" s="553"/>
      <c r="BW29" s="553"/>
      <c r="BX29" s="553"/>
      <c r="BY29" s="553"/>
      <c r="BZ29" s="553"/>
      <c r="CA29" s="553"/>
    </row>
    <row r="30" spans="1:79" s="552" customFormat="1" ht="11.25" x14ac:dyDescent="0.2">
      <c r="B30" s="557"/>
      <c r="C30" s="556"/>
      <c r="D30" s="554"/>
      <c r="E30" s="554"/>
      <c r="F30" s="555"/>
      <c r="G30" s="554"/>
      <c r="H30" s="554"/>
      <c r="I30" s="554"/>
      <c r="J30" s="554"/>
      <c r="K30" s="554"/>
      <c r="L30" s="554"/>
      <c r="M30" s="554"/>
      <c r="N30" s="554"/>
      <c r="O30" s="554"/>
      <c r="P30" s="554"/>
      <c r="Q30" s="554"/>
      <c r="R30" s="554"/>
      <c r="S30" s="554"/>
      <c r="T30" s="554"/>
      <c r="U30" s="554"/>
      <c r="V30" s="554"/>
      <c r="W30" s="554"/>
      <c r="X30" s="554"/>
      <c r="Y30" s="554"/>
      <c r="Z30" s="554"/>
      <c r="AA30" s="554"/>
      <c r="AB30" s="554"/>
      <c r="AC30" s="548"/>
      <c r="AD30" s="548"/>
      <c r="AE30" s="548"/>
      <c r="AF30" s="554"/>
      <c r="AG30" s="554"/>
      <c r="AH30" s="554"/>
      <c r="AI30" s="554"/>
      <c r="AJ30" s="554"/>
      <c r="AK30" s="554"/>
      <c r="AL30" s="554"/>
      <c r="AM30" s="554"/>
      <c r="AN30" s="554"/>
      <c r="AO30" s="554"/>
      <c r="AP30" s="554"/>
      <c r="AQ30" s="554"/>
      <c r="AR30" s="554"/>
      <c r="AS30" s="554"/>
      <c r="AT30" s="556"/>
      <c r="AU30" s="556"/>
      <c r="AV30" s="556"/>
      <c r="AW30" s="556"/>
      <c r="AX30" s="554"/>
      <c r="AY30" s="554"/>
      <c r="AZ30" s="554"/>
      <c r="BA30" s="554"/>
      <c r="BB30" s="554"/>
      <c r="BC30" s="554"/>
      <c r="BD30" s="553"/>
      <c r="BE30" s="553"/>
      <c r="BF30" s="553"/>
      <c r="BG30" s="553"/>
      <c r="BH30" s="553"/>
      <c r="BI30" s="553"/>
      <c r="BJ30" s="553"/>
      <c r="BK30" s="553"/>
      <c r="BL30" s="553"/>
      <c r="BM30" s="553"/>
      <c r="BN30" s="553"/>
      <c r="BO30" s="553"/>
      <c r="BP30" s="553"/>
      <c r="BQ30" s="553"/>
      <c r="BR30" s="553"/>
      <c r="BS30" s="553"/>
      <c r="BT30" s="553"/>
      <c r="BU30" s="553"/>
      <c r="BV30" s="553"/>
      <c r="BW30" s="553"/>
      <c r="BX30" s="553"/>
      <c r="BY30" s="553"/>
      <c r="BZ30" s="553"/>
      <c r="CA30" s="553"/>
    </row>
    <row r="31" spans="1:79" s="552" customFormat="1" ht="11.25" x14ac:dyDescent="0.2">
      <c r="B31" s="557"/>
      <c r="C31" s="556"/>
      <c r="D31" s="554"/>
      <c r="E31" s="554"/>
      <c r="F31" s="555"/>
      <c r="G31" s="554"/>
      <c r="H31" s="554"/>
      <c r="I31" s="554"/>
      <c r="J31" s="554"/>
      <c r="K31" s="554"/>
      <c r="L31" s="554"/>
      <c r="M31" s="554"/>
      <c r="N31" s="554"/>
      <c r="O31" s="554"/>
      <c r="P31" s="554"/>
      <c r="Q31" s="554"/>
      <c r="R31" s="554"/>
      <c r="S31" s="554"/>
      <c r="T31" s="554"/>
      <c r="U31" s="554"/>
      <c r="V31" s="554"/>
      <c r="W31" s="554"/>
      <c r="X31" s="554"/>
      <c r="Y31" s="554"/>
      <c r="Z31" s="554"/>
      <c r="AA31" s="554"/>
      <c r="AB31" s="554"/>
      <c r="AC31" s="548"/>
      <c r="AD31" s="548"/>
      <c r="AE31" s="548"/>
      <c r="AF31" s="554"/>
      <c r="AG31" s="554"/>
      <c r="AH31" s="554"/>
      <c r="AI31" s="554"/>
      <c r="AJ31" s="554"/>
      <c r="AK31" s="554"/>
      <c r="AL31" s="554"/>
      <c r="AM31" s="554"/>
      <c r="AN31" s="554"/>
      <c r="AO31" s="554"/>
      <c r="AP31" s="554"/>
      <c r="AQ31" s="554"/>
      <c r="AR31" s="554"/>
      <c r="AS31" s="554"/>
      <c r="AT31" s="554"/>
      <c r="AU31" s="554"/>
      <c r="AV31" s="554"/>
      <c r="AW31" s="554"/>
      <c r="AX31" s="554"/>
      <c r="AY31" s="554"/>
      <c r="AZ31" s="554"/>
      <c r="BA31" s="554"/>
      <c r="BB31" s="554"/>
      <c r="BC31" s="554"/>
      <c r="BD31" s="553"/>
      <c r="BE31" s="553"/>
      <c r="BF31" s="553"/>
      <c r="BG31" s="553"/>
      <c r="BH31" s="553"/>
      <c r="BI31" s="553"/>
      <c r="BJ31" s="553"/>
      <c r="BK31" s="553"/>
      <c r="BL31" s="553"/>
      <c r="BM31" s="553"/>
      <c r="BN31" s="553"/>
      <c r="BO31" s="553"/>
      <c r="BP31" s="553"/>
      <c r="BQ31" s="553"/>
      <c r="BR31" s="553"/>
      <c r="BS31" s="553"/>
      <c r="BT31" s="553"/>
      <c r="BU31" s="553"/>
      <c r="BV31" s="553"/>
      <c r="BW31" s="553"/>
      <c r="BX31" s="553"/>
      <c r="BY31" s="553"/>
      <c r="BZ31" s="553"/>
      <c r="CA31" s="553"/>
    </row>
    <row r="32" spans="1:79" s="552" customFormat="1" ht="11.25" x14ac:dyDescent="0.2">
      <c r="B32" s="557"/>
      <c r="C32" s="556"/>
      <c r="D32" s="554"/>
      <c r="E32" s="554"/>
      <c r="F32" s="555"/>
      <c r="G32" s="554"/>
      <c r="H32" s="554"/>
      <c r="I32" s="554"/>
      <c r="J32" s="554"/>
      <c r="K32" s="554"/>
      <c r="L32" s="554"/>
      <c r="M32" s="554"/>
      <c r="N32" s="554"/>
      <c r="O32" s="554"/>
      <c r="P32" s="554"/>
      <c r="Q32" s="554"/>
      <c r="R32" s="554"/>
      <c r="S32" s="554"/>
      <c r="T32" s="554"/>
      <c r="U32" s="554"/>
      <c r="V32" s="554"/>
      <c r="W32" s="554"/>
      <c r="X32" s="554"/>
      <c r="Y32" s="554"/>
      <c r="Z32" s="554"/>
      <c r="AA32" s="554"/>
      <c r="AB32" s="554"/>
      <c r="AC32" s="548"/>
      <c r="AD32" s="548"/>
      <c r="AE32" s="548"/>
      <c r="AF32" s="554"/>
      <c r="AG32" s="554"/>
      <c r="AH32" s="554"/>
      <c r="AI32" s="554"/>
      <c r="AJ32" s="554"/>
      <c r="AK32" s="554"/>
      <c r="AL32" s="554"/>
      <c r="AM32" s="554"/>
      <c r="AN32" s="554"/>
      <c r="AO32" s="554"/>
      <c r="AP32" s="554"/>
      <c r="AQ32" s="554"/>
      <c r="AR32" s="554"/>
      <c r="AS32" s="554"/>
      <c r="AT32" s="556"/>
      <c r="AU32" s="556"/>
      <c r="AV32" s="556"/>
      <c r="AW32" s="556"/>
      <c r="AX32" s="555"/>
      <c r="AY32" s="554"/>
      <c r="AZ32" s="554"/>
      <c r="BA32" s="554"/>
      <c r="BB32" s="554"/>
      <c r="BC32" s="554"/>
      <c r="BD32" s="553"/>
      <c r="BE32" s="553"/>
      <c r="BF32" s="553"/>
      <c r="BG32" s="553"/>
      <c r="BH32" s="553"/>
      <c r="BI32" s="553"/>
      <c r="BJ32" s="553"/>
      <c r="BK32" s="553"/>
      <c r="BL32" s="553"/>
      <c r="BM32" s="553"/>
      <c r="BN32" s="553"/>
      <c r="BO32" s="553"/>
      <c r="BP32" s="553"/>
      <c r="BQ32" s="553"/>
      <c r="BR32" s="553"/>
      <c r="BS32" s="553"/>
      <c r="BT32" s="553"/>
      <c r="BU32" s="553"/>
      <c r="BV32" s="553"/>
      <c r="BW32" s="553"/>
      <c r="BX32" s="553"/>
      <c r="BY32" s="553"/>
      <c r="BZ32" s="553"/>
      <c r="CA32" s="553"/>
    </row>
    <row r="33" spans="2:79" s="552" customFormat="1" ht="11.25" x14ac:dyDescent="0.2">
      <c r="B33" s="557"/>
      <c r="C33" s="556"/>
      <c r="D33" s="554"/>
      <c r="E33" s="554"/>
      <c r="F33" s="555"/>
      <c r="G33" s="554"/>
      <c r="H33" s="554"/>
      <c r="I33" s="554"/>
      <c r="J33" s="554"/>
      <c r="K33" s="554"/>
      <c r="L33" s="554"/>
      <c r="M33" s="554"/>
      <c r="N33" s="554"/>
      <c r="O33" s="554"/>
      <c r="P33" s="554"/>
      <c r="Q33" s="554"/>
      <c r="R33" s="554"/>
      <c r="S33" s="554"/>
      <c r="T33" s="554"/>
      <c r="U33" s="554"/>
      <c r="V33" s="554"/>
      <c r="W33" s="554"/>
      <c r="X33" s="554"/>
      <c r="Y33" s="554"/>
      <c r="Z33" s="554"/>
      <c r="AA33" s="554"/>
      <c r="AB33" s="554"/>
      <c r="AC33" s="548"/>
      <c r="AD33" s="548"/>
      <c r="AE33" s="548"/>
      <c r="AF33" s="554"/>
      <c r="AG33" s="554"/>
      <c r="AH33" s="554"/>
      <c r="AI33" s="554"/>
      <c r="AJ33" s="554"/>
      <c r="AK33" s="554"/>
      <c r="AL33" s="554"/>
      <c r="AM33" s="554"/>
      <c r="AN33" s="554"/>
      <c r="AO33" s="554"/>
      <c r="AP33" s="554"/>
      <c r="AQ33" s="554"/>
      <c r="AR33" s="554"/>
      <c r="AS33" s="554"/>
      <c r="AT33" s="554"/>
      <c r="AU33" s="554"/>
      <c r="AV33" s="554"/>
      <c r="AW33" s="554"/>
      <c r="AX33" s="554"/>
      <c r="AY33" s="554"/>
      <c r="AZ33" s="554"/>
      <c r="BA33" s="554"/>
      <c r="BB33" s="554"/>
      <c r="BC33" s="554"/>
      <c r="BD33" s="553"/>
      <c r="BE33" s="553"/>
      <c r="BF33" s="553"/>
      <c r="BG33" s="553"/>
      <c r="BH33" s="553"/>
      <c r="BI33" s="553"/>
      <c r="BJ33" s="553"/>
      <c r="BK33" s="553"/>
      <c r="BL33" s="553"/>
      <c r="BM33" s="553"/>
      <c r="BN33" s="553"/>
      <c r="BO33" s="553"/>
      <c r="BP33" s="553"/>
      <c r="BQ33" s="553"/>
      <c r="BR33" s="553"/>
      <c r="BS33" s="553"/>
      <c r="BT33" s="553"/>
      <c r="BU33" s="553"/>
      <c r="BV33" s="553"/>
      <c r="BW33" s="553"/>
      <c r="BX33" s="553"/>
      <c r="BY33" s="553"/>
      <c r="BZ33" s="553"/>
      <c r="CA33" s="553"/>
    </row>
    <row r="34" spans="2:79" x14ac:dyDescent="0.2">
      <c r="B34" s="549"/>
      <c r="C34" s="551"/>
      <c r="D34" s="549"/>
      <c r="E34" s="549"/>
      <c r="F34" s="550"/>
      <c r="G34" s="549"/>
      <c r="H34" s="549"/>
      <c r="I34" s="549"/>
      <c r="J34" s="549"/>
      <c r="K34" s="549"/>
      <c r="L34" s="549"/>
      <c r="M34" s="549"/>
      <c r="N34" s="549"/>
      <c r="O34" s="549"/>
      <c r="P34" s="549"/>
      <c r="Q34" s="549"/>
      <c r="R34" s="549"/>
      <c r="S34" s="549"/>
      <c r="T34" s="549"/>
      <c r="U34" s="549"/>
      <c r="V34" s="549"/>
      <c r="W34" s="549"/>
      <c r="X34" s="549"/>
      <c r="Y34" s="549"/>
      <c r="Z34" s="549"/>
      <c r="AA34" s="549"/>
      <c r="AB34" s="549"/>
      <c r="AC34" s="545"/>
      <c r="AD34" s="545"/>
      <c r="AE34" s="545"/>
      <c r="AF34" s="541"/>
      <c r="AG34" s="541"/>
      <c r="AH34" s="548"/>
      <c r="AI34" s="548"/>
      <c r="AJ34" s="548"/>
      <c r="AK34" s="548"/>
      <c r="AL34" s="548"/>
      <c r="AM34" s="548"/>
      <c r="AN34" s="548"/>
      <c r="AO34" s="548"/>
      <c r="AP34" s="548"/>
      <c r="AQ34" s="548"/>
      <c r="AR34" s="541"/>
      <c r="AS34" s="541"/>
      <c r="AT34" s="541"/>
      <c r="AU34" s="541"/>
      <c r="AV34" s="541"/>
      <c r="AW34" s="541"/>
      <c r="AX34" s="549"/>
      <c r="AY34" s="549"/>
      <c r="AZ34" s="549"/>
      <c r="BA34" s="549"/>
      <c r="BB34" s="549"/>
      <c r="BC34" s="549"/>
      <c r="BD34" s="541"/>
      <c r="BE34" s="541"/>
      <c r="BF34" s="541"/>
      <c r="BG34" s="541"/>
      <c r="BH34" s="541"/>
      <c r="BI34" s="541"/>
      <c r="BJ34" s="541"/>
      <c r="BK34" s="541"/>
      <c r="BL34" s="541"/>
      <c r="BM34" s="541"/>
      <c r="BN34" s="541"/>
      <c r="BO34" s="541"/>
      <c r="BP34" s="541"/>
      <c r="BQ34" s="541"/>
      <c r="BR34" s="541"/>
      <c r="BS34" s="541"/>
      <c r="BT34" s="541"/>
      <c r="BU34" s="541"/>
      <c r="BV34" s="541"/>
      <c r="BW34" s="541"/>
      <c r="BX34" s="541"/>
      <c r="BY34" s="541"/>
      <c r="BZ34" s="541"/>
      <c r="CA34" s="541"/>
    </row>
    <row r="35" spans="2:79" x14ac:dyDescent="0.2">
      <c r="B35" s="541"/>
      <c r="C35" s="547"/>
      <c r="E35" s="541"/>
      <c r="F35" s="546"/>
      <c r="G35" s="541"/>
      <c r="H35" s="541"/>
      <c r="I35" s="541"/>
      <c r="J35" s="541"/>
      <c r="K35" s="541"/>
      <c r="L35" s="541"/>
      <c r="M35" s="541"/>
      <c r="N35" s="541"/>
      <c r="O35" s="541"/>
      <c r="P35" s="541"/>
      <c r="Q35" s="541"/>
      <c r="R35" s="541"/>
      <c r="T35" s="541"/>
      <c r="U35" s="541"/>
      <c r="V35" s="541"/>
      <c r="Z35" s="541"/>
      <c r="AA35" s="541"/>
      <c r="AB35" s="541"/>
      <c r="AC35" s="545"/>
      <c r="AD35" s="544"/>
      <c r="AE35" s="544"/>
      <c r="AF35" s="541"/>
      <c r="AG35" s="541"/>
      <c r="AH35" s="541"/>
      <c r="AI35" s="541"/>
      <c r="AJ35" s="541"/>
      <c r="AK35" s="541"/>
      <c r="AL35" s="541"/>
      <c r="AM35" s="541"/>
      <c r="AN35" s="541"/>
      <c r="AO35" s="541"/>
      <c r="AP35" s="541"/>
      <c r="AQ35" s="541"/>
      <c r="AR35" s="541"/>
      <c r="AS35" s="541"/>
      <c r="AT35" s="541"/>
      <c r="AU35" s="541"/>
      <c r="AV35" s="541"/>
      <c r="AW35" s="541"/>
      <c r="AX35" s="549"/>
      <c r="AY35" s="549"/>
      <c r="AZ35" s="549"/>
      <c r="BA35" s="549"/>
      <c r="BB35" s="549"/>
      <c r="BC35" s="549"/>
      <c r="BD35" s="541"/>
      <c r="BE35" s="541"/>
      <c r="BF35" s="541"/>
      <c r="BG35" s="541"/>
      <c r="BH35" s="541"/>
      <c r="BI35" s="541"/>
      <c r="BJ35" s="541"/>
      <c r="BK35" s="541"/>
      <c r="BL35" s="541"/>
      <c r="BM35" s="541"/>
      <c r="BN35" s="541"/>
      <c r="BO35" s="541"/>
      <c r="BP35" s="541"/>
      <c r="BQ35" s="541"/>
      <c r="BR35" s="541"/>
      <c r="BS35" s="541"/>
      <c r="BT35" s="541"/>
      <c r="BU35" s="541"/>
      <c r="BV35" s="541"/>
      <c r="BW35" s="541"/>
      <c r="BX35" s="541"/>
      <c r="BY35" s="541"/>
      <c r="BZ35" s="541"/>
      <c r="CA35" s="541"/>
    </row>
    <row r="36" spans="2:79" x14ac:dyDescent="0.2">
      <c r="B36" s="541"/>
      <c r="C36" s="547"/>
      <c r="E36" s="541"/>
      <c r="F36" s="546"/>
      <c r="G36" s="541"/>
      <c r="H36" s="541"/>
      <c r="I36" s="541"/>
      <c r="J36" s="541"/>
      <c r="K36" s="541"/>
      <c r="L36" s="541"/>
      <c r="M36" s="541"/>
      <c r="N36" s="541"/>
      <c r="O36" s="541"/>
      <c r="P36" s="541"/>
      <c r="Q36" s="541"/>
      <c r="R36" s="541"/>
      <c r="T36" s="541"/>
      <c r="U36" s="541"/>
      <c r="V36" s="541"/>
      <c r="Z36" s="541"/>
      <c r="AA36" s="541"/>
      <c r="AB36" s="541"/>
      <c r="AC36" s="545"/>
      <c r="AD36" s="544"/>
      <c r="AE36" s="544"/>
      <c r="AF36" s="541"/>
      <c r="AG36" s="541"/>
      <c r="AH36" s="541"/>
      <c r="AI36" s="541"/>
      <c r="AJ36" s="541"/>
      <c r="AK36" s="541"/>
      <c r="AL36" s="541"/>
      <c r="AM36" s="541"/>
      <c r="AN36" s="541"/>
      <c r="AO36" s="541"/>
      <c r="AP36" s="541"/>
      <c r="AQ36" s="541"/>
      <c r="AR36" s="541"/>
      <c r="AS36" s="541"/>
      <c r="AT36" s="541"/>
      <c r="AU36" s="541"/>
      <c r="AV36" s="541"/>
      <c r="AW36" s="541"/>
      <c r="AX36" s="549"/>
      <c r="AY36" s="549"/>
      <c r="AZ36" s="549"/>
      <c r="BA36" s="549"/>
      <c r="BB36" s="549"/>
      <c r="BC36" s="549"/>
      <c r="BD36" s="541"/>
      <c r="BE36" s="541"/>
      <c r="BF36" s="541"/>
      <c r="BG36" s="541"/>
      <c r="BH36" s="541"/>
      <c r="BI36" s="541"/>
      <c r="BJ36" s="541"/>
      <c r="BK36" s="541"/>
      <c r="BL36" s="541"/>
      <c r="BM36" s="541"/>
      <c r="BN36" s="541"/>
      <c r="BO36" s="541"/>
      <c r="BP36" s="541"/>
      <c r="BQ36" s="541"/>
      <c r="BR36" s="541"/>
      <c r="BS36" s="541"/>
      <c r="BT36" s="541"/>
      <c r="BU36" s="541"/>
      <c r="BV36" s="541"/>
      <c r="BW36" s="541"/>
      <c r="BX36" s="541"/>
      <c r="BY36" s="541"/>
      <c r="BZ36" s="541"/>
      <c r="CA36" s="541"/>
    </row>
    <row r="37" spans="2:79" x14ac:dyDescent="0.2">
      <c r="B37" s="541"/>
      <c r="C37" s="547"/>
      <c r="E37" s="541"/>
      <c r="F37" s="546"/>
      <c r="G37" s="541"/>
      <c r="H37" s="541"/>
      <c r="I37" s="541"/>
      <c r="J37" s="541"/>
      <c r="K37" s="541"/>
      <c r="L37" s="541"/>
      <c r="M37" s="541"/>
      <c r="N37" s="541"/>
      <c r="O37" s="541"/>
      <c r="P37" s="541"/>
      <c r="Q37" s="541"/>
      <c r="R37" s="541"/>
      <c r="T37" s="541"/>
      <c r="U37" s="541"/>
      <c r="V37" s="541"/>
      <c r="Z37" s="541"/>
      <c r="AA37" s="541"/>
      <c r="AB37" s="541"/>
      <c r="AC37" s="545"/>
      <c r="AD37" s="544"/>
      <c r="AE37" s="544"/>
      <c r="AF37" s="541"/>
      <c r="AG37" s="541"/>
      <c r="AH37" s="541"/>
      <c r="AI37" s="541"/>
      <c r="AJ37" s="541"/>
      <c r="AK37" s="541"/>
      <c r="AL37" s="541"/>
      <c r="AM37" s="541"/>
      <c r="AN37" s="541"/>
      <c r="AO37" s="541"/>
      <c r="AP37" s="541"/>
      <c r="AQ37" s="541"/>
      <c r="AR37" s="541"/>
      <c r="AS37" s="541"/>
      <c r="AT37" s="541"/>
      <c r="AU37" s="541"/>
      <c r="AV37" s="541"/>
      <c r="AW37" s="541"/>
      <c r="AX37" s="549"/>
      <c r="AY37" s="549"/>
      <c r="AZ37" s="549"/>
      <c r="BA37" s="549"/>
      <c r="BB37" s="549"/>
      <c r="BC37" s="549"/>
      <c r="BD37" s="541"/>
      <c r="BE37" s="541"/>
      <c r="BF37" s="541"/>
      <c r="BG37" s="541"/>
      <c r="BH37" s="541"/>
      <c r="BI37" s="541"/>
      <c r="BJ37" s="541"/>
      <c r="BK37" s="541"/>
      <c r="BL37" s="541"/>
      <c r="BM37" s="541"/>
      <c r="BN37" s="541"/>
      <c r="BO37" s="541"/>
      <c r="BP37" s="541"/>
      <c r="BQ37" s="541"/>
      <c r="BR37" s="541"/>
      <c r="BS37" s="541"/>
      <c r="BT37" s="541"/>
      <c r="BU37" s="541"/>
      <c r="BV37" s="541"/>
      <c r="BW37" s="541"/>
      <c r="BX37" s="541"/>
      <c r="BY37" s="541"/>
      <c r="BZ37" s="541"/>
      <c r="CA37" s="541"/>
    </row>
    <row r="38" spans="2:79" x14ac:dyDescent="0.2">
      <c r="B38" s="541"/>
      <c r="C38" s="547"/>
      <c r="E38" s="541"/>
      <c r="F38" s="546"/>
      <c r="G38" s="541"/>
      <c r="H38" s="541"/>
      <c r="I38" s="541"/>
      <c r="J38" s="541"/>
      <c r="K38" s="541"/>
      <c r="L38" s="541"/>
      <c r="M38" s="541"/>
      <c r="N38" s="541"/>
      <c r="O38" s="541"/>
      <c r="P38" s="541"/>
      <c r="Q38" s="541"/>
      <c r="R38" s="541"/>
      <c r="T38" s="541"/>
      <c r="U38" s="541"/>
      <c r="V38" s="541"/>
      <c r="Z38" s="541"/>
      <c r="AA38" s="541"/>
      <c r="AB38" s="541"/>
      <c r="AC38" s="545"/>
      <c r="AD38" s="544"/>
      <c r="AE38" s="544"/>
      <c r="AF38" s="541"/>
      <c r="AG38" s="541"/>
      <c r="AH38" s="541"/>
      <c r="AI38" s="541"/>
      <c r="AJ38" s="541"/>
      <c r="AK38" s="541"/>
      <c r="AL38" s="541"/>
      <c r="AM38" s="541"/>
      <c r="AN38" s="541"/>
      <c r="AO38" s="541"/>
      <c r="AP38" s="541"/>
      <c r="AQ38" s="541"/>
      <c r="AR38" s="541"/>
      <c r="AS38" s="541"/>
      <c r="AT38" s="541"/>
      <c r="AU38" s="541"/>
      <c r="AV38" s="541"/>
      <c r="AW38" s="541"/>
      <c r="AX38" s="549"/>
      <c r="AY38" s="549"/>
      <c r="AZ38" s="549"/>
      <c r="BA38" s="549"/>
      <c r="BB38" s="549"/>
      <c r="BC38" s="549"/>
      <c r="BD38" s="541"/>
      <c r="BE38" s="541"/>
      <c r="BF38" s="541"/>
      <c r="BG38" s="541"/>
      <c r="BH38" s="541"/>
      <c r="BI38" s="541"/>
      <c r="BJ38" s="541"/>
      <c r="BK38" s="541"/>
      <c r="BL38" s="541"/>
      <c r="BM38" s="541"/>
      <c r="BN38" s="541"/>
      <c r="BO38" s="541"/>
      <c r="BP38" s="541"/>
      <c r="BQ38" s="541"/>
      <c r="BR38" s="541"/>
      <c r="BS38" s="541"/>
      <c r="BT38" s="541"/>
      <c r="BU38" s="541"/>
      <c r="BV38" s="541"/>
      <c r="BW38" s="541"/>
      <c r="BX38" s="541"/>
      <c r="BY38" s="541"/>
      <c r="BZ38" s="541"/>
      <c r="CA38" s="541"/>
    </row>
    <row r="39" spans="2:79" x14ac:dyDescent="0.2">
      <c r="B39" s="541"/>
      <c r="C39" s="547"/>
      <c r="E39" s="541"/>
      <c r="F39" s="546"/>
      <c r="G39" s="541"/>
      <c r="H39" s="541"/>
      <c r="I39" s="541"/>
      <c r="J39" s="541"/>
      <c r="K39" s="541"/>
      <c r="L39" s="541"/>
      <c r="M39" s="541"/>
      <c r="N39" s="541"/>
      <c r="O39" s="541"/>
      <c r="P39" s="541"/>
      <c r="Q39" s="541"/>
      <c r="R39" s="541"/>
      <c r="T39" s="541"/>
      <c r="U39" s="541"/>
      <c r="V39" s="541"/>
      <c r="Z39" s="541"/>
      <c r="AA39" s="541"/>
      <c r="AB39" s="541"/>
      <c r="AC39" s="545"/>
      <c r="AD39" s="544"/>
      <c r="AE39" s="544"/>
      <c r="AF39" s="541"/>
      <c r="AG39" s="541"/>
      <c r="AH39" s="541"/>
      <c r="AI39" s="541"/>
      <c r="AJ39" s="541"/>
      <c r="AK39" s="541"/>
      <c r="AL39" s="541"/>
      <c r="AM39" s="541"/>
      <c r="AN39" s="541"/>
      <c r="AO39" s="541"/>
      <c r="AP39" s="541"/>
      <c r="AQ39" s="541"/>
      <c r="AR39" s="541"/>
      <c r="AS39" s="541"/>
      <c r="AT39" s="541"/>
      <c r="AU39" s="541"/>
      <c r="AV39" s="541"/>
      <c r="AW39" s="541"/>
      <c r="AX39" s="549"/>
      <c r="AY39" s="549"/>
      <c r="AZ39" s="549"/>
      <c r="BA39" s="549"/>
      <c r="BB39" s="549"/>
      <c r="BC39" s="549"/>
      <c r="BD39" s="541"/>
      <c r="BE39" s="541"/>
      <c r="BF39" s="541"/>
      <c r="BG39" s="541"/>
      <c r="BH39" s="541"/>
      <c r="BI39" s="541"/>
      <c r="BJ39" s="541"/>
      <c r="BK39" s="541"/>
      <c r="BL39" s="541"/>
      <c r="BM39" s="541"/>
      <c r="BN39" s="541"/>
      <c r="BO39" s="541"/>
      <c r="BP39" s="541"/>
      <c r="BQ39" s="541"/>
      <c r="BR39" s="541"/>
      <c r="BS39" s="541"/>
      <c r="BT39" s="541"/>
      <c r="BU39" s="541"/>
      <c r="BV39" s="541"/>
      <c r="BW39" s="541"/>
      <c r="BX39" s="541"/>
      <c r="BY39" s="541"/>
      <c r="BZ39" s="541"/>
      <c r="CA39" s="541"/>
    </row>
    <row r="40" spans="2:79" x14ac:dyDescent="0.2">
      <c r="B40" s="541"/>
      <c r="C40" s="547"/>
      <c r="E40" s="541"/>
      <c r="F40" s="546"/>
      <c r="G40" s="541"/>
      <c r="H40" s="541"/>
      <c r="I40" s="541"/>
      <c r="J40" s="541"/>
      <c r="K40" s="541"/>
      <c r="L40" s="541"/>
      <c r="M40" s="541"/>
      <c r="N40" s="541"/>
      <c r="O40" s="541"/>
      <c r="P40" s="541"/>
      <c r="Q40" s="541"/>
      <c r="R40" s="541"/>
      <c r="T40" s="541"/>
      <c r="U40" s="541"/>
      <c r="V40" s="541"/>
      <c r="Z40" s="541"/>
      <c r="AA40" s="541"/>
      <c r="AB40" s="541"/>
      <c r="AC40" s="545"/>
      <c r="AD40" s="544"/>
      <c r="AE40" s="544"/>
      <c r="AF40" s="541"/>
      <c r="AG40" s="541"/>
      <c r="AH40" s="541"/>
      <c r="AI40" s="541"/>
      <c r="AJ40" s="541"/>
      <c r="AK40" s="541"/>
      <c r="AL40" s="541"/>
      <c r="AM40" s="541"/>
      <c r="AN40" s="541"/>
      <c r="AO40" s="541"/>
      <c r="AP40" s="541"/>
      <c r="AQ40" s="541"/>
      <c r="AR40" s="541"/>
      <c r="AS40" s="541"/>
      <c r="AT40" s="541"/>
      <c r="AU40" s="541"/>
      <c r="AV40" s="541"/>
      <c r="AW40" s="541"/>
      <c r="AX40" s="549"/>
      <c r="AY40" s="549"/>
      <c r="AZ40" s="549"/>
      <c r="BA40" s="549"/>
      <c r="BB40" s="549"/>
      <c r="BC40" s="549"/>
      <c r="BD40" s="541"/>
      <c r="BE40" s="541"/>
      <c r="BF40" s="541"/>
      <c r="BG40" s="541"/>
      <c r="BH40" s="541"/>
      <c r="BI40" s="541"/>
      <c r="BJ40" s="541"/>
      <c r="BK40" s="541"/>
      <c r="BL40" s="541"/>
      <c r="BM40" s="541"/>
      <c r="BN40" s="541"/>
      <c r="BO40" s="541"/>
      <c r="BP40" s="541"/>
      <c r="BQ40" s="541"/>
      <c r="BR40" s="541"/>
      <c r="BS40" s="541"/>
      <c r="BT40" s="541"/>
      <c r="BU40" s="541"/>
      <c r="BV40" s="541"/>
      <c r="BW40" s="541"/>
      <c r="BX40" s="541"/>
      <c r="BY40" s="541"/>
      <c r="BZ40" s="541"/>
      <c r="CA40" s="541"/>
    </row>
    <row r="41" spans="2:79" x14ac:dyDescent="0.2">
      <c r="B41" s="541"/>
      <c r="C41" s="547"/>
      <c r="E41" s="541"/>
      <c r="F41" s="546"/>
      <c r="G41" s="541"/>
      <c r="H41" s="541"/>
      <c r="I41" s="541"/>
      <c r="J41" s="541"/>
      <c r="K41" s="541"/>
      <c r="L41" s="541"/>
      <c r="M41" s="541"/>
      <c r="N41" s="541"/>
      <c r="O41" s="541"/>
      <c r="P41" s="541"/>
      <c r="Q41" s="541"/>
      <c r="R41" s="541"/>
      <c r="T41" s="541"/>
      <c r="U41" s="541"/>
      <c r="V41" s="541"/>
      <c r="Z41" s="541"/>
      <c r="AA41" s="541"/>
      <c r="AB41" s="541"/>
      <c r="AC41" s="545"/>
      <c r="AD41" s="544"/>
      <c r="AE41" s="544"/>
      <c r="AF41" s="541"/>
      <c r="AG41" s="541"/>
      <c r="AH41" s="541"/>
      <c r="AI41" s="541"/>
      <c r="AJ41" s="541"/>
      <c r="AK41" s="541"/>
      <c r="AL41" s="541"/>
      <c r="AM41" s="541"/>
      <c r="AN41" s="541"/>
      <c r="AO41" s="541"/>
      <c r="AP41" s="541"/>
      <c r="AQ41" s="541"/>
      <c r="AR41" s="541"/>
      <c r="AS41" s="541"/>
      <c r="AT41" s="541"/>
      <c r="AU41" s="541"/>
      <c r="AV41" s="541"/>
      <c r="AW41" s="541"/>
      <c r="AX41" s="549"/>
      <c r="AY41" s="549"/>
      <c r="AZ41" s="549"/>
      <c r="BA41" s="549"/>
      <c r="BB41" s="549"/>
      <c r="BC41" s="549"/>
      <c r="BD41" s="541"/>
      <c r="BE41" s="541"/>
      <c r="BF41" s="541"/>
      <c r="BG41" s="541"/>
      <c r="BH41" s="541"/>
      <c r="BI41" s="541"/>
      <c r="BJ41" s="541"/>
      <c r="BK41" s="541"/>
      <c r="BL41" s="541"/>
      <c r="BM41" s="541"/>
      <c r="BN41" s="541"/>
      <c r="BO41" s="541"/>
      <c r="BP41" s="541"/>
      <c r="BQ41" s="541"/>
      <c r="BR41" s="541"/>
      <c r="BS41" s="541"/>
      <c r="BT41" s="541"/>
      <c r="BU41" s="541"/>
      <c r="BV41" s="541"/>
      <c r="BW41" s="541"/>
      <c r="BX41" s="541"/>
      <c r="BY41" s="541"/>
      <c r="BZ41" s="541"/>
      <c r="CA41" s="541"/>
    </row>
    <row r="42" spans="2:79" x14ac:dyDescent="0.2">
      <c r="B42" s="541"/>
      <c r="C42" s="547"/>
      <c r="E42" s="541"/>
      <c r="F42" s="546"/>
      <c r="G42" s="541"/>
      <c r="H42" s="541"/>
      <c r="I42" s="541"/>
      <c r="J42" s="541"/>
      <c r="K42" s="541"/>
      <c r="L42" s="541"/>
      <c r="M42" s="541"/>
      <c r="N42" s="541"/>
      <c r="O42" s="541"/>
      <c r="P42" s="541"/>
      <c r="Q42" s="541"/>
      <c r="R42" s="541"/>
      <c r="T42" s="541"/>
      <c r="U42" s="541"/>
      <c r="V42" s="541"/>
      <c r="Z42" s="541"/>
      <c r="AA42" s="541"/>
      <c r="AB42" s="541"/>
      <c r="AC42" s="545"/>
      <c r="AD42" s="544"/>
      <c r="AE42" s="544"/>
      <c r="AF42" s="541"/>
      <c r="AG42" s="541"/>
      <c r="AH42" s="541"/>
      <c r="AI42" s="541"/>
      <c r="AJ42" s="541"/>
      <c r="AK42" s="541"/>
      <c r="AL42" s="541"/>
      <c r="AM42" s="541"/>
      <c r="AN42" s="541"/>
      <c r="AO42" s="541"/>
      <c r="AP42" s="541"/>
      <c r="AQ42" s="541"/>
      <c r="AR42" s="541"/>
      <c r="AS42" s="541"/>
      <c r="AT42" s="541"/>
      <c r="AU42" s="541"/>
      <c r="AV42" s="541"/>
      <c r="AW42" s="541"/>
      <c r="AX42" s="549"/>
      <c r="AY42" s="549"/>
      <c r="AZ42" s="549"/>
      <c r="BA42" s="549"/>
      <c r="BB42" s="549"/>
      <c r="BC42" s="549"/>
      <c r="BD42" s="541"/>
      <c r="BE42" s="541"/>
      <c r="BF42" s="541"/>
      <c r="BG42" s="541"/>
      <c r="BH42" s="541"/>
      <c r="BI42" s="541"/>
      <c r="BJ42" s="541"/>
      <c r="BK42" s="541"/>
      <c r="BL42" s="541"/>
      <c r="BM42" s="541"/>
      <c r="BN42" s="541"/>
      <c r="BO42" s="541"/>
      <c r="BP42" s="541"/>
      <c r="BQ42" s="541"/>
      <c r="BR42" s="541"/>
      <c r="BS42" s="541"/>
      <c r="BT42" s="541"/>
      <c r="BU42" s="541"/>
      <c r="BV42" s="541"/>
      <c r="BW42" s="541"/>
      <c r="BX42" s="541"/>
      <c r="BY42" s="541"/>
      <c r="BZ42" s="541"/>
      <c r="CA42" s="541"/>
    </row>
    <row r="43" spans="2:79" x14ac:dyDescent="0.2">
      <c r="B43" s="541"/>
      <c r="C43" s="547"/>
      <c r="E43" s="541"/>
      <c r="F43" s="546"/>
      <c r="G43" s="541"/>
      <c r="H43" s="541"/>
      <c r="I43" s="541"/>
      <c r="J43" s="541"/>
      <c r="K43" s="541"/>
      <c r="L43" s="541"/>
      <c r="M43" s="541"/>
      <c r="N43" s="541"/>
      <c r="O43" s="541"/>
      <c r="P43" s="541"/>
      <c r="Q43" s="541"/>
      <c r="R43" s="541"/>
      <c r="T43" s="541"/>
      <c r="U43" s="541"/>
      <c r="V43" s="541"/>
      <c r="Z43" s="541"/>
      <c r="AA43" s="541"/>
      <c r="AB43" s="541"/>
      <c r="AC43" s="545"/>
      <c r="AD43" s="544"/>
      <c r="AE43" s="544"/>
      <c r="AF43" s="541"/>
      <c r="AG43" s="541"/>
      <c r="AH43" s="541"/>
      <c r="AI43" s="541"/>
      <c r="AJ43" s="541"/>
      <c r="AK43" s="541"/>
      <c r="AL43" s="541"/>
      <c r="AM43" s="541"/>
      <c r="AN43" s="541"/>
      <c r="AO43" s="541"/>
      <c r="AP43" s="541"/>
      <c r="AQ43" s="541"/>
      <c r="AR43" s="541"/>
      <c r="AS43" s="541"/>
      <c r="AT43" s="541"/>
      <c r="AU43" s="541"/>
      <c r="AV43" s="541"/>
      <c r="AW43" s="541"/>
      <c r="AX43" s="549"/>
      <c r="AY43" s="549"/>
      <c r="AZ43" s="549"/>
      <c r="BA43" s="549"/>
      <c r="BB43" s="549"/>
      <c r="BC43" s="549"/>
      <c r="BD43" s="541"/>
      <c r="BE43" s="541"/>
      <c r="BF43" s="541"/>
      <c r="BG43" s="541"/>
      <c r="BH43" s="541"/>
      <c r="BI43" s="541"/>
      <c r="BJ43" s="541"/>
      <c r="BK43" s="541"/>
      <c r="BL43" s="541"/>
      <c r="BM43" s="541"/>
      <c r="BN43" s="541"/>
      <c r="BO43" s="541"/>
      <c r="BP43" s="541"/>
      <c r="BQ43" s="541"/>
      <c r="BR43" s="541"/>
      <c r="BS43" s="541"/>
      <c r="BT43" s="541"/>
      <c r="BU43" s="541"/>
      <c r="BV43" s="541"/>
      <c r="BW43" s="541"/>
      <c r="BX43" s="541"/>
      <c r="BY43" s="541"/>
      <c r="BZ43" s="541"/>
      <c r="CA43" s="541"/>
    </row>
    <row r="44" spans="2:79" x14ac:dyDescent="0.2">
      <c r="B44" s="541"/>
      <c r="C44" s="547"/>
      <c r="E44" s="541"/>
      <c r="F44" s="546"/>
      <c r="G44" s="541"/>
      <c r="H44" s="541"/>
      <c r="I44" s="541"/>
      <c r="J44" s="541"/>
      <c r="K44" s="541"/>
      <c r="L44" s="541"/>
      <c r="M44" s="541"/>
      <c r="N44" s="541"/>
      <c r="O44" s="541"/>
      <c r="P44" s="541"/>
      <c r="Q44" s="541"/>
      <c r="R44" s="541"/>
      <c r="T44" s="541"/>
      <c r="U44" s="541"/>
      <c r="V44" s="541"/>
      <c r="Z44" s="541"/>
      <c r="AA44" s="541"/>
      <c r="AB44" s="541"/>
      <c r="AC44" s="545"/>
      <c r="AD44" s="544"/>
      <c r="AE44" s="544"/>
      <c r="AF44" s="541"/>
      <c r="AG44" s="541"/>
      <c r="AH44" s="541"/>
      <c r="AI44" s="541"/>
      <c r="AJ44" s="541"/>
      <c r="AK44" s="541"/>
      <c r="AL44" s="541"/>
      <c r="AM44" s="541"/>
      <c r="AN44" s="541"/>
      <c r="AO44" s="541"/>
      <c r="AP44" s="541"/>
      <c r="AQ44" s="541"/>
      <c r="AR44" s="541"/>
      <c r="AS44" s="541"/>
      <c r="AT44" s="541"/>
      <c r="AU44" s="541"/>
      <c r="AV44" s="541"/>
      <c r="AW44" s="541"/>
      <c r="AX44" s="549"/>
      <c r="AY44" s="549"/>
      <c r="AZ44" s="549"/>
      <c r="BA44" s="549"/>
      <c r="BB44" s="549"/>
      <c r="BC44" s="549"/>
      <c r="BD44" s="541"/>
      <c r="BE44" s="541"/>
      <c r="BF44" s="541"/>
      <c r="BG44" s="541"/>
      <c r="BH44" s="541"/>
      <c r="BI44" s="541"/>
      <c r="BJ44" s="541"/>
      <c r="BK44" s="541"/>
      <c r="BL44" s="541"/>
      <c r="BM44" s="541"/>
      <c r="BN44" s="541"/>
      <c r="BO44" s="541"/>
      <c r="BP44" s="541"/>
      <c r="BQ44" s="541"/>
      <c r="BR44" s="541"/>
      <c r="BS44" s="541"/>
      <c r="BT44" s="541"/>
      <c r="BU44" s="541"/>
      <c r="BV44" s="541"/>
      <c r="BW44" s="541"/>
      <c r="BX44" s="541"/>
      <c r="BY44" s="541"/>
      <c r="BZ44" s="541"/>
      <c r="CA44" s="541"/>
    </row>
    <row r="45" spans="2:79" x14ac:dyDescent="0.2">
      <c r="B45" s="541"/>
      <c r="C45" s="547"/>
      <c r="E45" s="541"/>
      <c r="F45" s="546"/>
      <c r="G45" s="541"/>
      <c r="H45" s="541"/>
      <c r="I45" s="541"/>
      <c r="J45" s="541"/>
      <c r="K45" s="541"/>
      <c r="L45" s="541"/>
      <c r="M45" s="541"/>
      <c r="N45" s="541"/>
      <c r="O45" s="541"/>
      <c r="P45" s="541"/>
      <c r="Q45" s="541"/>
      <c r="R45" s="541"/>
      <c r="T45" s="541"/>
      <c r="U45" s="541"/>
      <c r="V45" s="541"/>
      <c r="Z45" s="541"/>
      <c r="AA45" s="541"/>
      <c r="AB45" s="541"/>
      <c r="AC45" s="545"/>
      <c r="AD45" s="544"/>
      <c r="AE45" s="544"/>
      <c r="AF45" s="541"/>
      <c r="AG45" s="541"/>
      <c r="AH45" s="541"/>
      <c r="AI45" s="541"/>
      <c r="AJ45" s="541"/>
      <c r="AK45" s="541"/>
      <c r="AL45" s="541"/>
      <c r="AM45" s="541"/>
      <c r="AN45" s="541"/>
      <c r="AO45" s="541"/>
      <c r="AP45" s="541"/>
      <c r="AQ45" s="541"/>
      <c r="AR45" s="541"/>
      <c r="AS45" s="541"/>
      <c r="AT45" s="541"/>
      <c r="AU45" s="541"/>
      <c r="AV45" s="541"/>
      <c r="AW45" s="541"/>
      <c r="AX45" s="549"/>
      <c r="AY45" s="549"/>
      <c r="AZ45" s="549"/>
      <c r="BA45" s="549"/>
      <c r="BB45" s="549"/>
      <c r="BC45" s="549"/>
      <c r="BD45" s="541"/>
      <c r="BE45" s="541"/>
      <c r="BF45" s="541"/>
      <c r="BG45" s="541"/>
      <c r="BH45" s="541"/>
      <c r="BI45" s="541"/>
      <c r="BJ45" s="541"/>
      <c r="BK45" s="541"/>
      <c r="BL45" s="541"/>
      <c r="BM45" s="541"/>
      <c r="BN45" s="541"/>
      <c r="BO45" s="541"/>
      <c r="BP45" s="541"/>
      <c r="BQ45" s="541"/>
      <c r="BR45" s="541"/>
      <c r="BS45" s="541"/>
      <c r="BT45" s="541"/>
      <c r="BU45" s="541"/>
      <c r="BV45" s="541"/>
      <c r="BW45" s="541"/>
      <c r="BX45" s="541"/>
      <c r="BY45" s="541"/>
      <c r="BZ45" s="541"/>
      <c r="CA45" s="541"/>
    </row>
    <row r="46" spans="2:79" x14ac:dyDescent="0.2">
      <c r="B46" s="541"/>
      <c r="C46" s="547"/>
      <c r="E46" s="541"/>
      <c r="F46" s="546"/>
      <c r="G46" s="541"/>
      <c r="H46" s="541"/>
      <c r="I46" s="541"/>
      <c r="J46" s="541"/>
      <c r="K46" s="541"/>
      <c r="L46" s="541"/>
      <c r="M46" s="541"/>
      <c r="N46" s="541"/>
      <c r="O46" s="541"/>
      <c r="P46" s="541"/>
      <c r="Q46" s="541"/>
      <c r="R46" s="541"/>
      <c r="T46" s="541"/>
      <c r="U46" s="541"/>
      <c r="V46" s="541"/>
      <c r="Z46" s="541"/>
      <c r="AA46" s="541"/>
      <c r="AB46" s="541"/>
      <c r="AC46" s="545"/>
      <c r="AD46" s="544"/>
      <c r="AE46" s="544"/>
      <c r="AF46" s="541"/>
      <c r="AG46" s="541"/>
      <c r="AH46" s="541"/>
      <c r="AI46" s="541"/>
      <c r="AJ46" s="541"/>
      <c r="AK46" s="541"/>
      <c r="AL46" s="541"/>
      <c r="AM46" s="541"/>
      <c r="AN46" s="541"/>
      <c r="AO46" s="541"/>
      <c r="AP46" s="541"/>
      <c r="AQ46" s="541"/>
      <c r="AR46" s="541"/>
      <c r="AS46" s="541"/>
      <c r="AT46" s="541"/>
      <c r="AU46" s="541"/>
      <c r="AV46" s="541"/>
      <c r="AW46" s="541"/>
      <c r="AX46" s="549"/>
      <c r="AY46" s="549"/>
      <c r="AZ46" s="549"/>
      <c r="BA46" s="549"/>
      <c r="BB46" s="549"/>
      <c r="BC46" s="549"/>
      <c r="BD46" s="541"/>
      <c r="BE46" s="541"/>
      <c r="BF46" s="541"/>
      <c r="BG46" s="541"/>
      <c r="BH46" s="541"/>
      <c r="BI46" s="541"/>
      <c r="BJ46" s="541"/>
      <c r="BK46" s="541"/>
      <c r="BL46" s="541"/>
      <c r="BM46" s="541"/>
      <c r="BN46" s="541"/>
      <c r="BO46" s="541"/>
      <c r="BP46" s="541"/>
      <c r="BQ46" s="541"/>
      <c r="BR46" s="541"/>
      <c r="BS46" s="541"/>
      <c r="BT46" s="541"/>
      <c r="BU46" s="541"/>
      <c r="BV46" s="541"/>
      <c r="BW46" s="541"/>
      <c r="BX46" s="541"/>
      <c r="BY46" s="541"/>
      <c r="BZ46" s="541"/>
      <c r="CA46" s="541"/>
    </row>
    <row r="47" spans="2:79" x14ac:dyDescent="0.2">
      <c r="B47" s="541"/>
      <c r="C47" s="547"/>
      <c r="E47" s="541"/>
      <c r="F47" s="546"/>
      <c r="G47" s="541"/>
      <c r="H47" s="541"/>
      <c r="I47" s="541"/>
      <c r="J47" s="541"/>
      <c r="K47" s="541"/>
      <c r="L47" s="541"/>
      <c r="M47" s="541"/>
      <c r="N47" s="541"/>
      <c r="O47" s="541"/>
      <c r="P47" s="541"/>
      <c r="Q47" s="541"/>
      <c r="R47" s="541"/>
      <c r="T47" s="541"/>
      <c r="U47" s="541"/>
      <c r="V47" s="541"/>
      <c r="Z47" s="541"/>
      <c r="AA47" s="541"/>
      <c r="AB47" s="541"/>
      <c r="AC47" s="545"/>
      <c r="AD47" s="544"/>
      <c r="AE47" s="544"/>
      <c r="AF47" s="541"/>
      <c r="AG47" s="541"/>
      <c r="AH47" s="541"/>
      <c r="AI47" s="541"/>
      <c r="AJ47" s="541"/>
      <c r="AK47" s="541"/>
      <c r="AL47" s="541"/>
      <c r="AM47" s="541"/>
      <c r="AN47" s="541"/>
      <c r="AO47" s="541"/>
      <c r="AP47" s="541"/>
      <c r="AQ47" s="541"/>
      <c r="AR47" s="541"/>
      <c r="AS47" s="541"/>
      <c r="AT47" s="541"/>
      <c r="AU47" s="541"/>
      <c r="AV47" s="541"/>
      <c r="AW47" s="541"/>
      <c r="AX47" s="549"/>
      <c r="AY47" s="549"/>
      <c r="AZ47" s="549"/>
      <c r="BA47" s="549"/>
      <c r="BB47" s="549"/>
      <c r="BC47" s="549"/>
      <c r="BD47" s="541"/>
      <c r="BE47" s="541"/>
      <c r="BF47" s="541"/>
      <c r="BG47" s="541"/>
      <c r="BH47" s="541"/>
      <c r="BI47" s="541"/>
      <c r="BJ47" s="541"/>
      <c r="BK47" s="541"/>
      <c r="BL47" s="541"/>
      <c r="BM47" s="541"/>
      <c r="BN47" s="541"/>
      <c r="BO47" s="541"/>
      <c r="BP47" s="541"/>
      <c r="BQ47" s="541"/>
      <c r="BR47" s="541"/>
      <c r="BS47" s="541"/>
      <c r="BT47" s="541"/>
      <c r="BU47" s="541"/>
      <c r="BV47" s="541"/>
      <c r="BW47" s="541"/>
      <c r="BX47" s="541"/>
      <c r="BY47" s="541"/>
      <c r="BZ47" s="541"/>
      <c r="CA47" s="541"/>
    </row>
    <row r="48" spans="2:79" x14ac:dyDescent="0.2">
      <c r="B48" s="541"/>
      <c r="C48" s="547"/>
      <c r="E48" s="541"/>
      <c r="F48" s="546"/>
      <c r="G48" s="541"/>
      <c r="H48" s="541"/>
      <c r="I48" s="541"/>
      <c r="J48" s="541"/>
      <c r="K48" s="541"/>
      <c r="L48" s="541"/>
      <c r="M48" s="541"/>
      <c r="N48" s="541"/>
      <c r="O48" s="541"/>
      <c r="P48" s="541"/>
      <c r="Q48" s="541"/>
      <c r="R48" s="541"/>
      <c r="T48" s="541"/>
      <c r="U48" s="541"/>
      <c r="V48" s="541"/>
      <c r="Z48" s="541"/>
      <c r="AA48" s="541"/>
      <c r="AB48" s="541"/>
      <c r="AC48" s="545"/>
      <c r="AD48" s="544"/>
      <c r="AE48" s="544"/>
      <c r="AF48" s="541"/>
      <c r="AG48" s="541"/>
      <c r="AH48" s="541"/>
      <c r="AI48" s="541"/>
      <c r="AJ48" s="541"/>
      <c r="AK48" s="541"/>
      <c r="AL48" s="541"/>
      <c r="AM48" s="541"/>
      <c r="AN48" s="541"/>
      <c r="AO48" s="541"/>
      <c r="AP48" s="541"/>
      <c r="AQ48" s="541"/>
      <c r="AR48" s="541"/>
      <c r="AS48" s="541"/>
      <c r="AT48" s="541"/>
      <c r="AU48" s="541"/>
      <c r="AV48" s="541"/>
      <c r="AW48" s="541"/>
      <c r="AX48" s="549"/>
      <c r="AY48" s="549"/>
      <c r="AZ48" s="549"/>
      <c r="BA48" s="549"/>
      <c r="BB48" s="549"/>
      <c r="BC48" s="549"/>
      <c r="BD48" s="541"/>
      <c r="BE48" s="541"/>
      <c r="BF48" s="541"/>
      <c r="BG48" s="541"/>
      <c r="BH48" s="541"/>
      <c r="BI48" s="541"/>
      <c r="BJ48" s="541"/>
      <c r="BK48" s="541"/>
      <c r="BL48" s="541"/>
      <c r="BM48" s="541"/>
      <c r="BN48" s="541"/>
      <c r="BO48" s="541"/>
      <c r="BP48" s="541"/>
      <c r="BQ48" s="541"/>
      <c r="BR48" s="541"/>
      <c r="BS48" s="541"/>
      <c r="BT48" s="541"/>
      <c r="BU48" s="541"/>
      <c r="BV48" s="541"/>
      <c r="BW48" s="541"/>
      <c r="BX48" s="541"/>
      <c r="BY48" s="541"/>
      <c r="BZ48" s="541"/>
      <c r="CA48" s="541"/>
    </row>
    <row r="49" spans="2:79" x14ac:dyDescent="0.2">
      <c r="B49" s="541"/>
      <c r="C49" s="547"/>
      <c r="E49" s="541"/>
      <c r="F49" s="546"/>
      <c r="G49" s="541"/>
      <c r="H49" s="541"/>
      <c r="I49" s="541"/>
      <c r="J49" s="541"/>
      <c r="K49" s="541"/>
      <c r="L49" s="541"/>
      <c r="M49" s="541"/>
      <c r="N49" s="541"/>
      <c r="O49" s="541"/>
      <c r="P49" s="541"/>
      <c r="Q49" s="541"/>
      <c r="R49" s="541"/>
      <c r="T49" s="541"/>
      <c r="U49" s="541"/>
      <c r="V49" s="541"/>
      <c r="Z49" s="541"/>
      <c r="AA49" s="541"/>
      <c r="AB49" s="541"/>
      <c r="AC49" s="545"/>
      <c r="AD49" s="544"/>
      <c r="AE49" s="544"/>
      <c r="AF49" s="541"/>
      <c r="AG49" s="541"/>
      <c r="AH49" s="541"/>
      <c r="AI49" s="541"/>
      <c r="AJ49" s="541"/>
      <c r="AK49" s="541"/>
      <c r="AL49" s="541"/>
      <c r="AM49" s="541"/>
      <c r="AN49" s="541"/>
      <c r="AO49" s="541"/>
      <c r="AP49" s="541"/>
      <c r="AQ49" s="541"/>
      <c r="AR49" s="541"/>
      <c r="AS49" s="541"/>
      <c r="AT49" s="541"/>
      <c r="AU49" s="541"/>
      <c r="AV49" s="541"/>
      <c r="AW49" s="541"/>
      <c r="AX49" s="549"/>
      <c r="AY49" s="549"/>
      <c r="AZ49" s="549"/>
      <c r="BA49" s="549"/>
      <c r="BB49" s="549"/>
      <c r="BC49" s="549"/>
      <c r="BD49" s="541"/>
      <c r="BE49" s="541"/>
      <c r="BF49" s="541"/>
      <c r="BG49" s="541"/>
      <c r="BH49" s="541"/>
      <c r="BI49" s="541"/>
      <c r="BJ49" s="541"/>
      <c r="BK49" s="541"/>
      <c r="BL49" s="541"/>
      <c r="BM49" s="541"/>
      <c r="BN49" s="541"/>
      <c r="BO49" s="541"/>
      <c r="BP49" s="541"/>
      <c r="BQ49" s="541"/>
      <c r="BR49" s="541"/>
      <c r="BS49" s="541"/>
      <c r="BT49" s="541"/>
      <c r="BU49" s="541"/>
      <c r="BV49" s="541"/>
      <c r="BW49" s="541"/>
      <c r="BX49" s="541"/>
      <c r="BY49" s="541"/>
      <c r="BZ49" s="541"/>
      <c r="CA49" s="541"/>
    </row>
    <row r="50" spans="2:79" x14ac:dyDescent="0.2">
      <c r="B50" s="541"/>
      <c r="C50" s="547"/>
      <c r="E50" s="541"/>
      <c r="F50" s="546"/>
      <c r="G50" s="541"/>
      <c r="H50" s="541"/>
      <c r="I50" s="541"/>
      <c r="J50" s="541"/>
      <c r="K50" s="541"/>
      <c r="L50" s="541"/>
      <c r="M50" s="541"/>
      <c r="N50" s="541"/>
      <c r="O50" s="541"/>
      <c r="P50" s="541"/>
      <c r="Q50" s="541"/>
      <c r="R50" s="541"/>
      <c r="T50" s="541"/>
      <c r="U50" s="541"/>
      <c r="V50" s="541"/>
      <c r="Z50" s="541"/>
      <c r="AA50" s="541"/>
      <c r="AB50" s="541"/>
      <c r="AC50" s="545"/>
      <c r="AD50" s="544"/>
      <c r="AE50" s="544"/>
      <c r="AF50" s="541"/>
      <c r="AG50" s="541"/>
      <c r="AH50" s="541"/>
      <c r="AI50" s="541"/>
      <c r="AJ50" s="541"/>
      <c r="AK50" s="541"/>
      <c r="AL50" s="541"/>
      <c r="AM50" s="541"/>
      <c r="AN50" s="541"/>
      <c r="AO50" s="541"/>
      <c r="AP50" s="541"/>
      <c r="AQ50" s="541"/>
      <c r="AR50" s="541"/>
      <c r="AS50" s="541"/>
      <c r="AT50" s="541"/>
      <c r="AU50" s="541"/>
      <c r="AV50" s="541"/>
      <c r="AW50" s="541"/>
      <c r="AX50" s="549"/>
      <c r="AY50" s="549"/>
      <c r="AZ50" s="549"/>
      <c r="BA50" s="549"/>
      <c r="BB50" s="549"/>
      <c r="BC50" s="549"/>
      <c r="BD50" s="541"/>
      <c r="BE50" s="541"/>
      <c r="BF50" s="541"/>
      <c r="BG50" s="541"/>
      <c r="BH50" s="541"/>
      <c r="BI50" s="541"/>
      <c r="BJ50" s="541"/>
      <c r="BK50" s="541"/>
      <c r="BL50" s="541"/>
      <c r="BM50" s="541"/>
      <c r="BN50" s="541"/>
      <c r="BO50" s="541"/>
      <c r="BP50" s="541"/>
      <c r="BQ50" s="541"/>
      <c r="BR50" s="541"/>
      <c r="BS50" s="541"/>
      <c r="BT50" s="541"/>
      <c r="BU50" s="541"/>
      <c r="BV50" s="541"/>
      <c r="BW50" s="541"/>
      <c r="BX50" s="541"/>
      <c r="BY50" s="541"/>
      <c r="BZ50" s="541"/>
      <c r="CA50" s="541"/>
    </row>
    <row r="51" spans="2:79" x14ac:dyDescent="0.2">
      <c r="B51" s="541"/>
      <c r="C51" s="547"/>
      <c r="E51" s="541"/>
      <c r="F51" s="546"/>
      <c r="G51" s="541"/>
      <c r="H51" s="541"/>
      <c r="I51" s="541"/>
      <c r="J51" s="541"/>
      <c r="K51" s="541"/>
      <c r="L51" s="541"/>
      <c r="M51" s="541"/>
      <c r="N51" s="541"/>
      <c r="O51" s="541"/>
      <c r="P51" s="541"/>
      <c r="Q51" s="541"/>
      <c r="R51" s="541"/>
      <c r="T51" s="541"/>
      <c r="U51" s="541"/>
      <c r="V51" s="541"/>
      <c r="Z51" s="541"/>
      <c r="AA51" s="541"/>
      <c r="AB51" s="541"/>
      <c r="AC51" s="545"/>
      <c r="AD51" s="544"/>
      <c r="AE51" s="544"/>
      <c r="AF51" s="541"/>
      <c r="AG51" s="541"/>
      <c r="AH51" s="541"/>
      <c r="AI51" s="541"/>
      <c r="AJ51" s="541"/>
      <c r="AK51" s="541"/>
      <c r="AL51" s="541"/>
      <c r="AM51" s="541"/>
      <c r="AN51" s="541"/>
      <c r="AO51" s="541"/>
      <c r="AP51" s="541"/>
      <c r="AQ51" s="541"/>
      <c r="AR51" s="541"/>
      <c r="AS51" s="541"/>
      <c r="AT51" s="541"/>
      <c r="AU51" s="541"/>
      <c r="AV51" s="541"/>
      <c r="AW51" s="541"/>
      <c r="AX51" s="549"/>
      <c r="AY51" s="549"/>
      <c r="AZ51" s="549"/>
      <c r="BA51" s="549"/>
      <c r="BB51" s="549"/>
      <c r="BC51" s="549"/>
      <c r="BD51" s="541"/>
      <c r="BE51" s="541"/>
      <c r="BF51" s="541"/>
      <c r="BG51" s="541"/>
      <c r="BH51" s="541"/>
      <c r="BI51" s="541"/>
      <c r="BJ51" s="541"/>
      <c r="BK51" s="541"/>
      <c r="BL51" s="541"/>
      <c r="BM51" s="541"/>
      <c r="BN51" s="541"/>
      <c r="BO51" s="541"/>
      <c r="BP51" s="541"/>
      <c r="BQ51" s="541"/>
      <c r="BR51" s="541"/>
      <c r="BS51" s="541"/>
      <c r="BT51" s="541"/>
      <c r="BU51" s="541"/>
      <c r="BV51" s="541"/>
      <c r="BW51" s="541"/>
      <c r="BX51" s="541"/>
      <c r="BY51" s="541"/>
      <c r="BZ51" s="541"/>
      <c r="CA51" s="541"/>
    </row>
    <row r="52" spans="2:79" x14ac:dyDescent="0.2">
      <c r="B52" s="541"/>
      <c r="C52" s="547"/>
      <c r="E52" s="541"/>
      <c r="F52" s="546"/>
      <c r="G52" s="541"/>
      <c r="H52" s="541"/>
      <c r="I52" s="541"/>
      <c r="J52" s="541"/>
      <c r="K52" s="541"/>
      <c r="L52" s="541"/>
      <c r="M52" s="541"/>
      <c r="N52" s="541"/>
      <c r="O52" s="541"/>
      <c r="P52" s="541"/>
      <c r="Q52" s="541"/>
      <c r="R52" s="541"/>
      <c r="T52" s="541"/>
      <c r="U52" s="541"/>
      <c r="V52" s="541"/>
      <c r="Z52" s="541"/>
      <c r="AA52" s="541"/>
      <c r="AB52" s="541"/>
      <c r="AC52" s="545"/>
      <c r="AD52" s="544"/>
      <c r="AE52" s="544"/>
      <c r="AF52" s="541"/>
      <c r="AG52" s="541"/>
      <c r="AH52" s="541"/>
      <c r="AI52" s="541"/>
      <c r="AJ52" s="541"/>
      <c r="AK52" s="541"/>
      <c r="AL52" s="541"/>
      <c r="AM52" s="541"/>
      <c r="AN52" s="541"/>
      <c r="AO52" s="541"/>
      <c r="AP52" s="541"/>
      <c r="AQ52" s="541"/>
      <c r="AR52" s="541"/>
      <c r="AS52" s="541"/>
      <c r="AT52" s="541"/>
      <c r="AU52" s="541"/>
      <c r="AV52" s="541"/>
      <c r="AW52" s="541"/>
      <c r="AX52" s="549"/>
      <c r="AY52" s="549"/>
      <c r="AZ52" s="549"/>
      <c r="BA52" s="549"/>
      <c r="BB52" s="549"/>
      <c r="BC52" s="549"/>
      <c r="BD52" s="541"/>
      <c r="BE52" s="541"/>
      <c r="BF52" s="541"/>
      <c r="BG52" s="541"/>
      <c r="BH52" s="541"/>
      <c r="BI52" s="541"/>
      <c r="BJ52" s="541"/>
      <c r="BK52" s="541"/>
      <c r="BL52" s="541"/>
      <c r="BM52" s="541"/>
      <c r="BN52" s="541"/>
      <c r="BO52" s="541"/>
      <c r="BP52" s="541"/>
      <c r="BQ52" s="541"/>
      <c r="BR52" s="541"/>
      <c r="BS52" s="541"/>
      <c r="BT52" s="541"/>
      <c r="BU52" s="541"/>
      <c r="BV52" s="541"/>
      <c r="BW52" s="541"/>
      <c r="BX52" s="541"/>
      <c r="BY52" s="541"/>
      <c r="BZ52" s="541"/>
      <c r="CA52" s="541"/>
    </row>
    <row r="53" spans="2:79" x14ac:dyDescent="0.2">
      <c r="B53" s="541"/>
      <c r="C53" s="547"/>
      <c r="E53" s="541"/>
      <c r="F53" s="546"/>
      <c r="G53" s="541"/>
      <c r="H53" s="541"/>
      <c r="I53" s="541"/>
      <c r="J53" s="541"/>
      <c r="K53" s="541"/>
      <c r="L53" s="541"/>
      <c r="M53" s="541"/>
      <c r="N53" s="541"/>
      <c r="O53" s="541"/>
      <c r="P53" s="541"/>
      <c r="Q53" s="541"/>
      <c r="R53" s="541"/>
      <c r="T53" s="541"/>
      <c r="U53" s="541"/>
      <c r="V53" s="541"/>
      <c r="Z53" s="541"/>
      <c r="AA53" s="541"/>
      <c r="AB53" s="541"/>
      <c r="AC53" s="545"/>
      <c r="AD53" s="544"/>
      <c r="AE53" s="544"/>
      <c r="AF53" s="541"/>
      <c r="AG53" s="541"/>
      <c r="AH53" s="541"/>
      <c r="AI53" s="541"/>
      <c r="AJ53" s="541"/>
      <c r="AK53" s="541"/>
      <c r="AL53" s="541"/>
      <c r="AM53" s="541"/>
      <c r="AN53" s="541"/>
      <c r="AO53" s="541"/>
      <c r="AP53" s="541"/>
      <c r="AQ53" s="541"/>
      <c r="AR53" s="541"/>
      <c r="AS53" s="541"/>
      <c r="AT53" s="541"/>
      <c r="AU53" s="541"/>
      <c r="AV53" s="541"/>
      <c r="AW53" s="541"/>
      <c r="AX53" s="549"/>
      <c r="AY53" s="549"/>
      <c r="AZ53" s="549"/>
      <c r="BA53" s="549"/>
      <c r="BB53" s="549"/>
      <c r="BC53" s="549"/>
      <c r="BD53" s="541"/>
      <c r="BE53" s="541"/>
      <c r="BF53" s="541"/>
      <c r="BG53" s="541"/>
      <c r="BH53" s="541"/>
      <c r="BI53" s="541"/>
      <c r="BJ53" s="541"/>
      <c r="BK53" s="541"/>
      <c r="BL53" s="541"/>
      <c r="BM53" s="541"/>
      <c r="BN53" s="541"/>
      <c r="BO53" s="541"/>
      <c r="BP53" s="541"/>
      <c r="BQ53" s="541"/>
      <c r="BR53" s="541"/>
      <c r="BS53" s="541"/>
      <c r="BT53" s="541"/>
      <c r="BU53" s="541"/>
      <c r="BV53" s="541"/>
      <c r="BW53" s="541"/>
      <c r="BX53" s="541"/>
      <c r="BY53" s="541"/>
      <c r="BZ53" s="541"/>
      <c r="CA53" s="541"/>
    </row>
    <row r="54" spans="2:79" x14ac:dyDescent="0.2">
      <c r="B54" s="541"/>
      <c r="C54" s="547"/>
      <c r="E54" s="541"/>
      <c r="F54" s="546"/>
      <c r="G54" s="541"/>
      <c r="H54" s="541"/>
      <c r="I54" s="541"/>
      <c r="J54" s="541"/>
      <c r="K54" s="541"/>
      <c r="L54" s="541"/>
      <c r="M54" s="541"/>
      <c r="N54" s="541"/>
      <c r="O54" s="541"/>
      <c r="P54" s="541"/>
      <c r="Q54" s="541"/>
      <c r="R54" s="541"/>
      <c r="T54" s="541"/>
      <c r="U54" s="541"/>
      <c r="V54" s="541"/>
      <c r="Z54" s="541"/>
      <c r="AA54" s="541"/>
      <c r="AB54" s="541"/>
      <c r="AC54" s="545"/>
      <c r="AD54" s="544"/>
      <c r="AE54" s="544"/>
      <c r="AF54" s="541"/>
      <c r="AG54" s="541"/>
      <c r="AH54" s="541"/>
      <c r="AI54" s="541"/>
      <c r="AJ54" s="541"/>
      <c r="AK54" s="541"/>
      <c r="AL54" s="541"/>
      <c r="AM54" s="541"/>
      <c r="AN54" s="541"/>
      <c r="AO54" s="541"/>
      <c r="AP54" s="541"/>
      <c r="AQ54" s="541"/>
      <c r="AR54" s="541"/>
      <c r="AS54" s="541"/>
      <c r="AT54" s="541"/>
      <c r="AU54" s="541"/>
      <c r="AV54" s="541"/>
      <c r="AW54" s="541"/>
      <c r="AX54" s="549"/>
      <c r="AY54" s="549"/>
      <c r="AZ54" s="549"/>
      <c r="BA54" s="549"/>
      <c r="BB54" s="549"/>
      <c r="BC54" s="549"/>
      <c r="BD54" s="541"/>
      <c r="BE54" s="541"/>
      <c r="BF54" s="541"/>
      <c r="BG54" s="541"/>
      <c r="BH54" s="541"/>
      <c r="BI54" s="541"/>
      <c r="BJ54" s="541"/>
      <c r="BK54" s="541"/>
      <c r="BL54" s="541"/>
      <c r="BM54" s="541"/>
      <c r="BN54" s="541"/>
      <c r="BO54" s="541"/>
      <c r="BP54" s="541"/>
      <c r="BQ54" s="541"/>
      <c r="BR54" s="541"/>
      <c r="BS54" s="541"/>
      <c r="BT54" s="541"/>
      <c r="BU54" s="541"/>
      <c r="BV54" s="541"/>
      <c r="BW54" s="541"/>
      <c r="BX54" s="541"/>
      <c r="BY54" s="541"/>
      <c r="BZ54" s="541"/>
      <c r="CA54" s="541"/>
    </row>
    <row r="55" spans="2:79" x14ac:dyDescent="0.2">
      <c r="B55" s="541"/>
      <c r="C55" s="547"/>
      <c r="E55" s="541"/>
      <c r="F55" s="546"/>
      <c r="G55" s="541"/>
      <c r="H55" s="541"/>
      <c r="I55" s="541"/>
      <c r="J55" s="541"/>
      <c r="K55" s="541"/>
      <c r="L55" s="541"/>
      <c r="M55" s="541"/>
      <c r="N55" s="541"/>
      <c r="O55" s="541"/>
      <c r="P55" s="541"/>
      <c r="Q55" s="541"/>
      <c r="R55" s="541"/>
      <c r="T55" s="541"/>
      <c r="U55" s="541"/>
      <c r="V55" s="541"/>
      <c r="Z55" s="541"/>
      <c r="AA55" s="541"/>
      <c r="AB55" s="541"/>
      <c r="AC55" s="545"/>
      <c r="AD55" s="544"/>
      <c r="AE55" s="544"/>
      <c r="AF55" s="541"/>
      <c r="AG55" s="541"/>
      <c r="AH55" s="541"/>
      <c r="AI55" s="541"/>
      <c r="AJ55" s="541"/>
      <c r="AK55" s="541"/>
      <c r="AL55" s="541"/>
      <c r="AM55" s="541"/>
      <c r="AN55" s="541"/>
      <c r="AO55" s="541"/>
      <c r="AP55" s="541"/>
      <c r="AQ55" s="541"/>
      <c r="AR55" s="541"/>
      <c r="AS55" s="541"/>
      <c r="AT55" s="541"/>
      <c r="AU55" s="541"/>
      <c r="AV55" s="541"/>
      <c r="AW55" s="541"/>
      <c r="AX55" s="549"/>
      <c r="AY55" s="549"/>
      <c r="AZ55" s="549"/>
      <c r="BA55" s="549"/>
      <c r="BB55" s="549"/>
      <c r="BC55" s="549"/>
      <c r="BD55" s="541"/>
      <c r="BE55" s="541"/>
      <c r="BF55" s="541"/>
      <c r="BG55" s="541"/>
      <c r="BH55" s="541"/>
      <c r="BI55" s="541"/>
      <c r="BJ55" s="541"/>
      <c r="BK55" s="541"/>
      <c r="BL55" s="541"/>
      <c r="BM55" s="541"/>
      <c r="BN55" s="541"/>
      <c r="BO55" s="541"/>
      <c r="BP55" s="541"/>
      <c r="BQ55" s="541"/>
      <c r="BR55" s="541"/>
      <c r="BS55" s="541"/>
      <c r="BT55" s="541"/>
      <c r="BU55" s="541"/>
      <c r="BV55" s="541"/>
      <c r="BW55" s="541"/>
      <c r="BX55" s="541"/>
      <c r="BY55" s="541"/>
      <c r="BZ55" s="541"/>
      <c r="CA55" s="541"/>
    </row>
    <row r="56" spans="2:79" x14ac:dyDescent="0.2">
      <c r="B56" s="541"/>
      <c r="C56" s="547"/>
      <c r="E56" s="541"/>
      <c r="F56" s="546"/>
      <c r="G56" s="541"/>
      <c r="H56" s="541"/>
      <c r="I56" s="541"/>
      <c r="J56" s="541"/>
      <c r="K56" s="541"/>
      <c r="L56" s="541"/>
      <c r="M56" s="541"/>
      <c r="N56" s="541"/>
      <c r="O56" s="541"/>
      <c r="P56" s="541"/>
      <c r="Q56" s="541"/>
      <c r="R56" s="541"/>
      <c r="T56" s="541"/>
      <c r="U56" s="541"/>
      <c r="V56" s="541"/>
      <c r="Z56" s="541"/>
      <c r="AA56" s="541"/>
      <c r="AB56" s="541"/>
      <c r="AC56" s="545"/>
      <c r="AD56" s="544"/>
      <c r="AE56" s="544"/>
      <c r="AF56" s="541"/>
      <c r="AG56" s="541"/>
      <c r="AH56" s="541"/>
      <c r="AI56" s="541"/>
      <c r="AJ56" s="541"/>
      <c r="AK56" s="541"/>
      <c r="AL56" s="541"/>
      <c r="AM56" s="541"/>
      <c r="AN56" s="541"/>
      <c r="AO56" s="541"/>
      <c r="AP56" s="541"/>
      <c r="AQ56" s="541"/>
      <c r="AR56" s="541"/>
      <c r="AS56" s="541"/>
      <c r="AT56" s="541"/>
      <c r="AU56" s="541"/>
      <c r="AV56" s="541"/>
      <c r="AW56" s="541"/>
      <c r="AX56" s="549"/>
      <c r="AY56" s="549"/>
      <c r="AZ56" s="549"/>
      <c r="BA56" s="549"/>
      <c r="BB56" s="549"/>
      <c r="BC56" s="549"/>
      <c r="BD56" s="541"/>
      <c r="BE56" s="541"/>
      <c r="BF56" s="541"/>
      <c r="BG56" s="541"/>
      <c r="BH56" s="541"/>
      <c r="BI56" s="541"/>
      <c r="BJ56" s="541"/>
      <c r="BK56" s="541"/>
      <c r="BL56" s="541"/>
      <c r="BM56" s="541"/>
      <c r="BN56" s="541"/>
      <c r="BO56" s="541"/>
      <c r="BP56" s="541"/>
      <c r="BQ56" s="541"/>
      <c r="BR56" s="541"/>
      <c r="BS56" s="541"/>
      <c r="BT56" s="541"/>
      <c r="BU56" s="541"/>
      <c r="BV56" s="541"/>
      <c r="BW56" s="541"/>
      <c r="BX56" s="541"/>
      <c r="BY56" s="541"/>
      <c r="BZ56" s="541"/>
      <c r="CA56" s="541"/>
    </row>
    <row r="57" spans="2:79" x14ac:dyDescent="0.2">
      <c r="B57" s="541"/>
      <c r="C57" s="547"/>
      <c r="E57" s="541"/>
      <c r="F57" s="546"/>
      <c r="G57" s="541"/>
      <c r="H57" s="541"/>
      <c r="I57" s="541"/>
      <c r="J57" s="541"/>
      <c r="K57" s="541"/>
      <c r="L57" s="541"/>
      <c r="M57" s="541"/>
      <c r="N57" s="541"/>
      <c r="O57" s="541"/>
      <c r="P57" s="541"/>
      <c r="Q57" s="541"/>
      <c r="R57" s="541"/>
      <c r="T57" s="541"/>
      <c r="U57" s="541"/>
      <c r="V57" s="541"/>
      <c r="Z57" s="541"/>
      <c r="AA57" s="541"/>
      <c r="AB57" s="541"/>
      <c r="AC57" s="545"/>
      <c r="AD57" s="544"/>
      <c r="AE57" s="544"/>
      <c r="AF57" s="541"/>
      <c r="AG57" s="541"/>
      <c r="AH57" s="541"/>
      <c r="AI57" s="541"/>
      <c r="AJ57" s="541"/>
      <c r="AK57" s="541"/>
      <c r="AL57" s="541"/>
      <c r="AM57" s="541"/>
      <c r="AN57" s="541"/>
      <c r="AO57" s="541"/>
      <c r="AP57" s="541"/>
      <c r="AQ57" s="541"/>
      <c r="AR57" s="541"/>
      <c r="AS57" s="541"/>
      <c r="AT57" s="541"/>
      <c r="AU57" s="541"/>
      <c r="AV57" s="541"/>
      <c r="AW57" s="541"/>
      <c r="AX57" s="549"/>
      <c r="AY57" s="549"/>
      <c r="AZ57" s="549"/>
      <c r="BA57" s="549"/>
      <c r="BB57" s="549"/>
      <c r="BC57" s="549"/>
      <c r="BD57" s="541"/>
      <c r="BE57" s="541"/>
      <c r="BF57" s="541"/>
      <c r="BG57" s="541"/>
      <c r="BH57" s="541"/>
      <c r="BI57" s="541"/>
      <c r="BJ57" s="541"/>
      <c r="BK57" s="541"/>
      <c r="BL57" s="541"/>
      <c r="BM57" s="541"/>
      <c r="BN57" s="541"/>
      <c r="BO57" s="541"/>
      <c r="BP57" s="541"/>
      <c r="BQ57" s="541"/>
      <c r="BR57" s="541"/>
      <c r="BS57" s="541"/>
      <c r="BT57" s="541"/>
      <c r="BU57" s="541"/>
      <c r="BV57" s="541"/>
      <c r="BW57" s="541"/>
      <c r="BX57" s="541"/>
      <c r="BY57" s="541"/>
      <c r="BZ57" s="541"/>
      <c r="CA57" s="541"/>
    </row>
    <row r="58" spans="2:79" x14ac:dyDescent="0.2">
      <c r="B58" s="541"/>
      <c r="C58" s="547"/>
      <c r="E58" s="541"/>
      <c r="F58" s="546"/>
      <c r="G58" s="541"/>
      <c r="H58" s="541"/>
      <c r="I58" s="541"/>
      <c r="J58" s="541"/>
      <c r="K58" s="541"/>
      <c r="L58" s="541"/>
      <c r="M58" s="541"/>
      <c r="N58" s="541"/>
      <c r="O58" s="541"/>
      <c r="P58" s="541"/>
      <c r="Q58" s="541"/>
      <c r="R58" s="541"/>
      <c r="T58" s="541"/>
      <c r="U58" s="541"/>
      <c r="V58" s="541"/>
      <c r="Z58" s="541"/>
      <c r="AA58" s="541"/>
      <c r="AB58" s="541"/>
      <c r="AC58" s="545"/>
      <c r="AD58" s="544"/>
      <c r="AE58" s="544"/>
      <c r="AF58" s="541"/>
      <c r="AG58" s="541"/>
      <c r="AH58" s="541"/>
      <c r="AI58" s="541"/>
      <c r="AJ58" s="541"/>
      <c r="AK58" s="541"/>
      <c r="AL58" s="541"/>
      <c r="AM58" s="541"/>
      <c r="AN58" s="541"/>
      <c r="AO58" s="541"/>
      <c r="AP58" s="541"/>
      <c r="AQ58" s="541"/>
      <c r="AR58" s="541"/>
      <c r="AS58" s="541"/>
      <c r="AT58" s="541"/>
      <c r="AU58" s="541"/>
      <c r="AV58" s="541"/>
      <c r="AW58" s="541"/>
      <c r="AX58" s="549"/>
      <c r="AY58" s="549"/>
      <c r="AZ58" s="549"/>
      <c r="BA58" s="549"/>
      <c r="BB58" s="549"/>
      <c r="BC58" s="549"/>
      <c r="BD58" s="541"/>
      <c r="BE58" s="541"/>
      <c r="BF58" s="541"/>
      <c r="BG58" s="541"/>
      <c r="BH58" s="541"/>
      <c r="BI58" s="541"/>
      <c r="BJ58" s="541"/>
      <c r="BK58" s="541"/>
      <c r="BL58" s="541"/>
      <c r="BM58" s="541"/>
      <c r="BN58" s="541"/>
      <c r="BO58" s="541"/>
      <c r="BP58" s="541"/>
      <c r="BQ58" s="541"/>
      <c r="BR58" s="541"/>
      <c r="BS58" s="541"/>
      <c r="BT58" s="541"/>
      <c r="BU58" s="541"/>
      <c r="BV58" s="541"/>
      <c r="BW58" s="541"/>
      <c r="BX58" s="541"/>
      <c r="BY58" s="541"/>
      <c r="BZ58" s="541"/>
      <c r="CA58" s="541"/>
    </row>
    <row r="59" spans="2:79" x14ac:dyDescent="0.2">
      <c r="B59" s="541"/>
      <c r="C59" s="547"/>
      <c r="E59" s="541"/>
      <c r="F59" s="546"/>
      <c r="G59" s="541"/>
      <c r="H59" s="541"/>
      <c r="I59" s="541"/>
      <c r="J59" s="541"/>
      <c r="K59" s="541"/>
      <c r="L59" s="541"/>
      <c r="M59" s="541"/>
      <c r="N59" s="541"/>
      <c r="O59" s="541"/>
      <c r="P59" s="541"/>
      <c r="Q59" s="541"/>
      <c r="R59" s="541"/>
      <c r="T59" s="541"/>
      <c r="U59" s="541"/>
      <c r="V59" s="541"/>
      <c r="Z59" s="541"/>
      <c r="AA59" s="541"/>
      <c r="AB59" s="541"/>
      <c r="AC59" s="545"/>
      <c r="AD59" s="544"/>
      <c r="AE59" s="544"/>
      <c r="AF59" s="541"/>
      <c r="AG59" s="541"/>
      <c r="AH59" s="541"/>
      <c r="AI59" s="541"/>
      <c r="AJ59" s="541"/>
      <c r="AK59" s="541"/>
      <c r="AL59" s="541"/>
      <c r="AM59" s="541"/>
      <c r="AN59" s="541"/>
      <c r="AO59" s="541"/>
      <c r="AP59" s="541"/>
      <c r="AQ59" s="541"/>
      <c r="AR59" s="541"/>
      <c r="AS59" s="541"/>
      <c r="AT59" s="541"/>
      <c r="AU59" s="541"/>
      <c r="AV59" s="541"/>
      <c r="AW59" s="541"/>
      <c r="AX59" s="549"/>
      <c r="AY59" s="549"/>
      <c r="AZ59" s="549"/>
      <c r="BA59" s="549"/>
      <c r="BB59" s="549"/>
      <c r="BC59" s="549"/>
      <c r="BD59" s="541"/>
      <c r="BE59" s="541"/>
      <c r="BF59" s="541"/>
      <c r="BG59" s="541"/>
      <c r="BH59" s="541"/>
      <c r="BI59" s="541"/>
      <c r="BJ59" s="541"/>
      <c r="BK59" s="541"/>
      <c r="BL59" s="541"/>
      <c r="BM59" s="541"/>
      <c r="BN59" s="541"/>
      <c r="BO59" s="541"/>
      <c r="BP59" s="541"/>
      <c r="BQ59" s="541"/>
      <c r="BR59" s="541"/>
      <c r="BS59" s="541"/>
      <c r="BT59" s="541"/>
      <c r="BU59" s="541"/>
      <c r="BV59" s="541"/>
      <c r="BW59" s="541"/>
      <c r="BX59" s="541"/>
      <c r="BY59" s="541"/>
      <c r="BZ59" s="541"/>
      <c r="CA59" s="541"/>
    </row>
    <row r="60" spans="2:79" x14ac:dyDescent="0.2">
      <c r="B60" s="541"/>
      <c r="C60" s="547"/>
      <c r="E60" s="541"/>
      <c r="F60" s="546"/>
      <c r="G60" s="541"/>
      <c r="H60" s="541"/>
      <c r="I60" s="541"/>
      <c r="J60" s="541"/>
      <c r="K60" s="541"/>
      <c r="L60" s="541"/>
      <c r="M60" s="541"/>
      <c r="N60" s="541"/>
      <c r="O60" s="541"/>
      <c r="P60" s="541"/>
      <c r="Q60" s="541"/>
      <c r="R60" s="541"/>
      <c r="T60" s="541"/>
      <c r="U60" s="541"/>
      <c r="V60" s="541"/>
      <c r="Z60" s="541"/>
      <c r="AA60" s="541"/>
      <c r="AB60" s="541"/>
      <c r="AC60" s="545"/>
      <c r="AD60" s="544"/>
      <c r="AE60" s="544"/>
      <c r="AF60" s="541"/>
      <c r="AG60" s="541"/>
      <c r="AH60" s="541"/>
      <c r="AI60" s="541"/>
      <c r="AJ60" s="541"/>
      <c r="AK60" s="541"/>
      <c r="AL60" s="541"/>
      <c r="AM60" s="541"/>
      <c r="AN60" s="541"/>
      <c r="AO60" s="541"/>
      <c r="AP60" s="541"/>
      <c r="AQ60" s="541"/>
      <c r="AR60" s="541"/>
      <c r="AS60" s="541"/>
      <c r="AT60" s="541"/>
      <c r="AU60" s="541"/>
      <c r="AV60" s="541"/>
      <c r="AW60" s="541"/>
      <c r="AX60" s="549"/>
      <c r="AY60" s="549"/>
      <c r="AZ60" s="549"/>
      <c r="BA60" s="549"/>
      <c r="BB60" s="549"/>
      <c r="BC60" s="549"/>
      <c r="BD60" s="541"/>
      <c r="BE60" s="541"/>
      <c r="BF60" s="541"/>
      <c r="BG60" s="541"/>
      <c r="BH60" s="541"/>
      <c r="BI60" s="541"/>
      <c r="BJ60" s="541"/>
      <c r="BK60" s="541"/>
      <c r="BL60" s="541"/>
      <c r="BM60" s="541"/>
      <c r="BN60" s="541"/>
      <c r="BO60" s="541"/>
      <c r="BP60" s="541"/>
      <c r="BQ60" s="541"/>
      <c r="BR60" s="541"/>
      <c r="BS60" s="541"/>
      <c r="BT60" s="541"/>
      <c r="BU60" s="541"/>
      <c r="BV60" s="541"/>
      <c r="BW60" s="541"/>
      <c r="BX60" s="541"/>
      <c r="BY60" s="541"/>
      <c r="BZ60" s="541"/>
      <c r="CA60" s="541"/>
    </row>
    <row r="61" spans="2:79" x14ac:dyDescent="0.2">
      <c r="B61" s="541"/>
      <c r="C61" s="547"/>
      <c r="E61" s="541"/>
      <c r="F61" s="546"/>
      <c r="G61" s="541"/>
      <c r="H61" s="541"/>
      <c r="I61" s="541"/>
      <c r="J61" s="541"/>
      <c r="K61" s="541"/>
      <c r="L61" s="541"/>
      <c r="M61" s="541"/>
      <c r="N61" s="541"/>
      <c r="O61" s="541"/>
      <c r="P61" s="541"/>
      <c r="Q61" s="541"/>
      <c r="R61" s="541"/>
      <c r="T61" s="541"/>
      <c r="U61" s="541"/>
      <c r="V61" s="541"/>
      <c r="Z61" s="541"/>
      <c r="AA61" s="541"/>
      <c r="AB61" s="541"/>
      <c r="AC61" s="545"/>
      <c r="AD61" s="544"/>
      <c r="AE61" s="544"/>
      <c r="AF61" s="541"/>
      <c r="AG61" s="541"/>
      <c r="AH61" s="541"/>
      <c r="AI61" s="541"/>
      <c r="AJ61" s="541"/>
      <c r="AK61" s="541"/>
      <c r="AL61" s="541"/>
      <c r="AM61" s="541"/>
      <c r="AN61" s="541"/>
      <c r="AO61" s="541"/>
      <c r="AP61" s="541"/>
      <c r="AQ61" s="541"/>
      <c r="AR61" s="541"/>
      <c r="AS61" s="541"/>
      <c r="AT61" s="541"/>
      <c r="AU61" s="541"/>
      <c r="AV61" s="541"/>
      <c r="AW61" s="541"/>
      <c r="AX61" s="549"/>
      <c r="AY61" s="549"/>
      <c r="AZ61" s="549"/>
      <c r="BA61" s="549"/>
      <c r="BB61" s="549"/>
      <c r="BC61" s="549"/>
      <c r="BD61" s="541"/>
      <c r="BE61" s="541"/>
      <c r="BF61" s="541"/>
      <c r="BG61" s="541"/>
      <c r="BH61" s="541"/>
      <c r="BI61" s="541"/>
      <c r="BJ61" s="541"/>
      <c r="BK61" s="541"/>
      <c r="BL61" s="541"/>
      <c r="BM61" s="541"/>
      <c r="BN61" s="541"/>
      <c r="BO61" s="541"/>
      <c r="BP61" s="541"/>
      <c r="BQ61" s="541"/>
      <c r="BR61" s="541"/>
      <c r="BS61" s="541"/>
      <c r="BT61" s="541"/>
      <c r="BU61" s="541"/>
      <c r="BV61" s="541"/>
      <c r="BW61" s="541"/>
      <c r="BX61" s="541"/>
      <c r="BY61" s="541"/>
      <c r="BZ61" s="541"/>
      <c r="CA61" s="541"/>
    </row>
    <row r="62" spans="2:79" x14ac:dyDescent="0.2">
      <c r="B62" s="541"/>
      <c r="C62" s="547"/>
      <c r="E62" s="541"/>
      <c r="F62" s="546"/>
      <c r="G62" s="541"/>
      <c r="H62" s="541"/>
      <c r="I62" s="541"/>
      <c r="J62" s="541"/>
      <c r="K62" s="541"/>
      <c r="L62" s="541"/>
      <c r="M62" s="541"/>
      <c r="N62" s="541"/>
      <c r="O62" s="541"/>
      <c r="P62" s="541"/>
      <c r="Q62" s="541"/>
      <c r="R62" s="541"/>
      <c r="T62" s="541"/>
      <c r="U62" s="541"/>
      <c r="V62" s="541"/>
      <c r="Z62" s="541"/>
      <c r="AA62" s="541"/>
      <c r="AB62" s="541"/>
      <c r="AC62" s="545"/>
      <c r="AD62" s="544"/>
      <c r="AE62" s="544"/>
      <c r="AF62" s="541"/>
      <c r="AG62" s="541"/>
      <c r="AH62" s="541"/>
      <c r="AI62" s="541"/>
      <c r="AJ62" s="541"/>
      <c r="AK62" s="541"/>
      <c r="AL62" s="541"/>
      <c r="AM62" s="541"/>
      <c r="AN62" s="541"/>
      <c r="AO62" s="541"/>
      <c r="AP62" s="541"/>
      <c r="AQ62" s="541"/>
      <c r="AR62" s="541"/>
      <c r="AS62" s="541"/>
      <c r="AT62" s="541"/>
      <c r="AU62" s="541"/>
      <c r="AV62" s="541"/>
      <c r="AW62" s="541"/>
      <c r="AX62" s="549"/>
      <c r="AY62" s="549"/>
      <c r="AZ62" s="549"/>
      <c r="BA62" s="549"/>
      <c r="BB62" s="549"/>
      <c r="BC62" s="549"/>
      <c r="BD62" s="541"/>
      <c r="BE62" s="541"/>
      <c r="BF62" s="541"/>
      <c r="BG62" s="541"/>
      <c r="BH62" s="541"/>
      <c r="BI62" s="541"/>
      <c r="BJ62" s="541"/>
      <c r="BK62" s="541"/>
      <c r="BL62" s="541"/>
      <c r="BM62" s="541"/>
      <c r="BN62" s="541"/>
      <c r="BO62" s="541"/>
      <c r="BP62" s="541"/>
      <c r="BQ62" s="541"/>
      <c r="BR62" s="541"/>
      <c r="BS62" s="541"/>
      <c r="BT62" s="541"/>
      <c r="BU62" s="541"/>
      <c r="BV62" s="541"/>
      <c r="BW62" s="541"/>
      <c r="BX62" s="541"/>
      <c r="BY62" s="541"/>
      <c r="BZ62" s="541"/>
      <c r="CA62" s="541"/>
    </row>
    <row r="63" spans="2:79" x14ac:dyDescent="0.2">
      <c r="B63" s="541"/>
      <c r="C63" s="547"/>
      <c r="E63" s="541"/>
      <c r="F63" s="546"/>
      <c r="G63" s="541"/>
      <c r="H63" s="541"/>
      <c r="I63" s="541"/>
      <c r="J63" s="541"/>
      <c r="K63" s="541"/>
      <c r="L63" s="541"/>
      <c r="M63" s="541"/>
      <c r="N63" s="541"/>
      <c r="O63" s="541"/>
      <c r="P63" s="541"/>
      <c r="Q63" s="541"/>
      <c r="R63" s="541"/>
      <c r="T63" s="541"/>
      <c r="U63" s="541"/>
      <c r="V63" s="541"/>
      <c r="Z63" s="541"/>
      <c r="AA63" s="541"/>
      <c r="AB63" s="541"/>
      <c r="AC63" s="545"/>
      <c r="AD63" s="544"/>
      <c r="AE63" s="544"/>
      <c r="AF63" s="541"/>
      <c r="AG63" s="541"/>
      <c r="AH63" s="541"/>
      <c r="AI63" s="541"/>
      <c r="AJ63" s="541"/>
      <c r="AK63" s="541"/>
      <c r="AL63" s="541"/>
      <c r="AM63" s="541"/>
      <c r="AN63" s="541"/>
      <c r="AO63" s="541"/>
      <c r="AP63" s="541"/>
      <c r="AQ63" s="541"/>
      <c r="AR63" s="541"/>
      <c r="AS63" s="541"/>
      <c r="AT63" s="541"/>
      <c r="AU63" s="541"/>
      <c r="AV63" s="541"/>
      <c r="AW63" s="541"/>
      <c r="AX63" s="549"/>
      <c r="AY63" s="549"/>
      <c r="AZ63" s="549"/>
      <c r="BA63" s="549"/>
      <c r="BB63" s="549"/>
      <c r="BC63" s="549"/>
      <c r="BD63" s="541"/>
      <c r="BE63" s="541"/>
      <c r="BF63" s="541"/>
      <c r="BG63" s="541"/>
      <c r="BH63" s="541"/>
      <c r="BI63" s="541"/>
      <c r="BJ63" s="541"/>
      <c r="BK63" s="541"/>
      <c r="BL63" s="541"/>
      <c r="BM63" s="541"/>
      <c r="BN63" s="541"/>
      <c r="BO63" s="541"/>
      <c r="BP63" s="541"/>
      <c r="BQ63" s="541"/>
      <c r="BR63" s="541"/>
      <c r="BS63" s="541"/>
      <c r="BT63" s="541"/>
      <c r="BU63" s="541"/>
      <c r="BV63" s="541"/>
      <c r="BW63" s="541"/>
      <c r="BX63" s="541"/>
      <c r="BY63" s="541"/>
      <c r="BZ63" s="541"/>
      <c r="CA63" s="541"/>
    </row>
    <row r="64" spans="2:79" x14ac:dyDescent="0.2">
      <c r="B64" s="541"/>
      <c r="C64" s="547"/>
      <c r="E64" s="541"/>
      <c r="F64" s="546"/>
      <c r="G64" s="541"/>
      <c r="H64" s="541"/>
      <c r="I64" s="541"/>
      <c r="J64" s="541"/>
      <c r="K64" s="541"/>
      <c r="L64" s="541"/>
      <c r="M64" s="541"/>
      <c r="N64" s="541"/>
      <c r="O64" s="541"/>
      <c r="P64" s="541"/>
      <c r="Q64" s="541"/>
      <c r="R64" s="541"/>
      <c r="T64" s="541"/>
      <c r="U64" s="541"/>
      <c r="V64" s="541"/>
      <c r="Z64" s="541"/>
      <c r="AA64" s="541"/>
      <c r="AB64" s="541"/>
      <c r="AC64" s="545"/>
      <c r="AD64" s="544"/>
      <c r="AE64" s="544"/>
      <c r="AF64" s="541"/>
      <c r="AG64" s="541"/>
      <c r="AH64" s="541"/>
      <c r="AI64" s="541"/>
      <c r="AJ64" s="541"/>
      <c r="AK64" s="541"/>
      <c r="AL64" s="541"/>
      <c r="AM64" s="541"/>
      <c r="AN64" s="541"/>
      <c r="AO64" s="541"/>
      <c r="AP64" s="541"/>
      <c r="AQ64" s="541"/>
      <c r="AR64" s="541"/>
      <c r="AS64" s="541"/>
      <c r="AT64" s="541"/>
      <c r="AU64" s="541"/>
      <c r="AV64" s="541"/>
      <c r="AW64" s="541"/>
      <c r="AX64" s="549"/>
      <c r="AY64" s="549"/>
      <c r="AZ64" s="549"/>
      <c r="BA64" s="549"/>
      <c r="BB64" s="549"/>
      <c r="BC64" s="549"/>
      <c r="BD64" s="541"/>
      <c r="BE64" s="541"/>
      <c r="BF64" s="541"/>
      <c r="BG64" s="541"/>
      <c r="BH64" s="541"/>
      <c r="BI64" s="541"/>
      <c r="BJ64" s="541"/>
      <c r="BK64" s="541"/>
      <c r="BL64" s="541"/>
      <c r="BM64" s="541"/>
      <c r="BN64" s="541"/>
      <c r="BO64" s="541"/>
      <c r="BP64" s="541"/>
      <c r="BQ64" s="541"/>
      <c r="BR64" s="541"/>
      <c r="BS64" s="541"/>
      <c r="BT64" s="541"/>
      <c r="BU64" s="541"/>
      <c r="BV64" s="541"/>
      <c r="BW64" s="541"/>
      <c r="BX64" s="541"/>
      <c r="BY64" s="541"/>
      <c r="BZ64" s="541"/>
      <c r="CA64" s="541"/>
    </row>
    <row r="65" spans="2:79" x14ac:dyDescent="0.2">
      <c r="B65" s="541"/>
      <c r="C65" s="547"/>
      <c r="E65" s="541"/>
      <c r="F65" s="546"/>
      <c r="G65" s="541"/>
      <c r="H65" s="541"/>
      <c r="I65" s="541"/>
      <c r="J65" s="541"/>
      <c r="K65" s="541"/>
      <c r="L65" s="541"/>
      <c r="M65" s="541"/>
      <c r="N65" s="541"/>
      <c r="O65" s="541"/>
      <c r="P65" s="541"/>
      <c r="Q65" s="541"/>
      <c r="R65" s="541"/>
      <c r="T65" s="541"/>
      <c r="U65" s="541"/>
      <c r="V65" s="541"/>
      <c r="Z65" s="541"/>
      <c r="AA65" s="541"/>
      <c r="AB65" s="541"/>
      <c r="AC65" s="545"/>
      <c r="AD65" s="544"/>
      <c r="AE65" s="544"/>
      <c r="AF65" s="541"/>
      <c r="AG65" s="541"/>
      <c r="AH65" s="541"/>
      <c r="AI65" s="541"/>
      <c r="AJ65" s="541"/>
      <c r="AK65" s="541"/>
      <c r="AL65" s="541"/>
      <c r="AM65" s="541"/>
      <c r="AN65" s="541"/>
      <c r="AO65" s="541"/>
      <c r="AP65" s="541"/>
      <c r="AQ65" s="541"/>
      <c r="AR65" s="541"/>
      <c r="AS65" s="541"/>
      <c r="AT65" s="541"/>
      <c r="AU65" s="541"/>
      <c r="AV65" s="541"/>
      <c r="AW65" s="541"/>
      <c r="AX65" s="549"/>
      <c r="AY65" s="549"/>
      <c r="AZ65" s="549"/>
      <c r="BA65" s="549"/>
      <c r="BB65" s="549"/>
      <c r="BC65" s="549"/>
      <c r="BD65" s="541"/>
      <c r="BE65" s="541"/>
      <c r="BF65" s="541"/>
      <c r="BG65" s="541"/>
      <c r="BH65" s="541"/>
      <c r="BI65" s="541"/>
      <c r="BJ65" s="541"/>
      <c r="BK65" s="541"/>
      <c r="BL65" s="541"/>
      <c r="BM65" s="541"/>
      <c r="BN65" s="541"/>
      <c r="BO65" s="541"/>
      <c r="BP65" s="541"/>
      <c r="BQ65" s="541"/>
      <c r="BR65" s="541"/>
      <c r="BS65" s="541"/>
      <c r="BT65" s="541"/>
      <c r="BU65" s="541"/>
      <c r="BV65" s="541"/>
      <c r="BW65" s="541"/>
      <c r="BX65" s="541"/>
      <c r="BY65" s="541"/>
      <c r="BZ65" s="541"/>
      <c r="CA65" s="541"/>
    </row>
    <row r="66" spans="2:79" x14ac:dyDescent="0.2">
      <c r="B66" s="541"/>
      <c r="C66" s="547"/>
      <c r="E66" s="541"/>
      <c r="F66" s="546"/>
      <c r="G66" s="541"/>
      <c r="H66" s="541"/>
      <c r="I66" s="541"/>
      <c r="J66" s="541"/>
      <c r="K66" s="541"/>
      <c r="L66" s="541"/>
      <c r="M66" s="541"/>
      <c r="N66" s="541"/>
      <c r="O66" s="541"/>
      <c r="P66" s="541"/>
      <c r="Q66" s="541"/>
      <c r="R66" s="541"/>
      <c r="T66" s="541"/>
      <c r="U66" s="541"/>
      <c r="V66" s="541"/>
      <c r="Z66" s="541"/>
      <c r="AA66" s="541"/>
      <c r="AB66" s="541"/>
      <c r="AC66" s="545"/>
      <c r="AD66" s="544"/>
      <c r="AE66" s="544"/>
      <c r="AF66" s="541"/>
      <c r="AG66" s="541"/>
      <c r="AH66" s="541"/>
      <c r="AI66" s="541"/>
      <c r="AJ66" s="541"/>
      <c r="AK66" s="541"/>
      <c r="AL66" s="541"/>
      <c r="AM66" s="541"/>
      <c r="AN66" s="541"/>
      <c r="AO66" s="541"/>
      <c r="AP66" s="541"/>
      <c r="AQ66" s="541"/>
      <c r="AR66" s="541"/>
      <c r="AS66" s="541"/>
      <c r="AT66" s="541"/>
      <c r="AU66" s="541"/>
      <c r="AV66" s="541"/>
      <c r="AW66" s="541"/>
      <c r="AX66" s="549"/>
      <c r="AY66" s="549"/>
      <c r="AZ66" s="549"/>
      <c r="BA66" s="549"/>
      <c r="BB66" s="549"/>
      <c r="BC66" s="549"/>
      <c r="BD66" s="541"/>
      <c r="BE66" s="541"/>
      <c r="BF66" s="541"/>
      <c r="BG66" s="541"/>
      <c r="BH66" s="541"/>
      <c r="BI66" s="541"/>
      <c r="BJ66" s="541"/>
      <c r="BK66" s="541"/>
      <c r="BL66" s="541"/>
      <c r="BM66" s="541"/>
      <c r="BN66" s="541"/>
      <c r="BO66" s="541"/>
      <c r="BP66" s="541"/>
      <c r="BQ66" s="541"/>
      <c r="BR66" s="541"/>
      <c r="BS66" s="541"/>
      <c r="BT66" s="541"/>
      <c r="BU66" s="541"/>
      <c r="BV66" s="541"/>
      <c r="BW66" s="541"/>
      <c r="BX66" s="541"/>
      <c r="BY66" s="541"/>
      <c r="BZ66" s="541"/>
      <c r="CA66" s="541"/>
    </row>
    <row r="67" spans="2:79" x14ac:dyDescent="0.2">
      <c r="B67" s="541"/>
      <c r="C67" s="547"/>
      <c r="E67" s="541"/>
      <c r="F67" s="546"/>
      <c r="G67" s="541"/>
      <c r="H67" s="541"/>
      <c r="I67" s="541"/>
      <c r="J67" s="541"/>
      <c r="K67" s="541"/>
      <c r="L67" s="541"/>
      <c r="M67" s="541"/>
      <c r="N67" s="541"/>
      <c r="O67" s="541"/>
      <c r="P67" s="541"/>
      <c r="Q67" s="541"/>
      <c r="R67" s="541"/>
      <c r="T67" s="541"/>
      <c r="U67" s="541"/>
      <c r="V67" s="541"/>
      <c r="Z67" s="541"/>
      <c r="AA67" s="541"/>
      <c r="AB67" s="541"/>
      <c r="AC67" s="545"/>
      <c r="AD67" s="544"/>
      <c r="AE67" s="544"/>
      <c r="AF67" s="541"/>
      <c r="AG67" s="541"/>
      <c r="AH67" s="541"/>
      <c r="AI67" s="541"/>
      <c r="AJ67" s="541"/>
      <c r="AK67" s="541"/>
      <c r="AL67" s="541"/>
      <c r="AM67" s="541"/>
      <c r="AN67" s="541"/>
      <c r="AO67" s="541"/>
      <c r="AP67" s="541"/>
      <c r="AQ67" s="541"/>
      <c r="AR67" s="541"/>
      <c r="AS67" s="541"/>
      <c r="AT67" s="541"/>
      <c r="AU67" s="541"/>
      <c r="AV67" s="541"/>
      <c r="AW67" s="541"/>
      <c r="AX67" s="549"/>
      <c r="AY67" s="549"/>
      <c r="AZ67" s="549"/>
      <c r="BA67" s="549"/>
      <c r="BB67" s="549"/>
      <c r="BC67" s="549"/>
      <c r="BD67" s="541"/>
      <c r="BE67" s="541"/>
      <c r="BF67" s="541"/>
      <c r="BG67" s="541"/>
      <c r="BH67" s="541"/>
      <c r="BI67" s="541"/>
      <c r="BJ67" s="541"/>
      <c r="BK67" s="541"/>
      <c r="BL67" s="541"/>
      <c r="BM67" s="541"/>
      <c r="BN67" s="541"/>
      <c r="BO67" s="541"/>
      <c r="BP67" s="541"/>
      <c r="BQ67" s="541"/>
      <c r="BR67" s="541"/>
      <c r="BS67" s="541"/>
      <c r="BT67" s="541"/>
      <c r="BU67" s="541"/>
      <c r="BV67" s="541"/>
      <c r="BW67" s="541"/>
      <c r="BX67" s="541"/>
      <c r="BY67" s="541"/>
      <c r="BZ67" s="541"/>
      <c r="CA67" s="541"/>
    </row>
    <row r="68" spans="2:79" x14ac:dyDescent="0.2">
      <c r="B68" s="541"/>
      <c r="C68" s="547"/>
      <c r="E68" s="541"/>
      <c r="F68" s="546"/>
      <c r="G68" s="541"/>
      <c r="H68" s="541"/>
      <c r="I68" s="541"/>
      <c r="J68" s="541"/>
      <c r="K68" s="541"/>
      <c r="L68" s="541"/>
      <c r="M68" s="541"/>
      <c r="N68" s="541"/>
      <c r="O68" s="541"/>
      <c r="P68" s="541"/>
      <c r="Q68" s="541"/>
      <c r="R68" s="541"/>
      <c r="T68" s="541"/>
      <c r="U68" s="541"/>
      <c r="V68" s="541"/>
      <c r="Z68" s="541"/>
      <c r="AA68" s="541"/>
      <c r="AB68" s="541"/>
      <c r="AC68" s="545"/>
      <c r="AD68" s="544"/>
      <c r="AE68" s="544"/>
      <c r="AF68" s="541"/>
      <c r="AG68" s="541"/>
      <c r="AH68" s="541"/>
      <c r="AI68" s="541"/>
      <c r="AJ68" s="541"/>
      <c r="AK68" s="541"/>
      <c r="AL68" s="541"/>
      <c r="AM68" s="541"/>
      <c r="AN68" s="541"/>
      <c r="AO68" s="541"/>
      <c r="AP68" s="541"/>
      <c r="AQ68" s="541"/>
      <c r="AR68" s="541"/>
      <c r="AS68" s="541"/>
      <c r="AT68" s="541"/>
      <c r="AU68" s="541"/>
      <c r="AV68" s="541"/>
      <c r="AW68" s="541"/>
      <c r="AX68" s="549"/>
      <c r="AY68" s="549"/>
      <c r="AZ68" s="549"/>
      <c r="BA68" s="549"/>
      <c r="BB68" s="549"/>
      <c r="BC68" s="549"/>
      <c r="BD68" s="541"/>
      <c r="BE68" s="541"/>
      <c r="BF68" s="541"/>
      <c r="BG68" s="541"/>
      <c r="BH68" s="541"/>
      <c r="BI68" s="541"/>
      <c r="BJ68" s="541"/>
      <c r="BK68" s="541"/>
      <c r="BL68" s="541"/>
      <c r="BM68" s="541"/>
      <c r="BN68" s="541"/>
      <c r="BO68" s="541"/>
      <c r="BP68" s="541"/>
      <c r="BQ68" s="541"/>
      <c r="BR68" s="541"/>
      <c r="BS68" s="541"/>
      <c r="BT68" s="541"/>
      <c r="BU68" s="541"/>
      <c r="BV68" s="541"/>
      <c r="BW68" s="541"/>
      <c r="BX68" s="541"/>
      <c r="BY68" s="541"/>
      <c r="BZ68" s="541"/>
      <c r="CA68" s="541"/>
    </row>
    <row r="69" spans="2:79" x14ac:dyDescent="0.2">
      <c r="B69" s="541"/>
      <c r="C69" s="547"/>
      <c r="E69" s="541"/>
      <c r="F69" s="546"/>
      <c r="G69" s="541"/>
      <c r="H69" s="541"/>
      <c r="I69" s="541"/>
      <c r="J69" s="541"/>
      <c r="K69" s="541"/>
      <c r="L69" s="541"/>
      <c r="M69" s="541"/>
      <c r="N69" s="541"/>
      <c r="O69" s="541"/>
      <c r="P69" s="541"/>
      <c r="Q69" s="541"/>
      <c r="R69" s="541"/>
      <c r="T69" s="541"/>
      <c r="U69" s="541"/>
      <c r="V69" s="541"/>
      <c r="Z69" s="541"/>
      <c r="AA69" s="541"/>
      <c r="AB69" s="541"/>
      <c r="AC69" s="545"/>
      <c r="AD69" s="544"/>
      <c r="AE69" s="544"/>
      <c r="AF69" s="541"/>
      <c r="AG69" s="541"/>
      <c r="AH69" s="541"/>
      <c r="AI69" s="541"/>
      <c r="AJ69" s="541"/>
      <c r="AK69" s="541"/>
      <c r="AL69" s="541"/>
      <c r="AM69" s="541"/>
      <c r="AN69" s="541"/>
      <c r="AO69" s="541"/>
      <c r="AP69" s="541"/>
      <c r="AQ69" s="541"/>
      <c r="AR69" s="541"/>
      <c r="AS69" s="541"/>
      <c r="AT69" s="541"/>
      <c r="AU69" s="541"/>
      <c r="AV69" s="541"/>
      <c r="AW69" s="541"/>
      <c r="AX69" s="549"/>
      <c r="AY69" s="549"/>
      <c r="AZ69" s="549"/>
      <c r="BA69" s="549"/>
      <c r="BB69" s="549"/>
      <c r="BC69" s="549"/>
      <c r="BD69" s="541"/>
      <c r="BE69" s="541"/>
      <c r="BF69" s="541"/>
      <c r="BG69" s="541"/>
      <c r="BH69" s="541"/>
      <c r="BI69" s="541"/>
      <c r="BJ69" s="541"/>
      <c r="BK69" s="541"/>
      <c r="BL69" s="541"/>
      <c r="BM69" s="541"/>
      <c r="BN69" s="541"/>
      <c r="BO69" s="541"/>
      <c r="BP69" s="541"/>
      <c r="BQ69" s="541"/>
      <c r="BR69" s="541"/>
      <c r="BS69" s="541"/>
      <c r="BT69" s="541"/>
      <c r="BU69" s="541"/>
      <c r="BV69" s="541"/>
      <c r="BW69" s="541"/>
      <c r="BX69" s="541"/>
      <c r="BY69" s="541"/>
      <c r="BZ69" s="541"/>
      <c r="CA69" s="541"/>
    </row>
    <row r="70" spans="2:79" x14ac:dyDescent="0.2">
      <c r="B70" s="541"/>
      <c r="C70" s="547"/>
      <c r="E70" s="541"/>
      <c r="F70" s="546"/>
      <c r="G70" s="541"/>
      <c r="H70" s="541"/>
      <c r="I70" s="541"/>
      <c r="J70" s="541"/>
      <c r="K70" s="541"/>
      <c r="L70" s="541"/>
      <c r="M70" s="541"/>
      <c r="N70" s="541"/>
      <c r="O70" s="541"/>
      <c r="P70" s="541"/>
      <c r="Q70" s="541"/>
      <c r="R70" s="541"/>
      <c r="T70" s="541"/>
      <c r="U70" s="541"/>
      <c r="V70" s="541"/>
      <c r="Z70" s="541"/>
      <c r="AA70" s="541"/>
      <c r="AB70" s="541"/>
      <c r="AC70" s="545"/>
      <c r="AD70" s="544"/>
      <c r="AE70" s="544"/>
      <c r="AF70" s="541"/>
      <c r="AG70" s="541"/>
      <c r="AH70" s="541"/>
      <c r="AI70" s="541"/>
      <c r="AJ70" s="541"/>
      <c r="AK70" s="541"/>
      <c r="AL70" s="541"/>
      <c r="AM70" s="541"/>
      <c r="AN70" s="541"/>
      <c r="AO70" s="541"/>
      <c r="AP70" s="541"/>
      <c r="AQ70" s="541"/>
      <c r="AR70" s="541"/>
      <c r="AS70" s="541"/>
      <c r="AT70" s="541"/>
      <c r="AU70" s="541"/>
      <c r="AV70" s="541"/>
      <c r="AW70" s="541"/>
      <c r="AX70" s="549"/>
      <c r="AY70" s="549"/>
      <c r="AZ70" s="549"/>
      <c r="BA70" s="549"/>
      <c r="BB70" s="549"/>
      <c r="BC70" s="549"/>
      <c r="BD70" s="541"/>
      <c r="BE70" s="541"/>
      <c r="BF70" s="541"/>
      <c r="BG70" s="541"/>
      <c r="BH70" s="541"/>
      <c r="BI70" s="541"/>
      <c r="BJ70" s="541"/>
      <c r="BK70" s="541"/>
      <c r="BL70" s="541"/>
      <c r="BM70" s="541"/>
      <c r="BN70" s="541"/>
      <c r="BO70" s="541"/>
      <c r="BP70" s="541"/>
      <c r="BQ70" s="541"/>
      <c r="BR70" s="541"/>
      <c r="BS70" s="541"/>
      <c r="BT70" s="541"/>
      <c r="BU70" s="541"/>
      <c r="BV70" s="541"/>
      <c r="BW70" s="541"/>
      <c r="BX70" s="541"/>
      <c r="BY70" s="541"/>
      <c r="BZ70" s="541"/>
      <c r="CA70" s="541"/>
    </row>
    <row r="71" spans="2:79" x14ac:dyDescent="0.2">
      <c r="B71" s="541"/>
      <c r="C71" s="547"/>
      <c r="E71" s="541"/>
      <c r="F71" s="546"/>
      <c r="G71" s="541"/>
      <c r="H71" s="541"/>
      <c r="I71" s="541"/>
      <c r="J71" s="541"/>
      <c r="K71" s="541"/>
      <c r="L71" s="541"/>
      <c r="M71" s="541"/>
      <c r="N71" s="541"/>
      <c r="O71" s="541"/>
      <c r="P71" s="541"/>
      <c r="Q71" s="541"/>
      <c r="R71" s="541"/>
      <c r="T71" s="541"/>
      <c r="U71" s="541"/>
      <c r="V71" s="541"/>
      <c r="Z71" s="541"/>
      <c r="AA71" s="541"/>
      <c r="AB71" s="541"/>
      <c r="AC71" s="545"/>
      <c r="AD71" s="544"/>
      <c r="AE71" s="544"/>
      <c r="AF71" s="541"/>
      <c r="AG71" s="541"/>
      <c r="AH71" s="541"/>
      <c r="AI71" s="541"/>
      <c r="AJ71" s="541"/>
      <c r="AK71" s="541"/>
      <c r="AL71" s="541"/>
      <c r="AM71" s="541"/>
      <c r="AN71" s="541"/>
      <c r="AO71" s="541"/>
      <c r="AP71" s="541"/>
      <c r="AQ71" s="541"/>
      <c r="AR71" s="541"/>
      <c r="AS71" s="541"/>
      <c r="AT71" s="541"/>
      <c r="AU71" s="541"/>
      <c r="AV71" s="541"/>
      <c r="AW71" s="541"/>
      <c r="AX71" s="549"/>
      <c r="AY71" s="549"/>
      <c r="AZ71" s="549"/>
      <c r="BA71" s="549"/>
      <c r="BB71" s="549"/>
      <c r="BC71" s="549"/>
      <c r="BD71" s="541"/>
      <c r="BE71" s="541"/>
      <c r="BF71" s="541"/>
      <c r="BG71" s="541"/>
      <c r="BH71" s="541"/>
      <c r="BI71" s="541"/>
      <c r="BJ71" s="541"/>
      <c r="BK71" s="541"/>
      <c r="BL71" s="541"/>
      <c r="BM71" s="541"/>
      <c r="BN71" s="541"/>
      <c r="BO71" s="541"/>
      <c r="BP71" s="541"/>
      <c r="BQ71" s="541"/>
      <c r="BR71" s="541"/>
      <c r="BS71" s="541"/>
      <c r="BT71" s="541"/>
      <c r="BU71" s="541"/>
      <c r="BV71" s="541"/>
      <c r="BW71" s="541"/>
      <c r="BX71" s="541"/>
      <c r="BY71" s="541"/>
      <c r="BZ71" s="541"/>
      <c r="CA71" s="541"/>
    </row>
    <row r="72" spans="2:79" x14ac:dyDescent="0.2">
      <c r="B72" s="541"/>
      <c r="C72" s="547"/>
      <c r="E72" s="541"/>
      <c r="F72" s="546"/>
      <c r="G72" s="541"/>
      <c r="H72" s="541"/>
      <c r="I72" s="541"/>
      <c r="J72" s="541"/>
      <c r="K72" s="541"/>
      <c r="L72" s="541"/>
      <c r="M72" s="541"/>
      <c r="N72" s="541"/>
      <c r="O72" s="541"/>
      <c r="P72" s="541"/>
      <c r="Q72" s="541"/>
      <c r="R72" s="541"/>
      <c r="T72" s="541"/>
      <c r="U72" s="541"/>
      <c r="V72" s="541"/>
      <c r="Z72" s="541"/>
      <c r="AA72" s="541"/>
      <c r="AB72" s="541"/>
      <c r="AC72" s="545"/>
      <c r="AD72" s="544"/>
      <c r="AE72" s="544"/>
      <c r="AF72" s="541"/>
      <c r="AG72" s="541"/>
      <c r="AH72" s="541"/>
      <c r="AI72" s="541"/>
      <c r="AJ72" s="541"/>
      <c r="AK72" s="541"/>
      <c r="AL72" s="541"/>
      <c r="AM72" s="541"/>
      <c r="AN72" s="541"/>
      <c r="AO72" s="541"/>
      <c r="AP72" s="541"/>
      <c r="AQ72" s="541"/>
      <c r="AR72" s="541"/>
      <c r="AS72" s="541"/>
      <c r="AT72" s="541"/>
      <c r="AU72" s="541"/>
      <c r="AV72" s="541"/>
      <c r="AW72" s="541"/>
      <c r="AX72" s="549"/>
      <c r="AY72" s="549"/>
      <c r="AZ72" s="549"/>
      <c r="BA72" s="549"/>
      <c r="BB72" s="549"/>
      <c r="BC72" s="549"/>
      <c r="BD72" s="541"/>
      <c r="BE72" s="541"/>
      <c r="BF72" s="541"/>
      <c r="BG72" s="541"/>
      <c r="BH72" s="541"/>
      <c r="BI72" s="541"/>
      <c r="BJ72" s="541"/>
      <c r="BK72" s="541"/>
      <c r="BL72" s="541"/>
      <c r="BM72" s="541"/>
      <c r="BN72" s="541"/>
      <c r="BO72" s="541"/>
      <c r="BP72" s="541"/>
      <c r="BQ72" s="541"/>
      <c r="BR72" s="541"/>
      <c r="BS72" s="541"/>
      <c r="BT72" s="541"/>
      <c r="BU72" s="541"/>
      <c r="BV72" s="541"/>
      <c r="BW72" s="541"/>
      <c r="BX72" s="541"/>
      <c r="BY72" s="541"/>
      <c r="BZ72" s="541"/>
      <c r="CA72" s="541"/>
    </row>
    <row r="73" spans="2:79" x14ac:dyDescent="0.2">
      <c r="B73" s="541"/>
      <c r="C73" s="547"/>
      <c r="E73" s="541"/>
      <c r="F73" s="546"/>
      <c r="G73" s="541"/>
      <c r="H73" s="541"/>
      <c r="I73" s="541"/>
      <c r="J73" s="541"/>
      <c r="K73" s="541"/>
      <c r="L73" s="541"/>
      <c r="M73" s="541"/>
      <c r="N73" s="541"/>
      <c r="O73" s="541"/>
      <c r="P73" s="541"/>
      <c r="Q73" s="541"/>
      <c r="R73" s="541"/>
      <c r="T73" s="541"/>
      <c r="U73" s="541"/>
      <c r="V73" s="541"/>
      <c r="Z73" s="541"/>
      <c r="AA73" s="541"/>
      <c r="AB73" s="541"/>
      <c r="AC73" s="545"/>
      <c r="AD73" s="544"/>
      <c r="AE73" s="544"/>
      <c r="AF73" s="541"/>
      <c r="AG73" s="541"/>
      <c r="AH73" s="541"/>
      <c r="AI73" s="541"/>
      <c r="AJ73" s="541"/>
      <c r="AK73" s="541"/>
      <c r="AL73" s="541"/>
      <c r="AM73" s="541"/>
      <c r="AN73" s="541"/>
      <c r="AO73" s="541"/>
      <c r="AP73" s="541"/>
      <c r="AQ73" s="541"/>
      <c r="AR73" s="541"/>
      <c r="AS73" s="541"/>
      <c r="AT73" s="541"/>
      <c r="AU73" s="541"/>
      <c r="AV73" s="541"/>
      <c r="AW73" s="541"/>
      <c r="AX73" s="549"/>
      <c r="AY73" s="549"/>
      <c r="AZ73" s="549"/>
      <c r="BA73" s="549"/>
      <c r="BB73" s="549"/>
      <c r="BC73" s="549"/>
      <c r="BD73" s="541"/>
      <c r="BE73" s="541"/>
      <c r="BF73" s="541"/>
      <c r="BG73" s="541"/>
      <c r="BH73" s="541"/>
      <c r="BI73" s="541"/>
      <c r="BJ73" s="541"/>
      <c r="BK73" s="541"/>
      <c r="BL73" s="541"/>
      <c r="BM73" s="541"/>
      <c r="BN73" s="541"/>
      <c r="BO73" s="541"/>
      <c r="BP73" s="541"/>
      <c r="BQ73" s="541"/>
      <c r="BR73" s="541"/>
      <c r="BS73" s="541"/>
      <c r="BT73" s="541"/>
      <c r="BU73" s="541"/>
      <c r="BV73" s="541"/>
      <c r="BW73" s="541"/>
      <c r="BX73" s="541"/>
      <c r="BY73" s="541"/>
      <c r="BZ73" s="541"/>
      <c r="CA73" s="541"/>
    </row>
    <row r="74" spans="2:79" x14ac:dyDescent="0.2">
      <c r="B74" s="541"/>
      <c r="C74" s="547"/>
      <c r="E74" s="541"/>
      <c r="F74" s="546"/>
      <c r="G74" s="541"/>
      <c r="H74" s="541"/>
      <c r="I74" s="541"/>
      <c r="J74" s="541"/>
      <c r="K74" s="541"/>
      <c r="L74" s="541"/>
      <c r="M74" s="541"/>
      <c r="N74" s="541"/>
      <c r="O74" s="541"/>
      <c r="P74" s="541"/>
      <c r="Q74" s="541"/>
      <c r="R74" s="541"/>
      <c r="T74" s="541"/>
      <c r="U74" s="541"/>
      <c r="V74" s="541"/>
      <c r="Z74" s="541"/>
      <c r="AA74" s="541"/>
      <c r="AB74" s="541"/>
      <c r="AC74" s="545"/>
      <c r="AD74" s="544"/>
      <c r="AE74" s="544"/>
      <c r="AF74" s="541"/>
      <c r="AG74" s="541"/>
      <c r="AH74" s="541"/>
      <c r="AI74" s="541"/>
      <c r="AJ74" s="541"/>
      <c r="AK74" s="541"/>
      <c r="AL74" s="541"/>
      <c r="AM74" s="541"/>
      <c r="AN74" s="541"/>
      <c r="AO74" s="541"/>
      <c r="AP74" s="541"/>
      <c r="AQ74" s="541"/>
      <c r="AR74" s="541"/>
      <c r="AS74" s="541"/>
      <c r="AT74" s="541"/>
      <c r="AU74" s="541"/>
      <c r="AV74" s="541"/>
      <c r="AW74" s="541"/>
      <c r="AX74" s="549"/>
      <c r="AY74" s="549"/>
      <c r="AZ74" s="549"/>
      <c r="BA74" s="549"/>
      <c r="BB74" s="549"/>
      <c r="BC74" s="549"/>
      <c r="BD74" s="541"/>
      <c r="BE74" s="541"/>
      <c r="BF74" s="541"/>
      <c r="BG74" s="541"/>
      <c r="BH74" s="541"/>
      <c r="BI74" s="541"/>
      <c r="BJ74" s="541"/>
      <c r="BK74" s="541"/>
      <c r="BL74" s="541"/>
      <c r="BM74" s="541"/>
      <c r="BN74" s="541"/>
      <c r="BO74" s="541"/>
      <c r="BP74" s="541"/>
      <c r="BQ74" s="541"/>
      <c r="BR74" s="541"/>
      <c r="BS74" s="541"/>
      <c r="BT74" s="541"/>
      <c r="BU74" s="541"/>
      <c r="BV74" s="541"/>
      <c r="BW74" s="541"/>
      <c r="BX74" s="541"/>
      <c r="BY74" s="541"/>
      <c r="BZ74" s="541"/>
      <c r="CA74" s="541"/>
    </row>
    <row r="75" spans="2:79" x14ac:dyDescent="0.2">
      <c r="B75" s="541"/>
      <c r="C75" s="547"/>
      <c r="E75" s="541"/>
      <c r="F75" s="546"/>
      <c r="G75" s="541"/>
      <c r="H75" s="541"/>
      <c r="I75" s="541"/>
      <c r="J75" s="541"/>
      <c r="K75" s="541"/>
      <c r="L75" s="541"/>
      <c r="M75" s="541"/>
      <c r="N75" s="541"/>
      <c r="O75" s="541"/>
      <c r="P75" s="541"/>
      <c r="Q75" s="541"/>
      <c r="R75" s="541"/>
      <c r="T75" s="541"/>
      <c r="U75" s="541"/>
      <c r="V75" s="541"/>
      <c r="Z75" s="541"/>
      <c r="AA75" s="541"/>
      <c r="AB75" s="541"/>
      <c r="AC75" s="545"/>
      <c r="AD75" s="544"/>
      <c r="AE75" s="544"/>
      <c r="AF75" s="541"/>
      <c r="AG75" s="541"/>
      <c r="AH75" s="541"/>
      <c r="AI75" s="541"/>
      <c r="AJ75" s="541"/>
      <c r="AK75" s="541"/>
      <c r="AL75" s="541"/>
      <c r="AM75" s="541"/>
      <c r="AN75" s="541"/>
      <c r="AO75" s="541"/>
      <c r="AP75" s="541"/>
      <c r="AQ75" s="541"/>
      <c r="AR75" s="541"/>
      <c r="AS75" s="541"/>
      <c r="AT75" s="541"/>
      <c r="AU75" s="541"/>
      <c r="AV75" s="541"/>
      <c r="AW75" s="541"/>
      <c r="AX75" s="549"/>
      <c r="AY75" s="549"/>
      <c r="AZ75" s="549"/>
      <c r="BA75" s="549"/>
      <c r="BB75" s="549"/>
      <c r="BC75" s="549"/>
      <c r="BD75" s="541"/>
      <c r="BE75" s="541"/>
      <c r="BF75" s="541"/>
      <c r="BG75" s="541"/>
      <c r="BH75" s="541"/>
      <c r="BI75" s="541"/>
      <c r="BJ75" s="541"/>
      <c r="BK75" s="541"/>
      <c r="BL75" s="541"/>
      <c r="BM75" s="541"/>
      <c r="BN75" s="541"/>
      <c r="BO75" s="541"/>
      <c r="BP75" s="541"/>
      <c r="BQ75" s="541"/>
      <c r="BR75" s="541"/>
      <c r="BS75" s="541"/>
      <c r="BT75" s="541"/>
      <c r="BU75" s="541"/>
      <c r="BV75" s="541"/>
      <c r="BW75" s="541"/>
      <c r="BX75" s="541"/>
      <c r="BY75" s="541"/>
      <c r="BZ75" s="541"/>
      <c r="CA75" s="541"/>
    </row>
    <row r="76" spans="2:79" x14ac:dyDescent="0.2">
      <c r="B76" s="541"/>
      <c r="C76" s="547"/>
      <c r="E76" s="541"/>
      <c r="F76" s="546"/>
      <c r="G76" s="541"/>
      <c r="H76" s="541"/>
      <c r="I76" s="541"/>
      <c r="J76" s="541"/>
      <c r="K76" s="541"/>
      <c r="L76" s="541"/>
      <c r="M76" s="541"/>
      <c r="N76" s="541"/>
      <c r="O76" s="541"/>
      <c r="P76" s="541"/>
      <c r="Q76" s="541"/>
      <c r="R76" s="541"/>
      <c r="T76" s="541"/>
      <c r="U76" s="541"/>
      <c r="V76" s="541"/>
      <c r="Z76" s="541"/>
      <c r="AA76" s="541"/>
      <c r="AB76" s="541"/>
      <c r="AC76" s="545"/>
      <c r="AD76" s="544"/>
      <c r="AE76" s="544"/>
      <c r="AF76" s="541"/>
      <c r="AG76" s="541"/>
      <c r="AH76" s="541"/>
      <c r="AI76" s="541"/>
      <c r="AJ76" s="541"/>
      <c r="AK76" s="541"/>
      <c r="AL76" s="541"/>
      <c r="AM76" s="541"/>
      <c r="AN76" s="541"/>
      <c r="AO76" s="541"/>
      <c r="AP76" s="541"/>
      <c r="AQ76" s="541"/>
      <c r="AR76" s="541"/>
      <c r="AS76" s="541"/>
      <c r="AT76" s="541"/>
      <c r="AU76" s="541"/>
      <c r="AV76" s="541"/>
      <c r="AW76" s="541"/>
      <c r="AX76" s="549"/>
      <c r="AY76" s="549"/>
      <c r="AZ76" s="549"/>
      <c r="BA76" s="549"/>
      <c r="BB76" s="549"/>
      <c r="BC76" s="549"/>
      <c r="BD76" s="541"/>
      <c r="BE76" s="541"/>
      <c r="BF76" s="541"/>
      <c r="BG76" s="541"/>
      <c r="BH76" s="541"/>
      <c r="BI76" s="541"/>
      <c r="BJ76" s="541"/>
      <c r="BK76" s="541"/>
      <c r="BL76" s="541"/>
      <c r="BM76" s="541"/>
      <c r="BN76" s="541"/>
      <c r="BO76" s="541"/>
      <c r="BP76" s="541"/>
      <c r="BQ76" s="541"/>
      <c r="BR76" s="541"/>
      <c r="BS76" s="541"/>
      <c r="BT76" s="541"/>
      <c r="BU76" s="541"/>
      <c r="BV76" s="541"/>
      <c r="BW76" s="541"/>
      <c r="BX76" s="541"/>
      <c r="BY76" s="541"/>
      <c r="BZ76" s="541"/>
      <c r="CA76" s="541"/>
    </row>
    <row r="77" spans="2:79" x14ac:dyDescent="0.2">
      <c r="B77" s="541"/>
      <c r="C77" s="547"/>
      <c r="E77" s="541"/>
      <c r="F77" s="546"/>
      <c r="G77" s="541"/>
      <c r="H77" s="541"/>
      <c r="I77" s="541"/>
      <c r="J77" s="541"/>
      <c r="K77" s="541"/>
      <c r="L77" s="541"/>
      <c r="M77" s="541"/>
      <c r="N77" s="541"/>
      <c r="O77" s="541"/>
      <c r="P77" s="541"/>
      <c r="Q77" s="541"/>
      <c r="R77" s="541"/>
      <c r="T77" s="541"/>
      <c r="U77" s="541"/>
      <c r="V77" s="541"/>
      <c r="Z77" s="541"/>
      <c r="AA77" s="541"/>
      <c r="AB77" s="541"/>
      <c r="AC77" s="545"/>
      <c r="AD77" s="544"/>
      <c r="AE77" s="544"/>
      <c r="AF77" s="541"/>
      <c r="AG77" s="541"/>
      <c r="AH77" s="541"/>
      <c r="AI77" s="541"/>
      <c r="AJ77" s="541"/>
      <c r="AK77" s="541"/>
      <c r="AL77" s="541"/>
      <c r="AM77" s="541"/>
      <c r="AN77" s="541"/>
      <c r="AO77" s="541"/>
      <c r="AP77" s="541"/>
      <c r="AQ77" s="541"/>
      <c r="AR77" s="541"/>
      <c r="AS77" s="541"/>
      <c r="AT77" s="541"/>
      <c r="AU77" s="541"/>
      <c r="AV77" s="541"/>
      <c r="AW77" s="541"/>
      <c r="AX77" s="549"/>
      <c r="AY77" s="549"/>
      <c r="AZ77" s="549"/>
      <c r="BA77" s="549"/>
      <c r="BB77" s="549"/>
      <c r="BC77" s="549"/>
      <c r="BD77" s="541"/>
      <c r="BE77" s="541"/>
      <c r="BF77" s="541"/>
      <c r="BG77" s="541"/>
      <c r="BH77" s="541"/>
      <c r="BI77" s="541"/>
      <c r="BJ77" s="541"/>
      <c r="BK77" s="541"/>
      <c r="BL77" s="541"/>
      <c r="BM77" s="541"/>
      <c r="BN77" s="541"/>
      <c r="BO77" s="541"/>
      <c r="BP77" s="541"/>
      <c r="BQ77" s="541"/>
      <c r="BR77" s="541"/>
      <c r="BS77" s="541"/>
      <c r="BT77" s="541"/>
      <c r="BU77" s="541"/>
      <c r="BV77" s="541"/>
      <c r="BW77" s="541"/>
      <c r="BX77" s="541"/>
      <c r="BY77" s="541"/>
      <c r="BZ77" s="541"/>
      <c r="CA77" s="541"/>
    </row>
    <row r="78" spans="2:79" x14ac:dyDescent="0.2">
      <c r="B78" s="541"/>
      <c r="C78" s="547"/>
      <c r="E78" s="541"/>
      <c r="F78" s="546"/>
      <c r="G78" s="541"/>
      <c r="H78" s="541"/>
      <c r="I78" s="541"/>
      <c r="J78" s="541"/>
      <c r="K78" s="541"/>
      <c r="L78" s="541"/>
      <c r="M78" s="541"/>
      <c r="N78" s="541"/>
      <c r="O78" s="541"/>
      <c r="P78" s="541"/>
      <c r="Q78" s="541"/>
      <c r="R78" s="541"/>
      <c r="T78" s="541"/>
      <c r="U78" s="541"/>
      <c r="V78" s="541"/>
      <c r="Z78" s="541"/>
      <c r="AA78" s="541"/>
      <c r="AB78" s="541"/>
      <c r="AC78" s="545"/>
      <c r="AD78" s="544"/>
      <c r="AE78" s="544"/>
      <c r="AF78" s="541"/>
      <c r="AG78" s="541"/>
      <c r="AH78" s="541"/>
      <c r="AI78" s="541"/>
      <c r="AJ78" s="541"/>
      <c r="AK78" s="541"/>
      <c r="AL78" s="541"/>
      <c r="AM78" s="541"/>
      <c r="AN78" s="541"/>
      <c r="AO78" s="541"/>
      <c r="AP78" s="541"/>
      <c r="AQ78" s="541"/>
      <c r="AR78" s="541"/>
      <c r="AS78" s="541"/>
      <c r="AT78" s="541"/>
      <c r="AU78" s="541"/>
      <c r="AV78" s="541"/>
      <c r="AW78" s="541"/>
      <c r="AX78" s="549"/>
      <c r="AY78" s="549"/>
      <c r="AZ78" s="549"/>
      <c r="BA78" s="549"/>
      <c r="BB78" s="549"/>
      <c r="BC78" s="549"/>
      <c r="BD78" s="541"/>
      <c r="BE78" s="541"/>
      <c r="BF78" s="541"/>
      <c r="BG78" s="541"/>
      <c r="BH78" s="541"/>
      <c r="BI78" s="541"/>
      <c r="BJ78" s="541"/>
      <c r="BK78" s="541"/>
      <c r="BL78" s="541"/>
      <c r="BM78" s="541"/>
      <c r="BN78" s="541"/>
      <c r="BO78" s="541"/>
      <c r="BP78" s="541"/>
      <c r="BQ78" s="541"/>
      <c r="BR78" s="541"/>
      <c r="BS78" s="541"/>
      <c r="BT78" s="541"/>
      <c r="BU78" s="541"/>
      <c r="BV78" s="541"/>
      <c r="BW78" s="541"/>
      <c r="BX78" s="541"/>
      <c r="BY78" s="541"/>
      <c r="BZ78" s="541"/>
      <c r="CA78" s="541"/>
    </row>
    <row r="79" spans="2:79" x14ac:dyDescent="0.2">
      <c r="B79" s="541"/>
      <c r="C79" s="547"/>
      <c r="E79" s="541"/>
      <c r="F79" s="546"/>
      <c r="G79" s="541"/>
      <c r="H79" s="541"/>
      <c r="I79" s="541"/>
      <c r="J79" s="541"/>
      <c r="K79" s="541"/>
      <c r="L79" s="541"/>
      <c r="M79" s="541"/>
      <c r="N79" s="541"/>
      <c r="O79" s="541"/>
      <c r="P79" s="541"/>
      <c r="Q79" s="541"/>
      <c r="R79" s="541"/>
      <c r="T79" s="541"/>
      <c r="U79" s="541"/>
      <c r="V79" s="541"/>
      <c r="Z79" s="541"/>
      <c r="AA79" s="541"/>
      <c r="AB79" s="541"/>
      <c r="AC79" s="545"/>
      <c r="AD79" s="544"/>
      <c r="AE79" s="544"/>
      <c r="AF79" s="541"/>
      <c r="AG79" s="541"/>
      <c r="AH79" s="541"/>
      <c r="AI79" s="541"/>
      <c r="AJ79" s="541"/>
      <c r="AK79" s="541"/>
      <c r="AL79" s="541"/>
      <c r="AM79" s="541"/>
      <c r="AN79" s="541"/>
      <c r="AO79" s="541"/>
      <c r="AP79" s="541"/>
      <c r="AQ79" s="541"/>
      <c r="AR79" s="541"/>
      <c r="AS79" s="541"/>
      <c r="AT79" s="541"/>
      <c r="AU79" s="541"/>
      <c r="AV79" s="541"/>
      <c r="AW79" s="541"/>
      <c r="AX79" s="549"/>
      <c r="AY79" s="549"/>
      <c r="AZ79" s="549"/>
      <c r="BA79" s="549"/>
      <c r="BB79" s="549"/>
      <c r="BC79" s="549"/>
      <c r="BD79" s="541"/>
      <c r="BE79" s="541"/>
      <c r="BF79" s="541"/>
      <c r="BG79" s="541"/>
      <c r="BH79" s="541"/>
      <c r="BI79" s="541"/>
      <c r="BJ79" s="541"/>
      <c r="BK79" s="541"/>
      <c r="BL79" s="541"/>
      <c r="BM79" s="541"/>
      <c r="BN79" s="541"/>
      <c r="BO79" s="541"/>
      <c r="BP79" s="541"/>
      <c r="BQ79" s="541"/>
      <c r="BR79" s="541"/>
      <c r="BS79" s="541"/>
      <c r="BT79" s="541"/>
      <c r="BU79" s="541"/>
      <c r="BV79" s="541"/>
      <c r="BW79" s="541"/>
      <c r="BX79" s="541"/>
      <c r="BY79" s="541"/>
      <c r="BZ79" s="541"/>
      <c r="CA79" s="541"/>
    </row>
    <row r="80" spans="2:79" x14ac:dyDescent="0.2">
      <c r="B80" s="541"/>
      <c r="C80" s="547"/>
      <c r="E80" s="541"/>
      <c r="F80" s="546"/>
      <c r="G80" s="541"/>
      <c r="H80" s="541"/>
      <c r="I80" s="541"/>
      <c r="J80" s="541"/>
      <c r="K80" s="541"/>
      <c r="L80" s="541"/>
      <c r="M80" s="541"/>
      <c r="N80" s="541"/>
      <c r="O80" s="541"/>
      <c r="P80" s="541"/>
      <c r="Q80" s="541"/>
      <c r="R80" s="541"/>
      <c r="T80" s="541"/>
      <c r="U80" s="541"/>
      <c r="V80" s="541"/>
      <c r="Z80" s="541"/>
      <c r="AA80" s="541"/>
      <c r="AB80" s="541"/>
      <c r="AC80" s="545"/>
      <c r="AD80" s="544"/>
      <c r="AE80" s="544"/>
      <c r="AF80" s="541"/>
      <c r="AG80" s="541"/>
      <c r="AH80" s="541"/>
      <c r="AI80" s="541"/>
      <c r="AJ80" s="541"/>
      <c r="AK80" s="541"/>
      <c r="AL80" s="541"/>
      <c r="AM80" s="541"/>
      <c r="AN80" s="541"/>
      <c r="AO80" s="541"/>
      <c r="AP80" s="541"/>
      <c r="AQ80" s="541"/>
      <c r="AR80" s="541"/>
      <c r="AS80" s="541"/>
      <c r="AT80" s="541"/>
      <c r="AU80" s="541"/>
      <c r="AV80" s="541"/>
      <c r="AW80" s="541"/>
      <c r="AX80" s="549"/>
      <c r="AY80" s="549"/>
      <c r="AZ80" s="549"/>
      <c r="BA80" s="549"/>
      <c r="BB80" s="549"/>
      <c r="BC80" s="549"/>
      <c r="BD80" s="541"/>
      <c r="BE80" s="541"/>
      <c r="BF80" s="541"/>
      <c r="BG80" s="541"/>
      <c r="BH80" s="541"/>
      <c r="BI80" s="541"/>
      <c r="BJ80" s="541"/>
      <c r="BK80" s="541"/>
      <c r="BL80" s="541"/>
      <c r="BM80" s="541"/>
      <c r="BN80" s="541"/>
      <c r="BO80" s="541"/>
      <c r="BP80" s="541"/>
      <c r="BQ80" s="541"/>
      <c r="BR80" s="541"/>
      <c r="BS80" s="541"/>
      <c r="BT80" s="541"/>
      <c r="BU80" s="541"/>
      <c r="BV80" s="541"/>
      <c r="BW80" s="541"/>
      <c r="BX80" s="541"/>
      <c r="BY80" s="541"/>
      <c r="BZ80" s="541"/>
      <c r="CA80" s="541"/>
    </row>
    <row r="81" spans="2:79" x14ac:dyDescent="0.2">
      <c r="B81" s="541"/>
      <c r="C81" s="547"/>
      <c r="E81" s="541"/>
      <c r="F81" s="546"/>
      <c r="G81" s="541"/>
      <c r="H81" s="541"/>
      <c r="I81" s="541"/>
      <c r="J81" s="541"/>
      <c r="K81" s="541"/>
      <c r="L81" s="541"/>
      <c r="M81" s="541"/>
      <c r="N81" s="541"/>
      <c r="O81" s="541"/>
      <c r="P81" s="541"/>
      <c r="Q81" s="541"/>
      <c r="R81" s="541"/>
      <c r="T81" s="541"/>
      <c r="U81" s="541"/>
      <c r="V81" s="541"/>
      <c r="Z81" s="541"/>
      <c r="AA81" s="541"/>
      <c r="AB81" s="541"/>
      <c r="AC81" s="545"/>
      <c r="AD81" s="544"/>
      <c r="AE81" s="544"/>
      <c r="AF81" s="541"/>
      <c r="AG81" s="541"/>
      <c r="AH81" s="541"/>
      <c r="AI81" s="541"/>
      <c r="AJ81" s="541"/>
      <c r="AK81" s="541"/>
      <c r="AL81" s="541"/>
      <c r="AM81" s="541"/>
      <c r="AN81" s="541"/>
      <c r="AO81" s="541"/>
      <c r="AP81" s="541"/>
      <c r="AQ81" s="541"/>
      <c r="AR81" s="541"/>
      <c r="AS81" s="541"/>
      <c r="AT81" s="541"/>
      <c r="AU81" s="541"/>
      <c r="AV81" s="541"/>
      <c r="AW81" s="541"/>
      <c r="AX81" s="549"/>
      <c r="AY81" s="549"/>
      <c r="AZ81" s="549"/>
      <c r="BA81" s="549"/>
      <c r="BB81" s="549"/>
      <c r="BC81" s="549"/>
      <c r="BD81" s="541"/>
      <c r="BE81" s="541"/>
      <c r="BF81" s="541"/>
      <c r="BG81" s="541"/>
      <c r="BH81" s="541"/>
      <c r="BI81" s="541"/>
      <c r="BJ81" s="541"/>
      <c r="BK81" s="541"/>
      <c r="BL81" s="541"/>
      <c r="BM81" s="541"/>
      <c r="BN81" s="541"/>
      <c r="BO81" s="541"/>
      <c r="BP81" s="541"/>
      <c r="BQ81" s="541"/>
      <c r="BR81" s="541"/>
      <c r="BS81" s="541"/>
      <c r="BT81" s="541"/>
      <c r="BU81" s="541"/>
      <c r="BV81" s="541"/>
      <c r="BW81" s="541"/>
      <c r="BX81" s="541"/>
      <c r="BY81" s="541"/>
      <c r="BZ81" s="541"/>
      <c r="CA81" s="541"/>
    </row>
    <row r="82" spans="2:79" x14ac:dyDescent="0.2">
      <c r="B82" s="541"/>
      <c r="C82" s="547"/>
      <c r="E82" s="541"/>
      <c r="F82" s="546"/>
      <c r="G82" s="541"/>
      <c r="H82" s="541"/>
      <c r="I82" s="541"/>
      <c r="J82" s="541"/>
      <c r="K82" s="541"/>
      <c r="L82" s="541"/>
      <c r="M82" s="541"/>
      <c r="N82" s="541"/>
      <c r="O82" s="541"/>
      <c r="P82" s="541"/>
      <c r="Q82" s="541"/>
      <c r="R82" s="541"/>
      <c r="T82" s="541"/>
      <c r="U82" s="541"/>
      <c r="V82" s="541"/>
      <c r="Z82" s="541"/>
      <c r="AA82" s="541"/>
      <c r="AB82" s="541"/>
      <c r="AC82" s="545"/>
      <c r="AD82" s="544"/>
      <c r="AE82" s="544"/>
      <c r="AF82" s="541"/>
      <c r="AG82" s="541"/>
      <c r="AH82" s="541"/>
      <c r="AI82" s="541"/>
      <c r="AJ82" s="541"/>
      <c r="AK82" s="541"/>
      <c r="AL82" s="541"/>
      <c r="AM82" s="541"/>
      <c r="AN82" s="541"/>
      <c r="AO82" s="541"/>
      <c r="AP82" s="541"/>
      <c r="AQ82" s="541"/>
      <c r="AR82" s="541"/>
      <c r="AS82" s="541"/>
      <c r="AT82" s="541"/>
      <c r="AU82" s="541"/>
      <c r="AV82" s="541"/>
      <c r="AW82" s="541"/>
      <c r="AX82" s="549"/>
      <c r="AY82" s="549"/>
      <c r="AZ82" s="549"/>
      <c r="BA82" s="549"/>
      <c r="BB82" s="549"/>
      <c r="BC82" s="549"/>
      <c r="BD82" s="541"/>
      <c r="BE82" s="541"/>
      <c r="BF82" s="541"/>
      <c r="BG82" s="541"/>
      <c r="BH82" s="541"/>
      <c r="BI82" s="541"/>
      <c r="BJ82" s="541"/>
      <c r="BK82" s="541"/>
      <c r="BL82" s="541"/>
      <c r="BM82" s="541"/>
      <c r="BN82" s="541"/>
      <c r="BO82" s="541"/>
      <c r="BP82" s="541"/>
      <c r="BQ82" s="541"/>
      <c r="BR82" s="541"/>
      <c r="BS82" s="541"/>
      <c r="BT82" s="541"/>
      <c r="BU82" s="541"/>
      <c r="BV82" s="541"/>
      <c r="BW82" s="541"/>
      <c r="BX82" s="541"/>
      <c r="BY82" s="541"/>
      <c r="BZ82" s="541"/>
      <c r="CA82" s="541"/>
    </row>
    <row r="83" spans="2:79" x14ac:dyDescent="0.2">
      <c r="B83" s="541"/>
      <c r="C83" s="547"/>
      <c r="E83" s="541"/>
      <c r="F83" s="546"/>
      <c r="G83" s="541"/>
      <c r="H83" s="541"/>
      <c r="I83" s="541"/>
      <c r="J83" s="541"/>
      <c r="K83" s="541"/>
      <c r="L83" s="541"/>
      <c r="M83" s="541"/>
      <c r="N83" s="541"/>
      <c r="O83" s="541"/>
      <c r="P83" s="541"/>
      <c r="Q83" s="541"/>
      <c r="R83" s="541"/>
      <c r="T83" s="541"/>
      <c r="U83" s="541"/>
      <c r="V83" s="541"/>
      <c r="Z83" s="541"/>
      <c r="AA83" s="541"/>
      <c r="AB83" s="541"/>
      <c r="AC83" s="545"/>
      <c r="AD83" s="544"/>
      <c r="AE83" s="544"/>
      <c r="AF83" s="541"/>
      <c r="AG83" s="541"/>
      <c r="AH83" s="541"/>
      <c r="AI83" s="541"/>
      <c r="AJ83" s="541"/>
      <c r="AK83" s="541"/>
      <c r="AL83" s="541"/>
      <c r="AM83" s="541"/>
      <c r="AN83" s="541"/>
      <c r="AO83" s="541"/>
      <c r="AP83" s="541"/>
      <c r="AQ83" s="541"/>
      <c r="AR83" s="541"/>
      <c r="AS83" s="541"/>
      <c r="AT83" s="541"/>
      <c r="AU83" s="541"/>
      <c r="AV83" s="541"/>
      <c r="AW83" s="541"/>
      <c r="AX83" s="549"/>
      <c r="AY83" s="549"/>
      <c r="AZ83" s="549"/>
      <c r="BA83" s="549"/>
      <c r="BB83" s="549"/>
      <c r="BC83" s="549"/>
      <c r="BD83" s="541"/>
      <c r="BE83" s="541"/>
      <c r="BF83" s="541"/>
      <c r="BG83" s="541"/>
      <c r="BH83" s="541"/>
      <c r="BI83" s="541"/>
      <c r="BJ83" s="541"/>
      <c r="BK83" s="541"/>
      <c r="BL83" s="541"/>
      <c r="BM83" s="541"/>
      <c r="BN83" s="541"/>
      <c r="BO83" s="541"/>
      <c r="BP83" s="541"/>
      <c r="BQ83" s="541"/>
      <c r="BR83" s="541"/>
      <c r="BS83" s="541"/>
      <c r="BT83" s="541"/>
      <c r="BU83" s="541"/>
      <c r="BV83" s="541"/>
      <c r="BW83" s="541"/>
      <c r="BX83" s="541"/>
      <c r="BY83" s="541"/>
      <c r="BZ83" s="541"/>
      <c r="CA83" s="541"/>
    </row>
  </sheetData>
  <printOptions horizontalCentered="1" verticalCentered="1"/>
  <pageMargins left="0.62992125984251968" right="0.78740157480314965" top="0.9055118110236221" bottom="0.98425196850393704" header="0.43307086614173229" footer="0.51181102362204722"/>
  <pageSetup paperSize="9" scale="62" fitToHeight="0" orientation="landscape" r:id="rId1"/>
  <headerFooter alignWithMargins="0">
    <oddHeader xml:space="preserve">&amp;C&amp;"Arial,Obyčejné"
&amp;"Arial,Tučné"&amp;13Vývoj hospodaření systému veřejného zdravotního pojištění v letech 2017 až r. 2021&amp;"Arial,Obyčejné"&amp;11
&amp;R&amp;"Arial CE,Tučné"&amp;10Příloha
Tabulka č. 2     &amp;"Arial CE,Obyčejné"
</oddHeader>
    <oddFooter xml:space="preserve">&amp;L&amp;"Arial CE,Tučné"&amp;11Ministerstvo financí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34"/>
  <sheetViews>
    <sheetView view="pageLayout" zoomScale="90" zoomScaleNormal="100" zoomScalePageLayoutView="90" workbookViewId="0">
      <selection activeCell="C8" sqref="C8:H16"/>
    </sheetView>
  </sheetViews>
  <sheetFormatPr defaultColWidth="9.33203125" defaultRowHeight="12.75" x14ac:dyDescent="0.2"/>
  <cols>
    <col min="1" max="1" width="7.83203125" style="822" customWidth="1"/>
    <col min="2" max="2" width="52.33203125" style="822" customWidth="1"/>
    <col min="3" max="4" width="22" style="822" customWidth="1"/>
    <col min="5" max="6" width="19.6640625" style="822" customWidth="1"/>
    <col min="7" max="7" width="23.83203125" style="822" customWidth="1"/>
    <col min="8" max="8" width="19.5" style="822" customWidth="1"/>
    <col min="9" max="37" width="9.33203125" style="822"/>
    <col min="38" max="38" width="13.1640625" style="822" customWidth="1"/>
    <col min="39" max="43" width="9.33203125" style="822"/>
    <col min="44" max="44" width="12.1640625" style="822" customWidth="1"/>
    <col min="45" max="16384" width="9.33203125" style="822"/>
  </cols>
  <sheetData>
    <row r="1" spans="1:12" ht="13.5" thickBot="1" x14ac:dyDescent="0.25">
      <c r="H1" s="851" t="s">
        <v>184</v>
      </c>
    </row>
    <row r="2" spans="1:12" ht="16.5" customHeight="1" thickTop="1" x14ac:dyDescent="0.2">
      <c r="A2" s="850"/>
      <c r="B2" s="1125"/>
      <c r="C2" s="1257" t="s">
        <v>183</v>
      </c>
      <c r="D2" s="1258"/>
      <c r="E2" s="1258"/>
      <c r="F2" s="1258"/>
      <c r="G2" s="1258"/>
      <c r="H2" s="1259"/>
    </row>
    <row r="3" spans="1:12" ht="16.5" customHeight="1" thickBot="1" x14ac:dyDescent="0.25">
      <c r="A3" s="1122" t="s">
        <v>6</v>
      </c>
      <c r="B3" s="1126" t="s">
        <v>206</v>
      </c>
      <c r="C3" s="1260" t="s">
        <v>242</v>
      </c>
      <c r="D3" s="1261"/>
      <c r="E3" s="1261"/>
      <c r="F3" s="1261"/>
      <c r="G3" s="1261"/>
      <c r="H3" s="1262"/>
    </row>
    <row r="4" spans="1:12" x14ac:dyDescent="0.2">
      <c r="A4" s="849"/>
      <c r="B4" s="1127"/>
      <c r="C4" s="848" t="s">
        <v>243</v>
      </c>
      <c r="D4" s="889" t="s">
        <v>216</v>
      </c>
      <c r="E4" s="847" t="s">
        <v>158</v>
      </c>
      <c r="F4" s="846" t="s">
        <v>232</v>
      </c>
      <c r="G4" s="845" t="s">
        <v>232</v>
      </c>
      <c r="H4" s="844" t="s">
        <v>158</v>
      </c>
    </row>
    <row r="5" spans="1:12" x14ac:dyDescent="0.2">
      <c r="A5" s="843"/>
      <c r="B5" s="1128"/>
      <c r="C5" s="1188" t="s">
        <v>193</v>
      </c>
      <c r="D5" s="1187" t="s">
        <v>182</v>
      </c>
      <c r="E5" s="1189" t="s">
        <v>181</v>
      </c>
      <c r="F5" s="846" t="s">
        <v>193</v>
      </c>
      <c r="G5" s="1190" t="s">
        <v>180</v>
      </c>
      <c r="H5" s="1191" t="s">
        <v>179</v>
      </c>
    </row>
    <row r="6" spans="1:12" ht="13.5" thickBot="1" x14ac:dyDescent="0.25">
      <c r="A6" s="843"/>
      <c r="B6" s="1128"/>
      <c r="C6" s="1188" t="s">
        <v>210</v>
      </c>
      <c r="D6" s="1187" t="s">
        <v>210</v>
      </c>
      <c r="E6" s="1189"/>
      <c r="F6" s="846" t="s">
        <v>230</v>
      </c>
      <c r="G6" s="1189" t="s">
        <v>230</v>
      </c>
      <c r="H6" s="1191"/>
    </row>
    <row r="7" spans="1:12" ht="13.5" thickBot="1" x14ac:dyDescent="0.25">
      <c r="A7" s="842"/>
      <c r="B7" s="1093"/>
      <c r="C7" s="1098" t="s">
        <v>178</v>
      </c>
      <c r="D7" s="841" t="s">
        <v>177</v>
      </c>
      <c r="E7" s="893"/>
      <c r="F7" s="841" t="s">
        <v>176</v>
      </c>
      <c r="G7" s="840" t="s">
        <v>175</v>
      </c>
      <c r="H7" s="839"/>
    </row>
    <row r="8" spans="1:12" x14ac:dyDescent="0.2">
      <c r="A8" s="838">
        <v>111</v>
      </c>
      <c r="B8" s="1094" t="s">
        <v>19</v>
      </c>
      <c r="C8" s="1113">
        <v>2697606.5300535001</v>
      </c>
      <c r="D8" s="890">
        <v>2697606.5300535001</v>
      </c>
      <c r="E8" s="897">
        <v>0</v>
      </c>
      <c r="F8" s="897">
        <v>2922522.5300535001</v>
      </c>
      <c r="G8" s="894">
        <v>2922522.5300535001</v>
      </c>
      <c r="H8" s="1099">
        <v>0</v>
      </c>
    </row>
    <row r="9" spans="1:12" x14ac:dyDescent="0.2">
      <c r="A9" s="837">
        <v>201</v>
      </c>
      <c r="B9" s="1095" t="s">
        <v>20</v>
      </c>
      <c r="C9" s="1114">
        <v>286326</v>
      </c>
      <c r="D9" s="891">
        <v>286326</v>
      </c>
      <c r="E9" s="898">
        <v>0</v>
      </c>
      <c r="F9" s="898">
        <v>310966</v>
      </c>
      <c r="G9" s="895">
        <v>310966</v>
      </c>
      <c r="H9" s="1100">
        <v>0</v>
      </c>
    </row>
    <row r="10" spans="1:12" x14ac:dyDescent="0.2">
      <c r="A10" s="837">
        <v>205</v>
      </c>
      <c r="B10" s="1095" t="s">
        <v>89</v>
      </c>
      <c r="C10" s="1114">
        <v>475812</v>
      </c>
      <c r="D10" s="892">
        <v>475812</v>
      </c>
      <c r="E10" s="899">
        <v>0</v>
      </c>
      <c r="F10" s="899">
        <v>522180</v>
      </c>
      <c r="G10" s="896">
        <v>522180</v>
      </c>
      <c r="H10" s="1101">
        <v>0</v>
      </c>
    </row>
    <row r="11" spans="1:12" x14ac:dyDescent="0.2">
      <c r="A11" s="837">
        <v>207</v>
      </c>
      <c r="B11" s="1095" t="s">
        <v>65</v>
      </c>
      <c r="C11" s="1114">
        <v>275441</v>
      </c>
      <c r="D11" s="892">
        <v>275441</v>
      </c>
      <c r="E11" s="899">
        <v>0</v>
      </c>
      <c r="F11" s="899">
        <v>298811</v>
      </c>
      <c r="G11" s="896">
        <v>298811</v>
      </c>
      <c r="H11" s="1101">
        <v>0</v>
      </c>
    </row>
    <row r="12" spans="1:12" x14ac:dyDescent="0.2">
      <c r="A12" s="837">
        <v>209</v>
      </c>
      <c r="B12" s="1095" t="s">
        <v>88</v>
      </c>
      <c r="C12" s="1114">
        <v>58989</v>
      </c>
      <c r="D12" s="891">
        <v>58989</v>
      </c>
      <c r="E12" s="898">
        <v>0</v>
      </c>
      <c r="F12" s="898">
        <v>63143</v>
      </c>
      <c r="G12" s="895">
        <v>63143</v>
      </c>
      <c r="H12" s="1100">
        <v>0</v>
      </c>
    </row>
    <row r="13" spans="1:12" x14ac:dyDescent="0.2">
      <c r="A13" s="837">
        <v>211</v>
      </c>
      <c r="B13" s="1095" t="s">
        <v>17</v>
      </c>
      <c r="C13" s="1114">
        <v>525348</v>
      </c>
      <c r="D13" s="892">
        <v>525348</v>
      </c>
      <c r="E13" s="899">
        <v>0</v>
      </c>
      <c r="F13" s="899">
        <v>577731</v>
      </c>
      <c r="G13" s="896">
        <v>577731</v>
      </c>
      <c r="H13" s="1101">
        <v>0</v>
      </c>
    </row>
    <row r="14" spans="1:12" ht="13.5" thickBot="1" x14ac:dyDescent="0.25">
      <c r="A14" s="837">
        <v>213</v>
      </c>
      <c r="B14" s="1095" t="s">
        <v>217</v>
      </c>
      <c r="C14" s="1115">
        <v>164454</v>
      </c>
      <c r="D14" s="1058">
        <v>164454</v>
      </c>
      <c r="E14" s="1059">
        <v>0</v>
      </c>
      <c r="F14" s="1059">
        <v>177788</v>
      </c>
      <c r="G14" s="1060">
        <v>177788</v>
      </c>
      <c r="H14" s="1102">
        <v>0</v>
      </c>
    </row>
    <row r="15" spans="1:12" ht="15" customHeight="1" thickTop="1" thickBot="1" x14ac:dyDescent="0.25">
      <c r="A15" s="836" t="s">
        <v>18</v>
      </c>
      <c r="B15" s="1096"/>
      <c r="C15" s="1118">
        <v>1786370</v>
      </c>
      <c r="D15" s="1119">
        <v>1786370</v>
      </c>
      <c r="E15" s="1119">
        <v>0</v>
      </c>
      <c r="F15" s="1119">
        <v>1950619</v>
      </c>
      <c r="G15" s="1120">
        <v>1950619</v>
      </c>
      <c r="H15" s="1121">
        <v>0</v>
      </c>
      <c r="I15" s="835"/>
      <c r="J15" s="835"/>
      <c r="K15" s="835"/>
      <c r="L15" s="835"/>
    </row>
    <row r="16" spans="1:12" ht="15" customHeight="1" thickBot="1" x14ac:dyDescent="0.25">
      <c r="A16" s="834" t="s">
        <v>27</v>
      </c>
      <c r="B16" s="1097"/>
      <c r="C16" s="1117">
        <v>4483976.5300535001</v>
      </c>
      <c r="D16" s="1116">
        <v>4483976.5300535001</v>
      </c>
      <c r="E16" s="1103">
        <v>0</v>
      </c>
      <c r="F16" s="1103">
        <v>4873141.5300535001</v>
      </c>
      <c r="G16" s="1104">
        <v>4873141.5300535001</v>
      </c>
      <c r="H16" s="1105">
        <v>0</v>
      </c>
    </row>
    <row r="17" spans="2:10" ht="13.5" thickTop="1" x14ac:dyDescent="0.2">
      <c r="C17" s="833"/>
      <c r="D17" s="832"/>
      <c r="H17" s="824"/>
    </row>
    <row r="18" spans="2:10" x14ac:dyDescent="0.2">
      <c r="B18" s="1039" t="s">
        <v>86</v>
      </c>
      <c r="C18" s="572"/>
      <c r="D18" s="572"/>
      <c r="E18" s="572"/>
      <c r="F18" s="572"/>
      <c r="G18" s="572"/>
      <c r="H18" s="572"/>
      <c r="I18" s="824"/>
    </row>
    <row r="19" spans="2:10" x14ac:dyDescent="0.2">
      <c r="B19" s="1039" t="s">
        <v>174</v>
      </c>
      <c r="C19" s="572"/>
      <c r="D19" s="572"/>
      <c r="E19" s="572"/>
      <c r="F19" s="572"/>
      <c r="G19" s="572"/>
      <c r="H19" s="572"/>
      <c r="I19" s="824"/>
    </row>
    <row r="20" spans="2:10" s="829" customFormat="1" x14ac:dyDescent="0.2">
      <c r="C20" s="572"/>
      <c r="D20" s="831"/>
      <c r="E20" s="572"/>
      <c r="F20" s="572"/>
      <c r="G20" s="572"/>
      <c r="H20" s="572"/>
      <c r="I20" s="830"/>
      <c r="J20" s="827"/>
    </row>
    <row r="21" spans="2:10" s="829" customFormat="1" x14ac:dyDescent="0.2">
      <c r="B21" s="572"/>
      <c r="C21" s="572"/>
      <c r="D21" s="572"/>
      <c r="E21" s="572"/>
      <c r="F21" s="572"/>
      <c r="G21" s="572"/>
      <c r="H21" s="572"/>
      <c r="I21" s="830"/>
      <c r="J21" s="827"/>
    </row>
    <row r="22" spans="2:10" x14ac:dyDescent="0.2">
      <c r="B22" s="572"/>
      <c r="C22" s="1092"/>
      <c r="D22" s="572"/>
      <c r="E22" s="572"/>
      <c r="F22" s="572"/>
      <c r="G22" s="572"/>
      <c r="H22" s="572"/>
      <c r="I22" s="828"/>
      <c r="J22" s="826"/>
    </row>
    <row r="23" spans="2:10" x14ac:dyDescent="0.2">
      <c r="B23" s="572"/>
      <c r="C23" s="572"/>
      <c r="D23" s="572"/>
      <c r="E23" s="572"/>
      <c r="F23" s="572"/>
      <c r="G23" s="572"/>
      <c r="H23" s="572"/>
      <c r="I23" s="828"/>
      <c r="J23" s="826"/>
    </row>
    <row r="24" spans="2:10" x14ac:dyDescent="0.2">
      <c r="B24" s="572"/>
      <c r="C24" s="572"/>
      <c r="D24" s="572"/>
      <c r="E24" s="572"/>
      <c r="F24" s="572"/>
      <c r="G24" s="572"/>
      <c r="H24" s="572"/>
      <c r="I24" s="828"/>
      <c r="J24" s="826"/>
    </row>
    <row r="25" spans="2:10" x14ac:dyDescent="0.2">
      <c r="B25" s="824"/>
      <c r="C25" s="824"/>
      <c r="D25" s="824"/>
      <c r="E25" s="824"/>
      <c r="F25" s="824"/>
      <c r="G25" s="824"/>
      <c r="H25" s="824"/>
      <c r="I25" s="824"/>
    </row>
    <row r="26" spans="2:10" x14ac:dyDescent="0.2">
      <c r="B26" s="538"/>
      <c r="C26" s="827"/>
      <c r="D26" s="827"/>
      <c r="E26" s="827"/>
      <c r="F26" s="827"/>
      <c r="G26" s="827"/>
      <c r="H26" s="827"/>
      <c r="I26" s="826"/>
      <c r="J26" s="826"/>
    </row>
    <row r="27" spans="2:10" s="824" customFormat="1" x14ac:dyDescent="0.2"/>
    <row r="28" spans="2:10" s="824" customFormat="1" x14ac:dyDescent="0.2">
      <c r="B28" s="572"/>
      <c r="J28" s="825"/>
    </row>
    <row r="29" spans="2:10" x14ac:dyDescent="0.2">
      <c r="J29" s="823"/>
    </row>
    <row r="30" spans="2:10" x14ac:dyDescent="0.2">
      <c r="J30" s="823"/>
    </row>
    <row r="31" spans="2:10" x14ac:dyDescent="0.2">
      <c r="J31" s="823"/>
    </row>
    <row r="32" spans="2:10" x14ac:dyDescent="0.2">
      <c r="J32" s="823"/>
    </row>
    <row r="33" spans="10:10" x14ac:dyDescent="0.2">
      <c r="J33" s="823"/>
    </row>
    <row r="34" spans="10:10" x14ac:dyDescent="0.2">
      <c r="J34" s="823"/>
    </row>
  </sheetData>
  <mergeCells count="2">
    <mergeCell ref="C2:H2"/>
    <mergeCell ref="C3:H3"/>
  </mergeCells>
  <pageMargins left="1.24" right="0.62992125984251968" top="2" bottom="0.98425196850393704" header="0.82677165354330717" footer="0.51181102362204722"/>
  <pageSetup paperSize="9" scale="92" orientation="landscape" r:id="rId1"/>
  <headerFooter alignWithMargins="0">
    <oddHeader xml:space="preserve">&amp;C&amp;"Arial CE,Tučné"&amp;14
Výše finančních prostředků na bankovních účtech rezervních fondů&amp;R&amp;"Arial,Tučné"&amp;10Příloha       
Tabulka č. 3&amp;"Times New Roman CE,Obyčejné"&amp;8 </oddHeader>
    <oddFooter>&amp;LMinisterstvo financí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tab.č.1</vt:lpstr>
      <vt:lpstr>tab.č.1a</vt:lpstr>
      <vt:lpstr>tab.č.1b</vt:lpstr>
      <vt:lpstr>tab.č.1c</vt:lpstr>
      <vt:lpstr>tab. č. 2</vt:lpstr>
      <vt:lpstr>tab. č. 3</vt:lpstr>
      <vt:lpstr>tab.č.1!Názvy_tisku</vt:lpstr>
      <vt:lpstr>tab.č.1!Oblast_tisku</vt:lpstr>
      <vt:lpstr>tab.č.1a!Oblast_tisku</vt:lpstr>
      <vt:lpstr>tab.č.1b!Oblast_tisku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Machová Denisa Ing.</cp:lastModifiedBy>
  <cp:lastPrinted>2020-12-03T13:38:51Z</cp:lastPrinted>
  <dcterms:created xsi:type="dcterms:W3CDTF">2000-03-14T13:47:43Z</dcterms:created>
  <dcterms:modified xsi:type="dcterms:W3CDTF">2021-03-08T13:06:34Z</dcterms:modified>
</cp:coreProperties>
</file>