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28" yWindow="456" windowWidth="13836" windowHeight="11592"/>
  </bookViews>
  <sheets>
    <sheet name="Platy a OPPP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__Tab16" localSheetId="0">'[1]301-KPR'!#REF!</definedName>
    <definedName name="____Tab16">'[1]301-KPR'!#REF!</definedName>
    <definedName name="___Tab16" localSheetId="0">'[1]301-KPR'!#REF!</definedName>
    <definedName name="___Tab16">'[1]301-KPR'!#REF!</definedName>
    <definedName name="__FM2013" localSheetId="0">'[2]záv.uk,.KPR'!#REF!</definedName>
    <definedName name="__FM2013">'[2]záv.uk,.KPR'!#REF!</definedName>
    <definedName name="__Tab16" localSheetId="0">'[1]301-KPR'!#REF!</definedName>
    <definedName name="__Tab16">'[1]301-KPR'!#REF!</definedName>
    <definedName name="_FM2013" localSheetId="0">'[2]záv.uk,.KPR'!#REF!</definedName>
    <definedName name="_FM2013">'[2]záv.uk,.KPR'!#REF!</definedName>
    <definedName name="_Tab16" localSheetId="0">'[1]301-KPR'!#REF!</definedName>
    <definedName name="_Tab16">'[1]301-KPR'!#REF!</definedName>
    <definedName name="aa" localSheetId="0">'[3]301-KPR'!#REF!</definedName>
    <definedName name="aa">'[3]301-KPR'!#REF!</definedName>
    <definedName name="AccessDatabase">"C:\Dokumenty\Borisek\Excel\1998\ROZPIS1998\1LEDEN1998\akce98-1.mdb"</definedName>
    <definedName name="AV" localSheetId="0">'[2]záv.uk,.KPR'!#REF!</definedName>
    <definedName name="AV">'[2]záv.uk,.KPR'!#REF!</definedName>
    <definedName name="AVC" localSheetId="0">'[1]301-KPR'!#REF!</definedName>
    <definedName name="AVC">'[1]301-KPR'!#REF!</definedName>
    <definedName name="AVv" localSheetId="0">'[1]301-KPR'!#REF!</definedName>
    <definedName name="AVv">'[1]301-KPR'!#REF!</definedName>
    <definedName name="baba" localSheetId="0">'[2]záv.uk,.KPR'!#REF!</definedName>
    <definedName name="baba">'[2]záv.uk,.KPR'!#REF!</definedName>
    <definedName name="BIS">'[2]záv.uk,.KPR'!$B$6</definedName>
    <definedName name="CBU" localSheetId="0">'[2]záv.uk,.KPR'!#REF!</definedName>
    <definedName name="CBU">'[2]záv.uk,.KPR'!#REF!</definedName>
    <definedName name="celkem1" localSheetId="0">'[1]301-KPR'!#REF!</definedName>
    <definedName name="celkem1">'[1]301-KPR'!#REF!</definedName>
    <definedName name="CSU" localSheetId="0">'[2]záv.uk,.KPR'!#REF!</definedName>
    <definedName name="CSU">'[2]záv.uk,.KPR'!#REF!</definedName>
    <definedName name="CUZK" localSheetId="0">'[2]záv.uk,.KPR'!#REF!</definedName>
    <definedName name="CUZK">'[2]záv.uk,.KPR'!#REF!</definedName>
    <definedName name="CÚZK" localSheetId="0">'[4]301'!#REF!</definedName>
    <definedName name="CÚZK">'[4]301'!#REF!</definedName>
    <definedName name="CUZKL" localSheetId="0">'[1]301-KPR'!#REF!</definedName>
    <definedName name="CUZKL">'[1]301-KPR'!#REF!</definedName>
    <definedName name="DF_GRID_1" localSheetId="0">#REF!</definedName>
    <definedName name="DF_GRID_1">#REF!</definedName>
    <definedName name="GA" localSheetId="0">'[2]záv.uk,.KPR'!#REF!</definedName>
    <definedName name="GA">'[2]záv.uk,.KPR'!#REF!</definedName>
    <definedName name="GAE" localSheetId="0">'[1]301-KPR'!#REF!</definedName>
    <definedName name="GAE">'[1]301-KPR'!#REF!</definedName>
    <definedName name="gggg" localSheetId="0">#REF!</definedName>
    <definedName name="gggg">#REF!</definedName>
    <definedName name="hhh" localSheetId="0">#REF!</definedName>
    <definedName name="hhh">#REF!</definedName>
    <definedName name="jik" localSheetId="0">#REF!</definedName>
    <definedName name="jik">#REF!</definedName>
    <definedName name="jjj" localSheetId="0">#REF!</definedName>
    <definedName name="jjj">#REF!</definedName>
    <definedName name="jksefjnsdf" localSheetId="0">'[1]301-KPR'!#REF!</definedName>
    <definedName name="jksefjnsdf">'[1]301-KPR'!#REF!</definedName>
    <definedName name="KK" localSheetId="0">#REF!</definedName>
    <definedName name="KK">#REF!</definedName>
    <definedName name="kontrolní" localSheetId="0">'[5]301'!#REF!</definedName>
    <definedName name="kontrolní">'[5]301'!#REF!</definedName>
    <definedName name="KPR">'[2]záv.uk,.KPR'!$B$30</definedName>
    <definedName name="MDS" localSheetId="0">'[2]záv.uk,.KPR'!#REF!</definedName>
    <definedName name="MDS">'[2]záv.uk,.KPR'!#REF!</definedName>
    <definedName name="MF">'[2]záv.uk,.KPR'!$B$6</definedName>
    <definedName name="min_obdobi" localSheetId="0">#REF!</definedName>
    <definedName name="min_obdobi">#REF!</definedName>
    <definedName name="MK" localSheetId="0">'[2]záv.uk,.KPR'!#REF!</definedName>
    <definedName name="MK">'[2]záv.uk,.KPR'!#REF!</definedName>
    <definedName name="MMR">'[2]záv.uk,.KPR'!$B$6</definedName>
    <definedName name="MO">'[2]záv.uk,.KPR'!$B$6</definedName>
    <definedName name="MPO" localSheetId="0">'[2]záv.uk,.KPR'!#REF!</definedName>
    <definedName name="MPO">'[2]záv.uk,.KPR'!#REF!</definedName>
    <definedName name="MPSV">'[2]záv.uk,.KPR'!$B$6</definedName>
    <definedName name="MS" localSheetId="0">'[2]záv.uk,.KPR'!#REF!</definedName>
    <definedName name="MS">'[2]záv.uk,.KPR'!#REF!</definedName>
    <definedName name="MSMT" localSheetId="0">'[2]záv.uk,.KPR'!#REF!</definedName>
    <definedName name="MSMT">'[2]záv.uk,.KPR'!#REF!</definedName>
    <definedName name="MSMT1" localSheetId="0">'[1]301-KPR'!#REF!</definedName>
    <definedName name="MSMT1">'[1]301-KPR'!#REF!</definedName>
    <definedName name="MV">'[2]záv.uk,.KPR'!$B$6</definedName>
    <definedName name="MZdr" localSheetId="0">'[2]záv.uk,.KPR'!#REF!</definedName>
    <definedName name="MZdr">'[2]záv.uk,.KPR'!#REF!</definedName>
    <definedName name="MZe" localSheetId="0">'[2]záv.uk,.KPR'!#REF!</definedName>
    <definedName name="MZe">'[2]záv.uk,.KPR'!#REF!</definedName>
    <definedName name="MZP">'[2]záv.uk,.KPR'!$B$6</definedName>
    <definedName name="MZv">'[2]záv.uk,.KPR'!$B$6</definedName>
    <definedName name="_xlnm.Print_Titles" localSheetId="0">'Platy a OPPP'!$4:$5</definedName>
    <definedName name="NKU" localSheetId="0">'[2]záv.uk,.KPR'!#REF!</definedName>
    <definedName name="NKU">'[2]záv.uk,.KPR'!#REF!</definedName>
    <definedName name="obdobi" localSheetId="0">#REF!</definedName>
    <definedName name="obdobi">#REF!</definedName>
    <definedName name="_xlnm.Print_Area" localSheetId="0">'Platy a OPPP'!$B$2:$V$183</definedName>
    <definedName name="pol" localSheetId="0">#REF!</definedName>
    <definedName name="pol">#REF!</definedName>
    <definedName name="PSP">'[2]záv.uk,.KPR'!$B$6</definedName>
    <definedName name="RRTV" localSheetId="0">'[2]záv.uk,.KPR'!#REF!</definedName>
    <definedName name="RRTV">'[2]záv.uk,.KPR'!#REF!</definedName>
    <definedName name="SAPBEXhrIndnt" hidden="1">"Wide"</definedName>
    <definedName name="SAPsysID" hidden="1">"708C5W7SBKP804JT78WJ0JNKI"</definedName>
    <definedName name="SAPwbID" hidden="1">"ARS"</definedName>
    <definedName name="SD" localSheetId="0">#REF!</definedName>
    <definedName name="SD">#REF!</definedName>
    <definedName name="SP">'[2]záv.uk,.KPR'!$B$6</definedName>
    <definedName name="ss" localSheetId="0">#REF!</definedName>
    <definedName name="ss">#REF!</definedName>
    <definedName name="SSHR" localSheetId="0">'[2]záv.uk,.KPR'!#REF!</definedName>
    <definedName name="SSHR">'[2]záv.uk,.KPR'!#REF!</definedName>
    <definedName name="SUJB" localSheetId="0">'[2]záv.uk,.KPR'!#REF!</definedName>
    <definedName name="SUJB">'[2]záv.uk,.KPR'!#REF!</definedName>
    <definedName name="TABULKA_1">#N/A</definedName>
    <definedName name="TABULKA_2">#N/A</definedName>
    <definedName name="UOHS" localSheetId="0">'[2]záv.uk,.KPR'!#REF!</definedName>
    <definedName name="UOHS">'[2]záv.uk,.KPR'!#REF!</definedName>
    <definedName name="UPV" localSheetId="0">'[2]záv.uk,.KPR'!#REF!</definedName>
    <definedName name="UPV">'[2]záv.uk,.KPR'!#REF!</definedName>
    <definedName name="US" localSheetId="0">'[2]záv.uk,.KPR'!#REF!</definedName>
    <definedName name="US">'[2]záv.uk,.KPR'!#REF!</definedName>
    <definedName name="USIS" localSheetId="0">'[2]záv.uk,.KPR'!#REF!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xxxxx" localSheetId="0">'[2]záv.uk,.KPR'!#REF!</definedName>
    <definedName name="xxxxxxx">'[2]záv.uk,.KPR'!#REF!</definedName>
  </definedNames>
  <calcPr calcId="145621"/>
</workbook>
</file>

<file path=xl/calcChain.xml><?xml version="1.0" encoding="utf-8"?>
<calcChain xmlns="http://schemas.openxmlformats.org/spreadsheetml/2006/main">
  <c r="L45" i="1" l="1"/>
  <c r="L42" i="1"/>
  <c r="L43" i="1"/>
  <c r="V173" i="1" l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U172" i="1"/>
  <c r="Q172" i="1"/>
  <c r="M172" i="1"/>
  <c r="V171" i="1"/>
  <c r="T171" i="1"/>
  <c r="S171" i="1"/>
  <c r="R171" i="1"/>
  <c r="P171" i="1"/>
  <c r="O171" i="1"/>
  <c r="N171" i="1"/>
  <c r="L171" i="1"/>
  <c r="K171" i="1"/>
  <c r="J171" i="1"/>
  <c r="I171" i="1"/>
  <c r="H171" i="1"/>
  <c r="V170" i="1"/>
  <c r="T170" i="1"/>
  <c r="S170" i="1"/>
  <c r="R170" i="1"/>
  <c r="P170" i="1"/>
  <c r="O170" i="1"/>
  <c r="N170" i="1"/>
  <c r="L170" i="1"/>
  <c r="K170" i="1"/>
  <c r="J170" i="1"/>
  <c r="I170" i="1"/>
  <c r="H170" i="1"/>
  <c r="H167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F149" i="1"/>
  <c r="V148" i="1"/>
  <c r="U148" i="1"/>
  <c r="R148" i="1"/>
  <c r="Q148" i="1"/>
  <c r="N148" i="1"/>
  <c r="M148" i="1"/>
  <c r="V147" i="1"/>
  <c r="T147" i="1"/>
  <c r="G147" i="1" s="1"/>
  <c r="S147" i="1"/>
  <c r="R147" i="1"/>
  <c r="P147" i="1"/>
  <c r="O147" i="1"/>
  <c r="N147" i="1"/>
  <c r="L147" i="1"/>
  <c r="K147" i="1"/>
  <c r="J147" i="1"/>
  <c r="I147" i="1"/>
  <c r="H147" i="1"/>
  <c r="F147" i="1" s="1"/>
  <c r="V146" i="1"/>
  <c r="T146" i="1"/>
  <c r="S146" i="1"/>
  <c r="R146" i="1"/>
  <c r="P146" i="1"/>
  <c r="O146" i="1"/>
  <c r="N146" i="1"/>
  <c r="L146" i="1"/>
  <c r="K146" i="1"/>
  <c r="J146" i="1"/>
  <c r="I146" i="1"/>
  <c r="H146" i="1"/>
  <c r="F146" i="1" s="1"/>
  <c r="V129" i="1"/>
  <c r="U129" i="1"/>
  <c r="T129" i="1"/>
  <c r="S129" i="1"/>
  <c r="F129" i="1" s="1"/>
  <c r="R129" i="1"/>
  <c r="Q129" i="1"/>
  <c r="P129" i="1"/>
  <c r="O129" i="1"/>
  <c r="N129" i="1"/>
  <c r="M129" i="1"/>
  <c r="L129" i="1"/>
  <c r="K129" i="1"/>
  <c r="J129" i="1"/>
  <c r="I129" i="1"/>
  <c r="H129" i="1"/>
  <c r="G129" i="1"/>
  <c r="V128" i="1"/>
  <c r="U128" i="1"/>
  <c r="R128" i="1"/>
  <c r="Q128" i="1"/>
  <c r="N128" i="1"/>
  <c r="M128" i="1"/>
  <c r="V127" i="1"/>
  <c r="T127" i="1"/>
  <c r="S127" i="1"/>
  <c r="R127" i="1"/>
  <c r="P127" i="1"/>
  <c r="O127" i="1"/>
  <c r="N127" i="1"/>
  <c r="L127" i="1"/>
  <c r="K127" i="1"/>
  <c r="J127" i="1"/>
  <c r="I127" i="1"/>
  <c r="H127" i="1"/>
  <c r="G127" i="1"/>
  <c r="V126" i="1"/>
  <c r="T126" i="1"/>
  <c r="S126" i="1"/>
  <c r="R126" i="1"/>
  <c r="P126" i="1"/>
  <c r="O126" i="1"/>
  <c r="N126" i="1"/>
  <c r="L126" i="1"/>
  <c r="K126" i="1"/>
  <c r="J126" i="1"/>
  <c r="I126" i="1"/>
  <c r="H126" i="1"/>
  <c r="F126" i="1"/>
  <c r="V117" i="1"/>
  <c r="U117" i="1"/>
  <c r="T117" i="1"/>
  <c r="S117" i="1"/>
  <c r="F117" i="1" s="1"/>
  <c r="R117" i="1"/>
  <c r="Q117" i="1"/>
  <c r="P117" i="1"/>
  <c r="O117" i="1"/>
  <c r="N117" i="1"/>
  <c r="M117" i="1"/>
  <c r="L117" i="1"/>
  <c r="K117" i="1"/>
  <c r="J117" i="1"/>
  <c r="I117" i="1"/>
  <c r="H117" i="1"/>
  <c r="G117" i="1"/>
  <c r="V116" i="1"/>
  <c r="U116" i="1"/>
  <c r="R116" i="1"/>
  <c r="Q116" i="1"/>
  <c r="N116" i="1"/>
  <c r="M116" i="1"/>
  <c r="V115" i="1"/>
  <c r="T115" i="1"/>
  <c r="S115" i="1"/>
  <c r="R115" i="1"/>
  <c r="P115" i="1"/>
  <c r="O115" i="1"/>
  <c r="N115" i="1"/>
  <c r="L115" i="1"/>
  <c r="K115" i="1"/>
  <c r="J115" i="1"/>
  <c r="I115" i="1"/>
  <c r="H115" i="1"/>
  <c r="F115" i="1" s="1"/>
  <c r="V114" i="1"/>
  <c r="T114" i="1"/>
  <c r="S114" i="1"/>
  <c r="R114" i="1"/>
  <c r="P114" i="1"/>
  <c r="O114" i="1"/>
  <c r="N114" i="1"/>
  <c r="L114" i="1"/>
  <c r="K114" i="1"/>
  <c r="J114" i="1"/>
  <c r="I114" i="1"/>
  <c r="H114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V104" i="1"/>
  <c r="U104" i="1"/>
  <c r="R104" i="1"/>
  <c r="Q104" i="1"/>
  <c r="N104" i="1"/>
  <c r="M104" i="1"/>
  <c r="V103" i="1"/>
  <c r="T103" i="1"/>
  <c r="S103" i="1"/>
  <c r="F103" i="1" s="1"/>
  <c r="R103" i="1"/>
  <c r="P103" i="1"/>
  <c r="O103" i="1"/>
  <c r="N103" i="1"/>
  <c r="L103" i="1"/>
  <c r="K103" i="1"/>
  <c r="J103" i="1"/>
  <c r="I103" i="1"/>
  <c r="H103" i="1"/>
  <c r="G103" i="1"/>
  <c r="V102" i="1"/>
  <c r="T102" i="1"/>
  <c r="S102" i="1"/>
  <c r="R102" i="1"/>
  <c r="P102" i="1"/>
  <c r="O102" i="1"/>
  <c r="N102" i="1"/>
  <c r="L102" i="1"/>
  <c r="K102" i="1"/>
  <c r="J102" i="1"/>
  <c r="I102" i="1"/>
  <c r="H102" i="1"/>
  <c r="V93" i="1"/>
  <c r="U93" i="1"/>
  <c r="T93" i="1"/>
  <c r="S93" i="1"/>
  <c r="F93" i="1" s="1"/>
  <c r="R93" i="1"/>
  <c r="Q93" i="1"/>
  <c r="P93" i="1"/>
  <c r="O93" i="1"/>
  <c r="N93" i="1"/>
  <c r="M93" i="1"/>
  <c r="L93" i="1"/>
  <c r="K93" i="1"/>
  <c r="J93" i="1"/>
  <c r="I93" i="1"/>
  <c r="H93" i="1"/>
  <c r="G93" i="1"/>
  <c r="V92" i="1"/>
  <c r="U92" i="1"/>
  <c r="R92" i="1"/>
  <c r="Q92" i="1"/>
  <c r="N92" i="1"/>
  <c r="M92" i="1"/>
  <c r="V91" i="1"/>
  <c r="T91" i="1"/>
  <c r="S91" i="1"/>
  <c r="R91" i="1"/>
  <c r="P91" i="1"/>
  <c r="O91" i="1"/>
  <c r="N91" i="1"/>
  <c r="L91" i="1"/>
  <c r="K91" i="1"/>
  <c r="J91" i="1"/>
  <c r="I91" i="1"/>
  <c r="H91" i="1"/>
  <c r="G91" i="1"/>
  <c r="V90" i="1"/>
  <c r="T90" i="1"/>
  <c r="S90" i="1"/>
  <c r="R90" i="1"/>
  <c r="P90" i="1"/>
  <c r="O90" i="1"/>
  <c r="N90" i="1"/>
  <c r="L90" i="1"/>
  <c r="K90" i="1"/>
  <c r="J90" i="1"/>
  <c r="I90" i="1"/>
  <c r="H90" i="1"/>
  <c r="G90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V80" i="1"/>
  <c r="U80" i="1"/>
  <c r="R80" i="1"/>
  <c r="Q80" i="1"/>
  <c r="N80" i="1"/>
  <c r="M80" i="1"/>
  <c r="V79" i="1"/>
  <c r="T79" i="1"/>
  <c r="S79" i="1"/>
  <c r="R79" i="1"/>
  <c r="P79" i="1"/>
  <c r="O79" i="1"/>
  <c r="N79" i="1"/>
  <c r="L79" i="1"/>
  <c r="K79" i="1"/>
  <c r="J79" i="1"/>
  <c r="I79" i="1"/>
  <c r="H79" i="1"/>
  <c r="V78" i="1"/>
  <c r="T78" i="1"/>
  <c r="S78" i="1"/>
  <c r="R78" i="1"/>
  <c r="P78" i="1"/>
  <c r="O78" i="1"/>
  <c r="N78" i="1"/>
  <c r="L78" i="1"/>
  <c r="K78" i="1"/>
  <c r="J78" i="1"/>
  <c r="I78" i="1"/>
  <c r="H78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V68" i="1"/>
  <c r="U68" i="1"/>
  <c r="R68" i="1"/>
  <c r="Q68" i="1"/>
  <c r="N68" i="1"/>
  <c r="M68" i="1"/>
  <c r="V67" i="1"/>
  <c r="T67" i="1"/>
  <c r="S67" i="1"/>
  <c r="R67" i="1"/>
  <c r="P67" i="1"/>
  <c r="O67" i="1"/>
  <c r="N67" i="1"/>
  <c r="L67" i="1"/>
  <c r="K67" i="1"/>
  <c r="J67" i="1"/>
  <c r="I67" i="1"/>
  <c r="H67" i="1"/>
  <c r="G67" i="1"/>
  <c r="V66" i="1"/>
  <c r="T66" i="1"/>
  <c r="S66" i="1"/>
  <c r="R66" i="1"/>
  <c r="P66" i="1"/>
  <c r="O66" i="1"/>
  <c r="N66" i="1"/>
  <c r="L66" i="1"/>
  <c r="K66" i="1"/>
  <c r="J66" i="1"/>
  <c r="I66" i="1"/>
  <c r="H66" i="1"/>
  <c r="G66" i="1"/>
  <c r="G81" i="1" l="1"/>
  <c r="F66" i="1"/>
  <c r="F90" i="1"/>
  <c r="F91" i="1"/>
  <c r="F105" i="1"/>
  <c r="G105" i="1"/>
  <c r="F69" i="1"/>
  <c r="F78" i="1"/>
  <c r="F79" i="1"/>
  <c r="F81" i="1"/>
  <c r="F102" i="1"/>
  <c r="G102" i="1"/>
  <c r="F114" i="1"/>
  <c r="G114" i="1"/>
  <c r="F127" i="1"/>
  <c r="F67" i="1"/>
  <c r="G115" i="1"/>
  <c r="G126" i="1"/>
  <c r="G149" i="1"/>
  <c r="G78" i="1"/>
  <c r="G79" i="1"/>
  <c r="G146" i="1"/>
  <c r="V57" i="1" l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V56" i="1"/>
  <c r="U56" i="1"/>
  <c r="R56" i="1"/>
  <c r="Q56" i="1"/>
  <c r="N56" i="1"/>
  <c r="M56" i="1"/>
  <c r="V55" i="1"/>
  <c r="T55" i="1"/>
  <c r="G55" i="1" s="1"/>
  <c r="S55" i="1"/>
  <c r="R55" i="1"/>
  <c r="P55" i="1"/>
  <c r="O55" i="1"/>
  <c r="N55" i="1"/>
  <c r="L55" i="1"/>
  <c r="K55" i="1"/>
  <c r="J55" i="1"/>
  <c r="I55" i="1"/>
  <c r="H55" i="1"/>
  <c r="V54" i="1"/>
  <c r="T54" i="1"/>
  <c r="S54" i="1"/>
  <c r="R54" i="1"/>
  <c r="P54" i="1"/>
  <c r="O54" i="1"/>
  <c r="N54" i="1"/>
  <c r="L54" i="1"/>
  <c r="K54" i="1"/>
  <c r="J54" i="1"/>
  <c r="I54" i="1"/>
  <c r="H54" i="1"/>
  <c r="V45" i="1"/>
  <c r="V42" i="1"/>
  <c r="M44" i="1"/>
  <c r="U45" i="1"/>
  <c r="T45" i="1"/>
  <c r="S45" i="1"/>
  <c r="R45" i="1"/>
  <c r="Q45" i="1"/>
  <c r="P45" i="1"/>
  <c r="O45" i="1"/>
  <c r="N45" i="1"/>
  <c r="M45" i="1"/>
  <c r="K45" i="1"/>
  <c r="J45" i="1"/>
  <c r="I45" i="1"/>
  <c r="H45" i="1"/>
  <c r="G45" i="1"/>
  <c r="V44" i="1"/>
  <c r="U44" i="1"/>
  <c r="R44" i="1"/>
  <c r="Q44" i="1"/>
  <c r="N44" i="1"/>
  <c r="V43" i="1"/>
  <c r="T43" i="1"/>
  <c r="S43" i="1"/>
  <c r="R43" i="1"/>
  <c r="P43" i="1"/>
  <c r="O43" i="1"/>
  <c r="N43" i="1"/>
  <c r="K43" i="1"/>
  <c r="J43" i="1"/>
  <c r="I43" i="1"/>
  <c r="H43" i="1"/>
  <c r="T42" i="1"/>
  <c r="S42" i="1"/>
  <c r="R42" i="1"/>
  <c r="P42" i="1"/>
  <c r="O42" i="1"/>
  <c r="N42" i="1"/>
  <c r="K42" i="1"/>
  <c r="J42" i="1"/>
  <c r="I42" i="1"/>
  <c r="H42" i="1"/>
  <c r="R30" i="1"/>
  <c r="G171" i="1"/>
  <c r="G54" i="1" l="1"/>
  <c r="F55" i="1"/>
  <c r="G57" i="1"/>
  <c r="F54" i="1"/>
  <c r="F57" i="1"/>
  <c r="F45" i="1"/>
  <c r="G42" i="1"/>
  <c r="G43" i="1"/>
  <c r="F42" i="1"/>
  <c r="F43" i="1"/>
  <c r="F171" i="1"/>
  <c r="G170" i="1"/>
  <c r="F170" i="1"/>
  <c r="G173" i="1"/>
  <c r="F173" i="1"/>
  <c r="V169" i="1" l="1"/>
  <c r="V168" i="1"/>
  <c r="U168" i="1"/>
  <c r="U169" i="1"/>
  <c r="T169" i="1"/>
  <c r="S169" i="1"/>
  <c r="R169" i="1"/>
  <c r="R168" i="1"/>
  <c r="Q168" i="1"/>
  <c r="Q176" i="1" s="1"/>
  <c r="Q169" i="1"/>
  <c r="P169" i="1"/>
  <c r="O169" i="1"/>
  <c r="M168" i="1"/>
  <c r="N168" i="1"/>
  <c r="N169" i="1"/>
  <c r="M169" i="1"/>
  <c r="L169" i="1"/>
  <c r="K169" i="1"/>
  <c r="J169" i="1"/>
  <c r="I169" i="1"/>
  <c r="H169" i="1"/>
  <c r="I167" i="1"/>
  <c r="J167" i="1"/>
  <c r="K167" i="1"/>
  <c r="L167" i="1"/>
  <c r="N167" i="1"/>
  <c r="O167" i="1"/>
  <c r="O175" i="1" s="1"/>
  <c r="P167" i="1"/>
  <c r="R167" i="1"/>
  <c r="S167" i="1"/>
  <c r="T167" i="1"/>
  <c r="V167" i="1"/>
  <c r="V166" i="1"/>
  <c r="T166" i="1"/>
  <c r="S166" i="1"/>
  <c r="R166" i="1"/>
  <c r="P166" i="1"/>
  <c r="P174" i="1" s="1"/>
  <c r="O166" i="1"/>
  <c r="N166" i="1"/>
  <c r="L166" i="1"/>
  <c r="K166" i="1"/>
  <c r="J166" i="1"/>
  <c r="I166" i="1"/>
  <c r="H166" i="1"/>
  <c r="G169" i="1" l="1"/>
  <c r="F169" i="1"/>
  <c r="F166" i="1"/>
  <c r="S31" i="1"/>
  <c r="V30" i="1" l="1"/>
  <c r="V31" i="1"/>
  <c r="V32" i="1"/>
  <c r="V33" i="1"/>
  <c r="U32" i="1"/>
  <c r="U33" i="1"/>
  <c r="S33" i="1"/>
  <c r="T33" i="1"/>
  <c r="T30" i="1"/>
  <c r="T31" i="1"/>
  <c r="S30" i="1"/>
  <c r="R31" i="1"/>
  <c r="R32" i="1"/>
  <c r="R33" i="1"/>
  <c r="Q32" i="1"/>
  <c r="Q33" i="1"/>
  <c r="P33" i="1"/>
  <c r="O33" i="1"/>
  <c r="P30" i="1"/>
  <c r="P31" i="1"/>
  <c r="O31" i="1"/>
  <c r="O30" i="1"/>
  <c r="K30" i="1"/>
  <c r="K31" i="1"/>
  <c r="L31" i="1"/>
  <c r="L30" i="1"/>
  <c r="N30" i="1"/>
  <c r="N31" i="1"/>
  <c r="N32" i="1"/>
  <c r="M32" i="1"/>
  <c r="N33" i="1"/>
  <c r="M33" i="1"/>
  <c r="L33" i="1"/>
  <c r="K33" i="1"/>
  <c r="J33" i="1"/>
  <c r="I33" i="1"/>
  <c r="G33" i="1" s="1"/>
  <c r="H33" i="1"/>
  <c r="F33" i="1" s="1"/>
  <c r="H31" i="1"/>
  <c r="I31" i="1"/>
  <c r="J31" i="1"/>
  <c r="J30" i="1"/>
  <c r="I30" i="1"/>
  <c r="H30" i="1"/>
  <c r="F30" i="1" s="1"/>
  <c r="G30" i="1" l="1"/>
  <c r="F31" i="1"/>
  <c r="G31" i="1"/>
  <c r="L174" i="1"/>
  <c r="T174" i="1" s="1"/>
  <c r="H174" i="1"/>
  <c r="M176" i="1"/>
  <c r="U176" i="1" s="1"/>
  <c r="V176" i="1" s="1"/>
  <c r="I174" i="1"/>
  <c r="O174" i="1" l="1"/>
  <c r="O177" i="1" s="1"/>
  <c r="G166" i="1"/>
  <c r="P175" i="1"/>
  <c r="P177" i="1" s="1"/>
  <c r="G167" i="1"/>
  <c r="K174" i="1"/>
  <c r="R176" i="1"/>
  <c r="J174" i="1"/>
  <c r="H175" i="1"/>
  <c r="J175" i="1"/>
  <c r="L175" i="1"/>
  <c r="I175" i="1"/>
  <c r="K175" i="1"/>
  <c r="N175" i="1" s="1"/>
  <c r="F167" i="1"/>
  <c r="R174" i="1" l="1"/>
  <c r="R175" i="1"/>
  <c r="S175" i="1"/>
  <c r="V175" i="1" s="1"/>
  <c r="T175" i="1"/>
  <c r="T177" i="1" s="1"/>
  <c r="L177" i="1"/>
  <c r="N174" i="1"/>
  <c r="K177" i="1"/>
  <c r="Q177" i="1"/>
  <c r="S174" i="1"/>
  <c r="V174" i="1" s="1"/>
  <c r="J177" i="1"/>
  <c r="M177" i="1"/>
  <c r="N176" i="1"/>
  <c r="H177" i="1"/>
  <c r="I177" i="1"/>
  <c r="G174" i="1"/>
  <c r="F174" i="1" l="1"/>
  <c r="U177" i="1"/>
  <c r="F175" i="1"/>
  <c r="G177" i="1"/>
  <c r="G175" i="1"/>
  <c r="R177" i="1"/>
  <c r="S177" i="1"/>
  <c r="F177" i="1" s="1"/>
  <c r="N177" i="1"/>
  <c r="V177" i="1" l="1"/>
</calcChain>
</file>

<file path=xl/sharedStrings.xml><?xml version="1.0" encoding="utf-8"?>
<sst xmlns="http://schemas.openxmlformats.org/spreadsheetml/2006/main" count="999" uniqueCount="56">
  <si>
    <t>Kapitola</t>
  </si>
  <si>
    <t>Průměrný měsíční plat v Kč</t>
  </si>
  <si>
    <t>Celkem</t>
  </si>
  <si>
    <t>Prostředky na platy</t>
  </si>
  <si>
    <t xml:space="preserve">Úřad vlády České republiky </t>
  </si>
  <si>
    <t>Ostatní personální kapacity</t>
  </si>
  <si>
    <t>A</t>
  </si>
  <si>
    <t>B</t>
  </si>
  <si>
    <t xml:space="preserve">Celkem </t>
  </si>
  <si>
    <t>Ministerstvo financí</t>
  </si>
  <si>
    <t>Administrativní personální kapacity</t>
  </si>
  <si>
    <t>Souhrn</t>
  </si>
  <si>
    <t>Ministerstvo práce a sociálních věcí</t>
  </si>
  <si>
    <t>Ministerstvo vnitra</t>
  </si>
  <si>
    <t>Ministerstvo životního prostředí</t>
  </si>
  <si>
    <t>Ministerstvo pro místní rozvoj</t>
  </si>
  <si>
    <t>Ministerstvo průmyslu a obchodu</t>
  </si>
  <si>
    <t xml:space="preserve">Ministerstvo dopravy </t>
  </si>
  <si>
    <t>Ministerstvo zemědělství</t>
  </si>
  <si>
    <t>Ministerstvo školství, mládeže a tělovýchovy</t>
  </si>
  <si>
    <t>Ministerstvo spravedlnosti</t>
  </si>
  <si>
    <t>Úřad průmyslového vlastnictví</t>
  </si>
  <si>
    <t>Český statistický úřad</t>
  </si>
  <si>
    <t>Souhrn administrativní personální kapacity</t>
  </si>
  <si>
    <t>Souhrn ostatní personální kapacity</t>
  </si>
  <si>
    <t>Ostatní platby za provedenou práci/ostatní osobní náklady</t>
  </si>
  <si>
    <t>Ostatní platby za provedenou práci/ostatní osoní náklady</t>
  </si>
  <si>
    <t xml:space="preserve">Ostatní personální kapacity 
</t>
  </si>
  <si>
    <t>Objem prostředků na platy a ostatní platby za provedenou práci zaměstnanců zapojených do oblasti čerpání prostředků z rozpočtu Evropské unie, finančních mechanismů, které jsou spolufinancovány z prostředků příslušných programů nebo projektů vč. počtu zaměstnanců za OSS a PO</t>
  </si>
  <si>
    <t>A - platy zaměstnanců na služebních místech dle zákona o státní službě
B -platy zaměstnanců vyjma těch na služebních místech dle zákona o státní službě
C - podseskupení položek 502 (OSS); ostatní osobní náklady (SPO)</t>
  </si>
  <si>
    <t>Průměrná roční motivace na fyzickou osobu (plat plně SR) v Kč</t>
  </si>
  <si>
    <t>z toho: 
motivace (plat plně SR)</t>
  </si>
  <si>
    <t>C</t>
  </si>
  <si>
    <t>x</t>
  </si>
  <si>
    <t xml:space="preserve">Souhrn 
</t>
  </si>
  <si>
    <t xml:space="preserve">Souhrn
</t>
  </si>
  <si>
    <t>Ministertsvo kultury</t>
  </si>
  <si>
    <t>Ministerstvo zdravotnictví</t>
  </si>
  <si>
    <t>Technologická agentura ČR</t>
  </si>
  <si>
    <t>Ministerstvo obrany</t>
  </si>
  <si>
    <t>Kancelář veřejného ochránce práv</t>
  </si>
  <si>
    <t>Průměrný přepočtený počet míst</t>
  </si>
  <si>
    <t>Ze státního rozpočtu 2020 v  Kč</t>
  </si>
  <si>
    <t>Z rozpočtu EU a finančních mechanismů  2020 v  Kč</t>
  </si>
  <si>
    <t>Celkové prostředky na platy zaměstnanců a ostatní platby za provedenou práci 2020 v  Kč</t>
  </si>
  <si>
    <t>Ministerstvo zahraničních věcí</t>
  </si>
  <si>
    <t>Ústav pro studium totalitních režimů</t>
  </si>
  <si>
    <r>
      <t xml:space="preserve">Administrativní personální kapacity </t>
    </r>
    <r>
      <rPr>
        <b/>
        <vertAlign val="superscript"/>
        <sz val="14"/>
        <rFont val="Calibri"/>
        <family val="2"/>
        <charset val="238"/>
        <scheme val="minor"/>
      </rPr>
      <t>1)</t>
    </r>
    <r>
      <rPr>
        <b/>
        <sz val="14"/>
        <rFont val="Calibri"/>
        <family val="2"/>
        <charset val="238"/>
        <scheme val="minor"/>
      </rPr>
      <t xml:space="preserve">/ Ostatní personální kapacity </t>
    </r>
    <r>
      <rPr>
        <b/>
        <vertAlign val="superscript"/>
        <sz val="14"/>
        <rFont val="Calibri"/>
        <family val="2"/>
        <charset val="238"/>
        <scheme val="minor"/>
      </rPr>
      <t>2)</t>
    </r>
  </si>
  <si>
    <r>
      <t xml:space="preserve">Kmenoví zaměstnanci (přepočet na úvazky a celorok) </t>
    </r>
    <r>
      <rPr>
        <vertAlign val="superscript"/>
        <sz val="14"/>
        <rFont val="Calibri"/>
        <family val="2"/>
        <charset val="238"/>
        <scheme val="minor"/>
      </rPr>
      <t>3)</t>
    </r>
  </si>
  <si>
    <r>
      <t xml:space="preserve">kmenoví zaměstnanci (plat plně SR) - motivace (fyzické osoby) </t>
    </r>
    <r>
      <rPr>
        <vertAlign val="superscript"/>
        <sz val="14"/>
        <rFont val="Calibri"/>
        <family val="2"/>
        <charset val="238"/>
        <scheme val="minor"/>
      </rPr>
      <t>4)</t>
    </r>
  </si>
  <si>
    <r>
      <t xml:space="preserve">jednorázové navýšení (přepočet na úvazky a celorok) </t>
    </r>
    <r>
      <rPr>
        <vertAlign val="superscript"/>
        <sz val="14"/>
        <rFont val="Calibri"/>
        <family val="2"/>
        <charset val="238"/>
        <scheme val="minor"/>
      </rPr>
      <t>5)</t>
    </r>
  </si>
  <si>
    <r>
      <rPr>
        <vertAlign val="superscript"/>
        <sz val="15"/>
        <rFont val="Calibri"/>
        <family val="2"/>
        <charset val="238"/>
        <scheme val="minor"/>
      </rPr>
      <t xml:space="preserve">1) </t>
    </r>
    <r>
      <rPr>
        <sz val="15"/>
        <rFont val="Calibri"/>
        <family val="2"/>
        <charset val="238"/>
        <scheme val="minor"/>
      </rPr>
      <t>Implementační struktura programů spolufinancovaných z ESI fondů podle usnesení vlády č. 444/2014 a fondů AMF, FVB, OP PMP.</t>
    </r>
  </si>
  <si>
    <r>
      <rPr>
        <vertAlign val="superscript"/>
        <sz val="15"/>
        <rFont val="Calibri"/>
        <family val="2"/>
        <charset val="238"/>
        <scheme val="minor"/>
      </rPr>
      <t>2)</t>
    </r>
    <r>
      <rPr>
        <sz val="15"/>
        <rFont val="Calibri"/>
        <family val="2"/>
        <charset val="238"/>
        <scheme val="minor"/>
      </rPr>
      <t xml:space="preserve"> Realizace programů/projektů EU/FM.</t>
    </r>
  </si>
  <si>
    <r>
      <rPr>
        <vertAlign val="superscript"/>
        <sz val="15"/>
        <rFont val="Calibri"/>
        <family val="2"/>
        <charset val="238"/>
        <scheme val="minor"/>
      </rPr>
      <t xml:space="preserve"> 3)</t>
    </r>
    <r>
      <rPr>
        <sz val="15"/>
        <rFont val="Calibri"/>
        <family val="2"/>
        <charset val="238"/>
        <scheme val="minor"/>
      </rPr>
      <t xml:space="preserve"> Přepočtený počet míst zaměstnanců (zohlednění úvazků i přepočtu na celorok) bez vazby na každoroční jednorázové navyšování/snižování. Jde o kmenové zaměstnance OSS/SPO, kteří po ukončení projektů, maximálně programového období kapitole zůstanou k dalšímu využití. Údaje jsou zaokrouhleny na 2 desetinná místa a zobrazeny jako čísla celá.</t>
    </r>
  </si>
  <si>
    <r>
      <rPr>
        <vertAlign val="superscript"/>
        <sz val="15"/>
        <rFont val="Calibri"/>
        <family val="2"/>
        <charset val="238"/>
        <scheme val="minor"/>
      </rPr>
      <t>4)</t>
    </r>
    <r>
      <rPr>
        <sz val="15"/>
        <rFont val="Calibri"/>
        <family val="2"/>
        <charset val="238"/>
        <scheme val="minor"/>
      </rPr>
      <t xml:space="preserve"> Fyzický počet zaměstnanců jejichž plat je plně hrazen ze SR a zároveň součástí osobních nákladů je finanční motivace dle usnesení vlády č. 444/2014, případně fyzický počet zaměstnanců v rámci ostatních personálních kapacit jejichž plat je plně hrazen ze SR a na které se vztahuje finanční motivace. </t>
    </r>
  </si>
  <si>
    <r>
      <rPr>
        <vertAlign val="superscript"/>
        <sz val="15"/>
        <rFont val="Calibri"/>
        <family val="2"/>
        <charset val="238"/>
        <scheme val="minor"/>
      </rPr>
      <t>5)</t>
    </r>
    <r>
      <rPr>
        <sz val="15"/>
        <rFont val="Calibri"/>
        <family val="2"/>
        <charset val="238"/>
        <scheme val="minor"/>
      </rPr>
      <t xml:space="preserve"> Přepočtený počet míst zaměstnanců (zohlednění úvazků i přepočtu na celorok) s vazbou na každoroční jednorázové navyšování/snižování. Údaje jsou zaokrouhleny na 2 desetinná místa a zobrazeny jako čísla celá.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</si>
</sst>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K_č_-;\-* #,##0\ _K_č_-;_-* &quot;-&quot;\ _K_č_-;_-@_-"/>
    <numFmt numFmtId="43" formatCode="_-* #,##0.00\ _K_č_-;\-* #,##0.00\ _K_č_-;_-* &quot;-&quot;??\ _K_č_-;_-@_-"/>
    <numFmt numFmtId="164" formatCode="#,##0&quot; &quot;"/>
    <numFmt numFmtId="165" formatCode="_-* #,##0\ _K_č_s_-;\-* #,##0\ _K_č_s_-;_-* &quot;-&quot;\ _K_č_s_-;_-@_-"/>
    <numFmt numFmtId="166" formatCode="m\o\n\th\ d\,\ \y\y\y\y"/>
    <numFmt numFmtId="167" formatCode="d/\ m\Řs\ˇ\c\ yyyy"/>
  </numFmts>
  <fonts count="7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 CE"/>
      <charset val="238"/>
    </font>
    <font>
      <sz val="10"/>
      <name val="Arial CE"/>
      <charset val="238"/>
    </font>
    <font>
      <sz val="1"/>
      <color indexed="8"/>
      <name val="Courier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8"/>
      <name val="Calibri"/>
      <family val="2"/>
      <charset val="238"/>
    </font>
    <font>
      <sz val="10"/>
      <name val="Arial CE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1"/>
      <charset val="238"/>
    </font>
    <font>
      <b/>
      <sz val="11"/>
      <color indexed="9"/>
      <name val="Calibri"/>
      <family val="2"/>
    </font>
    <font>
      <sz val="11"/>
      <color indexed="20"/>
      <name val="Calibri"/>
      <family val="2"/>
      <charset val="238"/>
    </font>
    <font>
      <sz val="11"/>
      <color indexed="48"/>
      <name val="Calibri"/>
      <family val="2"/>
    </font>
    <font>
      <b/>
      <sz val="11"/>
      <color indexed="9"/>
      <name val="Calibri"/>
      <family val="2"/>
      <charset val="238"/>
    </font>
    <font>
      <sz val="11"/>
      <color indexed="53"/>
      <name val="Calibri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11"/>
      <color indexed="63"/>
      <name val="Calibri"/>
      <family val="2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b/>
      <sz val="10"/>
      <color indexed="3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2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22"/>
      <color indexed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vertAlign val="superscript"/>
      <sz val="14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vertAlign val="superscript"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vertAlign val="superscript"/>
      <sz val="15"/>
      <name val="Calibri"/>
      <family val="2"/>
      <charset val="238"/>
      <scheme val="minor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9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rgb="FFFFFFCC"/>
      </patternFill>
    </fill>
    <fill>
      <patternFill patternType="solid">
        <fgColor theme="7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70">
    <xf numFmtId="0" fontId="0" fillId="0" borderId="0"/>
    <xf numFmtId="0" fontId="5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9" fillId="24" borderId="0" applyNumberFormat="0" applyBorder="0" applyAlignment="0" applyProtection="0"/>
    <xf numFmtId="0" fontId="8" fillId="19" borderId="0" applyNumberFormat="0" applyBorder="0" applyAlignment="0" applyProtection="0"/>
    <xf numFmtId="0" fontId="8" fillId="25" borderId="0" applyNumberFormat="0" applyBorder="0" applyAlignment="0" applyProtection="0"/>
    <xf numFmtId="0" fontId="9" fillId="20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9" fillId="18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9" fillId="30" borderId="0" applyNumberFormat="0" applyBorder="0" applyAlignment="0" applyProtection="0"/>
    <xf numFmtId="0" fontId="10" fillId="21" borderId="0" applyNumberFormat="0" applyBorder="0" applyAlignment="0" applyProtection="0"/>
    <xf numFmtId="0" fontId="11" fillId="31" borderId="1" applyNumberFormat="0" applyAlignment="0" applyProtection="0"/>
    <xf numFmtId="0" fontId="12" fillId="0" borderId="2" applyNumberFormat="0" applyFill="0" applyAlignment="0" applyProtection="0"/>
    <xf numFmtId="0" fontId="12" fillId="0" borderId="2" applyNumberFormat="0" applyFill="0" applyAlignment="0" applyProtection="0"/>
    <xf numFmtId="164" fontId="4" fillId="0" borderId="0"/>
    <xf numFmtId="0" fontId="5" fillId="0" borderId="0">
      <protection locked="0"/>
    </xf>
    <xf numFmtId="0" fontId="5" fillId="0" borderId="0">
      <protection locked="0"/>
    </xf>
    <xf numFmtId="165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4" fillId="0" borderId="0" applyFont="0" applyFill="0" applyBorder="0" applyAlignment="0" applyProtection="0"/>
    <xf numFmtId="166" fontId="5" fillId="0" borderId="0">
      <protection locked="0"/>
    </xf>
    <xf numFmtId="167" fontId="5" fillId="0" borderId="0">
      <protection locked="0"/>
    </xf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5" fillId="0" borderId="0" applyNumberFormat="0" applyFill="0" applyBorder="0" applyAlignment="0" applyProtection="0"/>
    <xf numFmtId="0" fontId="5" fillId="0" borderId="0">
      <protection locked="0"/>
    </xf>
    <xf numFmtId="0" fontId="16" fillId="35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>
      <protection locked="0"/>
    </xf>
    <xf numFmtId="0" fontId="20" fillId="0" borderId="0">
      <protection locked="0"/>
    </xf>
    <xf numFmtId="0" fontId="21" fillId="25" borderId="6" applyNumberFormat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3" fillId="29" borderId="1" applyNumberFormat="0" applyAlignment="0" applyProtection="0"/>
    <xf numFmtId="0" fontId="24" fillId="36" borderId="6" applyNumberFormat="0" applyAlignment="0" applyProtection="0"/>
    <xf numFmtId="0" fontId="24" fillId="36" borderId="6" applyNumberFormat="0" applyAlignment="0" applyProtection="0"/>
    <xf numFmtId="0" fontId="25" fillId="0" borderId="7" applyNumberFormat="0" applyFill="0" applyAlignment="0" applyProtection="0"/>
    <xf numFmtId="0" fontId="5" fillId="0" borderId="0">
      <protection locked="0"/>
    </xf>
    <xf numFmtId="0" fontId="26" fillId="0" borderId="8" applyNumberFormat="0" applyFill="0" applyAlignment="0" applyProtection="0"/>
    <xf numFmtId="0" fontId="26" fillId="0" borderId="8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0" fillId="0" borderId="0">
      <protection locked="0"/>
    </xf>
    <xf numFmtId="0" fontId="20" fillId="0" borderId="0">
      <protection locked="0"/>
    </xf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29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2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3" fillId="0" borderId="0"/>
    <xf numFmtId="0" fontId="2" fillId="28" borderId="10" applyNumberFormat="0" applyFont="0" applyAlignment="0" applyProtection="0"/>
    <xf numFmtId="0" fontId="2" fillId="28" borderId="10" applyNumberFormat="0" applyFont="0" applyAlignment="0" applyProtection="0"/>
    <xf numFmtId="0" fontId="34" fillId="31" borderId="11" applyNumberFormat="0" applyAlignment="0" applyProtection="0"/>
    <xf numFmtId="0" fontId="5" fillId="0" borderId="0">
      <protection locked="0"/>
    </xf>
    <xf numFmtId="0" fontId="5" fillId="0" borderId="0">
      <protection locked="0"/>
    </xf>
    <xf numFmtId="0" fontId="6" fillId="38" borderId="10" applyNumberFormat="0" applyFont="0" applyAlignment="0" applyProtection="0"/>
    <xf numFmtId="0" fontId="6" fillId="38" borderId="10" applyNumberFormat="0" applyFont="0" applyAlignment="0" applyProtection="0"/>
    <xf numFmtId="0" fontId="6" fillId="38" borderId="10" applyNumberFormat="0" applyFont="0" applyAlignment="0" applyProtection="0"/>
    <xf numFmtId="0" fontId="1" fillId="54" borderId="62" applyNumberFormat="0" applyFont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12" applyNumberFormat="0" applyFill="0" applyAlignment="0" applyProtection="0"/>
    <xf numFmtId="0" fontId="35" fillId="0" borderId="12" applyNumberFormat="0" applyFill="0" applyAlignment="0" applyProtection="0"/>
    <xf numFmtId="4" fontId="36" fillId="39" borderId="13" applyNumberFormat="0" applyProtection="0">
      <alignment vertical="center"/>
    </xf>
    <xf numFmtId="4" fontId="37" fillId="37" borderId="14" applyNumberFormat="0" applyProtection="0">
      <alignment vertical="center"/>
    </xf>
    <xf numFmtId="4" fontId="36" fillId="39" borderId="13" applyNumberFormat="0" applyProtection="0">
      <alignment horizontal="left" vertical="center" indent="1"/>
    </xf>
    <xf numFmtId="0" fontId="38" fillId="37" borderId="14" applyNumberFormat="0" applyProtection="0">
      <alignment horizontal="left" vertical="top" indent="1"/>
    </xf>
    <xf numFmtId="4" fontId="39" fillId="3" borderId="14" applyNumberFormat="0" applyProtection="0">
      <alignment horizontal="right" vertical="center"/>
    </xf>
    <xf numFmtId="4" fontId="39" fillId="9" borderId="14" applyNumberFormat="0" applyProtection="0">
      <alignment horizontal="right" vertical="center"/>
    </xf>
    <xf numFmtId="4" fontId="39" fillId="40" borderId="14" applyNumberFormat="0" applyProtection="0">
      <alignment horizontal="right" vertical="center"/>
    </xf>
    <xf numFmtId="4" fontId="39" fillId="11" borderId="14" applyNumberFormat="0" applyProtection="0">
      <alignment horizontal="right" vertical="center"/>
    </xf>
    <xf numFmtId="4" fontId="39" fillId="15" borderId="14" applyNumberFormat="0" applyProtection="0">
      <alignment horizontal="right" vertical="center"/>
    </xf>
    <xf numFmtId="4" fontId="39" fillId="41" borderId="14" applyNumberFormat="0" applyProtection="0">
      <alignment horizontal="right" vertical="center"/>
    </xf>
    <xf numFmtId="4" fontId="39" fillId="42" borderId="14" applyNumberFormat="0" applyProtection="0">
      <alignment horizontal="right" vertical="center"/>
    </xf>
    <xf numFmtId="4" fontId="39" fillId="43" borderId="14" applyNumberFormat="0" applyProtection="0">
      <alignment horizontal="right" vertical="center"/>
    </xf>
    <xf numFmtId="4" fontId="39" fillId="10" borderId="14" applyNumberFormat="0" applyProtection="0">
      <alignment horizontal="right" vertical="center"/>
    </xf>
    <xf numFmtId="4" fontId="38" fillId="44" borderId="15" applyNumberFormat="0" applyProtection="0">
      <alignment horizontal="left" vertical="center" indent="1"/>
    </xf>
    <xf numFmtId="0" fontId="40" fillId="0" borderId="0"/>
    <xf numFmtId="0" fontId="33" fillId="0" borderId="0">
      <alignment horizontal="left"/>
    </xf>
    <xf numFmtId="0" fontId="41" fillId="45" borderId="0"/>
    <xf numFmtId="4" fontId="39" fillId="46" borderId="0" applyNumberFormat="0" applyProtection="0">
      <alignment horizontal="left" vertical="center" indent="1"/>
    </xf>
    <xf numFmtId="4" fontId="42" fillId="47" borderId="0" applyNumberFormat="0" applyProtection="0">
      <alignment horizontal="left" vertical="center" indent="1"/>
    </xf>
    <xf numFmtId="4" fontId="39" fillId="48" borderId="14" applyNumberFormat="0" applyProtection="0">
      <alignment horizontal="right" vertical="center"/>
    </xf>
    <xf numFmtId="4" fontId="43" fillId="46" borderId="0" applyNumberFormat="0" applyProtection="0">
      <alignment horizontal="left" vertical="center" indent="1"/>
    </xf>
    <xf numFmtId="4" fontId="43" fillId="48" borderId="0" applyNumberFormat="0" applyProtection="0">
      <alignment horizontal="left" vertical="center" indent="1"/>
    </xf>
    <xf numFmtId="0" fontId="2" fillId="47" borderId="14" applyNumberFormat="0" applyProtection="0">
      <alignment horizontal="left" vertical="center" indent="1"/>
    </xf>
    <xf numFmtId="0" fontId="2" fillId="47" borderId="14" applyNumberFormat="0" applyProtection="0">
      <alignment horizontal="left" vertical="center" indent="1"/>
    </xf>
    <xf numFmtId="0" fontId="2" fillId="47" borderId="14" applyNumberFormat="0" applyProtection="0">
      <alignment horizontal="left" vertical="top" indent="1"/>
    </xf>
    <xf numFmtId="0" fontId="2" fillId="47" borderId="14" applyNumberFormat="0" applyProtection="0">
      <alignment horizontal="left" vertical="top" indent="1"/>
    </xf>
    <xf numFmtId="0" fontId="2" fillId="48" borderId="14" applyNumberFormat="0" applyProtection="0">
      <alignment horizontal="left" vertical="center" indent="1"/>
    </xf>
    <xf numFmtId="0" fontId="2" fillId="48" borderId="14" applyNumberFormat="0" applyProtection="0">
      <alignment horizontal="left" vertical="center" indent="1"/>
    </xf>
    <xf numFmtId="0" fontId="2" fillId="48" borderId="14" applyNumberFormat="0" applyProtection="0">
      <alignment horizontal="left" vertical="top" indent="1"/>
    </xf>
    <xf numFmtId="0" fontId="2" fillId="48" borderId="14" applyNumberFormat="0" applyProtection="0">
      <alignment horizontal="left" vertical="top" indent="1"/>
    </xf>
    <xf numFmtId="0" fontId="2" fillId="8" borderId="14" applyNumberFormat="0" applyProtection="0">
      <alignment horizontal="left" vertical="center" indent="1"/>
    </xf>
    <xf numFmtId="0" fontId="2" fillId="8" borderId="14" applyNumberFormat="0" applyProtection="0">
      <alignment horizontal="left" vertical="center" indent="1"/>
    </xf>
    <xf numFmtId="0" fontId="2" fillId="8" borderId="14" applyNumberFormat="0" applyProtection="0">
      <alignment horizontal="left" vertical="top" indent="1"/>
    </xf>
    <xf numFmtId="0" fontId="2" fillId="8" borderId="14" applyNumberFormat="0" applyProtection="0">
      <alignment horizontal="left" vertical="top" indent="1"/>
    </xf>
    <xf numFmtId="0" fontId="2" fillId="46" borderId="14" applyNumberFormat="0" applyProtection="0">
      <alignment horizontal="left" vertical="center" indent="1"/>
    </xf>
    <xf numFmtId="0" fontId="2" fillId="46" borderId="14" applyNumberFormat="0" applyProtection="0">
      <alignment horizontal="left" vertical="center" indent="1"/>
    </xf>
    <xf numFmtId="0" fontId="2" fillId="46" borderId="14" applyNumberFormat="0" applyProtection="0">
      <alignment horizontal="left" vertical="top" indent="1"/>
    </xf>
    <xf numFmtId="0" fontId="2" fillId="46" borderId="14" applyNumberFormat="0" applyProtection="0">
      <alignment horizontal="left" vertical="top" indent="1"/>
    </xf>
    <xf numFmtId="4" fontId="44" fillId="14" borderId="13" applyNumberFormat="0" applyProtection="0">
      <alignment horizontal="left" vertical="center" indent="1"/>
    </xf>
    <xf numFmtId="0" fontId="2" fillId="49" borderId="16" applyNumberFormat="0">
      <protection locked="0"/>
    </xf>
    <xf numFmtId="0" fontId="2" fillId="49" borderId="16" applyNumberFormat="0">
      <protection locked="0"/>
    </xf>
    <xf numFmtId="0" fontId="36" fillId="47" borderId="17" applyBorder="0"/>
    <xf numFmtId="4" fontId="39" fillId="38" borderId="14" applyNumberFormat="0" applyProtection="0">
      <alignment vertical="center"/>
    </xf>
    <xf numFmtId="4" fontId="45" fillId="38" borderId="14" applyNumberFormat="0" applyProtection="0">
      <alignment vertical="center"/>
    </xf>
    <xf numFmtId="4" fontId="39" fillId="38" borderId="14" applyNumberFormat="0" applyProtection="0">
      <alignment horizontal="left" vertical="center" indent="1"/>
    </xf>
    <xf numFmtId="0" fontId="39" fillId="38" borderId="14" applyNumberFormat="0" applyProtection="0">
      <alignment horizontal="left" vertical="top" indent="1"/>
    </xf>
    <xf numFmtId="4" fontId="44" fillId="0" borderId="13" applyNumberFormat="0" applyProtection="0">
      <alignment horizontal="right" vertical="center"/>
    </xf>
    <xf numFmtId="4" fontId="45" fillId="46" borderId="14" applyNumberFormat="0" applyProtection="0">
      <alignment horizontal="right" vertical="center"/>
    </xf>
    <xf numFmtId="4" fontId="44" fillId="14" borderId="13" applyNumberFormat="0" applyProtection="0">
      <alignment horizontal="left" vertical="center" indent="1"/>
    </xf>
    <xf numFmtId="0" fontId="39" fillId="48" borderId="14" applyNumberFormat="0" applyProtection="0">
      <alignment horizontal="left" vertical="top" indent="1"/>
    </xf>
    <xf numFmtId="4" fontId="46" fillId="50" borderId="0" applyNumberFormat="0" applyProtection="0">
      <alignment horizontal="left" vertical="center" indent="1"/>
    </xf>
    <xf numFmtId="0" fontId="44" fillId="51" borderId="16"/>
    <xf numFmtId="4" fontId="47" fillId="46" borderId="14" applyNumberFormat="0" applyProtection="0">
      <alignment horizontal="right" vertical="center"/>
    </xf>
    <xf numFmtId="0" fontId="48" fillId="0" borderId="0" applyNumberFormat="0" applyFill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" fillId="0" borderId="18">
      <protection locked="0"/>
    </xf>
    <xf numFmtId="0" fontId="51" fillId="7" borderId="1" applyNumberFormat="0" applyAlignment="0" applyProtection="0"/>
    <xf numFmtId="0" fontId="51" fillId="7" borderId="1" applyNumberFormat="0" applyAlignment="0" applyProtection="0"/>
    <xf numFmtId="0" fontId="52" fillId="52" borderId="1" applyNumberFormat="0" applyAlignment="0" applyProtection="0"/>
    <xf numFmtId="0" fontId="52" fillId="52" borderId="1" applyNumberFormat="0" applyAlignment="0" applyProtection="0"/>
    <xf numFmtId="0" fontId="53" fillId="52" borderId="11" applyNumberFormat="0" applyAlignment="0" applyProtection="0"/>
    <xf numFmtId="0" fontId="53" fillId="52" borderId="11" applyNumberFormat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7" fillId="53" borderId="0" applyNumberFormat="0" applyBorder="0" applyAlignment="0" applyProtection="0"/>
    <xf numFmtId="0" fontId="7" fillId="53" borderId="0" applyNumberFormat="0" applyBorder="0" applyAlignment="0" applyProtection="0"/>
    <xf numFmtId="0" fontId="7" fillId="40" borderId="0" applyNumberFormat="0" applyBorder="0" applyAlignment="0" applyProtection="0"/>
    <xf numFmtId="0" fontId="7" fillId="40" borderId="0" applyNumberFormat="0" applyBorder="0" applyAlignment="0" applyProtection="0"/>
    <xf numFmtId="0" fontId="7" fillId="42" borderId="0" applyNumberFormat="0" applyBorder="0" applyAlignment="0" applyProtection="0"/>
    <xf numFmtId="0" fontId="7" fillId="4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41" borderId="0" applyNumberFormat="0" applyBorder="0" applyAlignment="0" applyProtection="0"/>
    <xf numFmtId="0" fontId="7" fillId="41" borderId="0" applyNumberFormat="0" applyBorder="0" applyAlignment="0" applyProtection="0"/>
  </cellStyleXfs>
  <cellXfs count="153">
    <xf numFmtId="0" fontId="0" fillId="0" borderId="0" xfId="0"/>
    <xf numFmtId="0" fontId="58" fillId="0" borderId="0" xfId="0" applyFont="1" applyBorder="1" applyAlignment="1">
      <alignment horizontal="left" vertical="center"/>
    </xf>
    <xf numFmtId="0" fontId="59" fillId="0" borderId="0" xfId="141" applyFont="1" applyFill="1" applyAlignment="1">
      <alignment vertical="center"/>
    </xf>
    <xf numFmtId="0" fontId="60" fillId="0" borderId="28" xfId="0" applyFont="1" applyBorder="1" applyAlignment="1">
      <alignment horizontal="center" vertical="center"/>
    </xf>
    <xf numFmtId="0" fontId="60" fillId="0" borderId="28" xfId="0" applyFont="1" applyFill="1" applyBorder="1" applyAlignment="1">
      <alignment horizontal="center" vertical="center"/>
    </xf>
    <xf numFmtId="0" fontId="66" fillId="0" borderId="58" xfId="166" applyFont="1" applyFill="1" applyBorder="1" applyAlignment="1">
      <alignment horizontal="center" vertical="center"/>
    </xf>
    <xf numFmtId="0" fontId="66" fillId="0" borderId="27" xfId="141" applyFont="1" applyFill="1" applyBorder="1" applyAlignment="1">
      <alignment horizontal="left" vertical="center" wrapText="1"/>
    </xf>
    <xf numFmtId="0" fontId="66" fillId="0" borderId="25" xfId="141" applyFont="1" applyFill="1" applyBorder="1" applyAlignment="1">
      <alignment horizontal="left" vertical="center"/>
    </xf>
    <xf numFmtId="0" fontId="66" fillId="0" borderId="25" xfId="141" applyFont="1" applyFill="1" applyBorder="1" applyAlignment="1">
      <alignment horizontal="center" vertical="center" wrapText="1"/>
    </xf>
    <xf numFmtId="3" fontId="66" fillId="0" borderId="25" xfId="141" applyNumberFormat="1" applyFont="1" applyFill="1" applyBorder="1" applyAlignment="1">
      <alignment horizontal="right" vertical="center" wrapText="1"/>
    </xf>
    <xf numFmtId="3" fontId="67" fillId="0" borderId="25" xfId="141" applyNumberFormat="1" applyFont="1" applyFill="1" applyBorder="1" applyAlignment="1">
      <alignment horizontal="right" vertical="center" wrapText="1"/>
    </xf>
    <xf numFmtId="3" fontId="66" fillId="0" borderId="29" xfId="141" applyNumberFormat="1" applyFont="1" applyFill="1" applyBorder="1" applyAlignment="1">
      <alignment horizontal="right" vertical="center" wrapText="1"/>
    </xf>
    <xf numFmtId="3" fontId="66" fillId="0" borderId="30" xfId="141" applyNumberFormat="1" applyFont="1" applyFill="1" applyBorder="1" applyAlignment="1">
      <alignment horizontal="right" vertical="center" wrapText="1"/>
    </xf>
    <xf numFmtId="3" fontId="66" fillId="0" borderId="31" xfId="141" applyNumberFormat="1" applyFont="1" applyFill="1" applyBorder="1" applyAlignment="1">
      <alignment horizontal="right" vertical="center" wrapText="1"/>
    </xf>
    <xf numFmtId="3" fontId="66" fillId="0" borderId="32" xfId="141" applyNumberFormat="1" applyFont="1" applyFill="1" applyBorder="1" applyAlignment="1">
      <alignment horizontal="right" vertical="center" wrapText="1"/>
    </xf>
    <xf numFmtId="0" fontId="66" fillId="0" borderId="30" xfId="166" applyFont="1" applyFill="1" applyBorder="1" applyAlignment="1">
      <alignment horizontal="center" vertical="center"/>
    </xf>
    <xf numFmtId="0" fontId="66" fillId="0" borderId="25" xfId="141" applyFont="1" applyFill="1" applyBorder="1" applyAlignment="1">
      <alignment horizontal="left" vertical="center" wrapText="1"/>
    </xf>
    <xf numFmtId="0" fontId="66" fillId="0" borderId="25" xfId="141" applyFont="1" applyFill="1" applyBorder="1" applyAlignment="1">
      <alignment horizontal="center" vertical="center"/>
    </xf>
    <xf numFmtId="3" fontId="66" fillId="0" borderId="25" xfId="141" applyNumberFormat="1" applyFont="1" applyFill="1" applyBorder="1" applyAlignment="1">
      <alignment horizontal="right" vertical="center"/>
    </xf>
    <xf numFmtId="3" fontId="66" fillId="0" borderId="29" xfId="141" applyNumberFormat="1" applyFont="1" applyFill="1" applyBorder="1" applyAlignment="1">
      <alignment horizontal="right" vertical="center"/>
    </xf>
    <xf numFmtId="3" fontId="66" fillId="0" borderId="30" xfId="141" applyNumberFormat="1" applyFont="1" applyFill="1" applyBorder="1" applyAlignment="1">
      <alignment horizontal="right" vertical="center"/>
    </xf>
    <xf numFmtId="3" fontId="66" fillId="0" borderId="31" xfId="141" applyNumberFormat="1" applyFont="1" applyFill="1" applyBorder="1" applyAlignment="1">
      <alignment horizontal="right" vertical="center"/>
    </xf>
    <xf numFmtId="0" fontId="66" fillId="0" borderId="37" xfId="166" applyFont="1" applyFill="1" applyBorder="1" applyAlignment="1">
      <alignment horizontal="center" vertical="center"/>
    </xf>
    <xf numFmtId="0" fontId="66" fillId="0" borderId="27" xfId="141" applyFont="1" applyFill="1" applyBorder="1" applyAlignment="1">
      <alignment horizontal="left" vertical="center"/>
    </xf>
    <xf numFmtId="0" fontId="66" fillId="0" borderId="27" xfId="141" applyFont="1" applyFill="1" applyBorder="1" applyAlignment="1">
      <alignment horizontal="center" vertical="center" wrapText="1"/>
    </xf>
    <xf numFmtId="3" fontId="66" fillId="0" borderId="27" xfId="141" applyNumberFormat="1" applyFont="1" applyFill="1" applyBorder="1" applyAlignment="1">
      <alignment horizontal="right" vertical="center" wrapText="1"/>
    </xf>
    <xf numFmtId="3" fontId="67" fillId="0" borderId="27" xfId="141" applyNumberFormat="1" applyFont="1" applyFill="1" applyBorder="1" applyAlignment="1">
      <alignment horizontal="right" vertical="center" wrapText="1"/>
    </xf>
    <xf numFmtId="3" fontId="66" fillId="0" borderId="36" xfId="141" applyNumberFormat="1" applyFont="1" applyFill="1" applyBorder="1" applyAlignment="1">
      <alignment horizontal="right" vertical="center" wrapText="1"/>
    </xf>
    <xf numFmtId="3" fontId="66" fillId="0" borderId="37" xfId="141" applyNumberFormat="1" applyFont="1" applyFill="1" applyBorder="1" applyAlignment="1">
      <alignment horizontal="right" vertical="center" wrapText="1"/>
    </xf>
    <xf numFmtId="3" fontId="66" fillId="0" borderId="38" xfId="141" applyNumberFormat="1" applyFont="1" applyFill="1" applyBorder="1" applyAlignment="1">
      <alignment horizontal="right" vertical="center" wrapText="1"/>
    </xf>
    <xf numFmtId="3" fontId="66" fillId="0" borderId="39" xfId="141" applyNumberFormat="1" applyFont="1" applyFill="1" applyBorder="1" applyAlignment="1">
      <alignment horizontal="right" vertical="center" wrapText="1"/>
    </xf>
    <xf numFmtId="0" fontId="66" fillId="0" borderId="34" xfId="166" applyFont="1" applyFill="1" applyBorder="1" applyAlignment="1">
      <alignment horizontal="center" vertical="center"/>
    </xf>
    <xf numFmtId="0" fontId="66" fillId="0" borderId="26" xfId="141" applyFont="1" applyFill="1" applyBorder="1" applyAlignment="1">
      <alignment horizontal="left" vertical="center" wrapText="1"/>
    </xf>
    <xf numFmtId="0" fontId="66" fillId="0" borderId="26" xfId="141" applyFont="1" applyFill="1" applyBorder="1" applyAlignment="1">
      <alignment horizontal="left" vertical="center"/>
    </xf>
    <xf numFmtId="0" fontId="66" fillId="0" borderId="26" xfId="141" applyFont="1" applyFill="1" applyBorder="1" applyAlignment="1">
      <alignment horizontal="center" vertical="center"/>
    </xf>
    <xf numFmtId="3" fontId="66" fillId="0" borderId="26" xfId="141" applyNumberFormat="1" applyFont="1" applyFill="1" applyBorder="1" applyAlignment="1">
      <alignment horizontal="right" vertical="center"/>
    </xf>
    <xf numFmtId="3" fontId="66" fillId="0" borderId="33" xfId="141" applyNumberFormat="1" applyFont="1" applyFill="1" applyBorder="1" applyAlignment="1">
      <alignment horizontal="right" vertical="center"/>
    </xf>
    <xf numFmtId="3" fontId="66" fillId="0" borderId="34" xfId="141" applyNumberFormat="1" applyFont="1" applyFill="1" applyBorder="1" applyAlignment="1">
      <alignment horizontal="right" vertical="center"/>
    </xf>
    <xf numFmtId="3" fontId="66" fillId="0" borderId="35" xfId="141" applyNumberFormat="1" applyFont="1" applyFill="1" applyBorder="1" applyAlignment="1">
      <alignment horizontal="right" vertical="center"/>
    </xf>
    <xf numFmtId="3" fontId="59" fillId="0" borderId="0" xfId="141" applyNumberFormat="1" applyFont="1" applyFill="1" applyAlignment="1">
      <alignment vertical="center"/>
    </xf>
    <xf numFmtId="0" fontId="66" fillId="0" borderId="59" xfId="166" applyFont="1" applyFill="1" applyBorder="1" applyAlignment="1">
      <alignment horizontal="center" vertical="center"/>
    </xf>
    <xf numFmtId="0" fontId="68" fillId="0" borderId="27" xfId="141" applyFont="1" applyFill="1" applyBorder="1" applyAlignment="1">
      <alignment horizontal="left" vertical="center"/>
    </xf>
    <xf numFmtId="0" fontId="68" fillId="0" borderId="27" xfId="141" applyFont="1" applyFill="1" applyBorder="1" applyAlignment="1">
      <alignment horizontal="center" vertical="center" wrapText="1"/>
    </xf>
    <xf numFmtId="3" fontId="68" fillId="0" borderId="27" xfId="141" applyNumberFormat="1" applyFont="1" applyFill="1" applyBorder="1" applyAlignment="1">
      <alignment horizontal="right" vertical="center"/>
    </xf>
    <xf numFmtId="3" fontId="68" fillId="0" borderId="36" xfId="141" applyNumberFormat="1" applyFont="1" applyFill="1" applyBorder="1" applyAlignment="1">
      <alignment horizontal="right" vertical="center"/>
    </xf>
    <xf numFmtId="3" fontId="68" fillId="0" borderId="37" xfId="141" applyNumberFormat="1" applyFont="1" applyFill="1" applyBorder="1" applyAlignment="1">
      <alignment horizontal="right" vertical="center"/>
    </xf>
    <xf numFmtId="3" fontId="68" fillId="0" borderId="38" xfId="141" applyNumberFormat="1" applyFont="1" applyFill="1" applyBorder="1" applyAlignment="1">
      <alignment horizontal="right" vertical="center"/>
    </xf>
    <xf numFmtId="3" fontId="68" fillId="0" borderId="39" xfId="141" applyNumberFormat="1" applyFont="1" applyFill="1" applyBorder="1" applyAlignment="1">
      <alignment horizontal="right" vertical="center"/>
    </xf>
    <xf numFmtId="0" fontId="66" fillId="0" borderId="60" xfId="166" applyFont="1" applyFill="1" applyBorder="1" applyAlignment="1">
      <alignment horizontal="center" vertical="center"/>
    </xf>
    <xf numFmtId="0" fontId="68" fillId="0" borderId="25" xfId="141" applyFont="1" applyFill="1" applyBorder="1" applyAlignment="1">
      <alignment horizontal="left" vertical="center"/>
    </xf>
    <xf numFmtId="0" fontId="68" fillId="0" borderId="25" xfId="141" applyFont="1" applyFill="1" applyBorder="1" applyAlignment="1">
      <alignment horizontal="center" vertical="center"/>
    </xf>
    <xf numFmtId="3" fontId="68" fillId="0" borderId="25" xfId="141" applyNumberFormat="1" applyFont="1" applyFill="1" applyBorder="1" applyAlignment="1">
      <alignment horizontal="right" vertical="center"/>
    </xf>
    <xf numFmtId="3" fontId="68" fillId="0" borderId="29" xfId="141" applyNumberFormat="1" applyFont="1" applyFill="1" applyBorder="1" applyAlignment="1">
      <alignment horizontal="right" vertical="center"/>
    </xf>
    <xf numFmtId="3" fontId="68" fillId="0" borderId="30" xfId="141" applyNumberFormat="1" applyFont="1" applyFill="1" applyBorder="1" applyAlignment="1">
      <alignment horizontal="right" vertical="center"/>
    </xf>
    <xf numFmtId="3" fontId="68" fillId="0" borderId="31" xfId="141" applyNumberFormat="1" applyFont="1" applyFill="1" applyBorder="1" applyAlignment="1">
      <alignment horizontal="right" vertical="center"/>
    </xf>
    <xf numFmtId="3" fontId="68" fillId="0" borderId="32" xfId="141" applyNumberFormat="1" applyFont="1" applyFill="1" applyBorder="1" applyAlignment="1">
      <alignment horizontal="right" vertical="center"/>
    </xf>
    <xf numFmtId="0" fontId="68" fillId="0" borderId="25" xfId="141" applyFont="1" applyFill="1" applyBorder="1" applyAlignment="1">
      <alignment horizontal="center" vertical="center" wrapText="1"/>
    </xf>
    <xf numFmtId="0" fontId="68" fillId="0" borderId="26" xfId="141" applyFont="1" applyFill="1" applyBorder="1" applyAlignment="1">
      <alignment horizontal="center" vertical="center"/>
    </xf>
    <xf numFmtId="3" fontId="66" fillId="0" borderId="27" xfId="141" applyNumberFormat="1" applyFont="1" applyFill="1" applyBorder="1" applyAlignment="1">
      <alignment horizontal="right" vertical="center"/>
    </xf>
    <xf numFmtId="3" fontId="66" fillId="0" borderId="36" xfId="141" applyNumberFormat="1" applyFont="1" applyFill="1" applyBorder="1" applyAlignment="1">
      <alignment horizontal="right" vertical="center"/>
    </xf>
    <xf numFmtId="3" fontId="66" fillId="0" borderId="37" xfId="141" applyNumberFormat="1" applyFont="1" applyFill="1" applyBorder="1" applyAlignment="1">
      <alignment horizontal="right" vertical="center"/>
    </xf>
    <xf numFmtId="3" fontId="66" fillId="0" borderId="38" xfId="141" applyNumberFormat="1" applyFont="1" applyFill="1" applyBorder="1" applyAlignment="1">
      <alignment horizontal="right" vertical="center"/>
    </xf>
    <xf numFmtId="3" fontId="66" fillId="0" borderId="39" xfId="141" applyNumberFormat="1" applyFont="1" applyFill="1" applyBorder="1" applyAlignment="1">
      <alignment horizontal="right" vertical="center"/>
    </xf>
    <xf numFmtId="3" fontId="66" fillId="0" borderId="32" xfId="141" applyNumberFormat="1" applyFont="1" applyFill="1" applyBorder="1" applyAlignment="1">
      <alignment horizontal="right" vertical="center"/>
    </xf>
    <xf numFmtId="0" fontId="66" fillId="0" borderId="61" xfId="166" applyFont="1" applyFill="1" applyBorder="1" applyAlignment="1">
      <alignment horizontal="center" vertical="center"/>
    </xf>
    <xf numFmtId="3" fontId="66" fillId="0" borderId="40" xfId="141" applyNumberFormat="1" applyFont="1" applyFill="1" applyBorder="1" applyAlignment="1">
      <alignment horizontal="right" vertical="center"/>
    </xf>
    <xf numFmtId="4" fontId="68" fillId="0" borderId="27" xfId="141" applyNumberFormat="1" applyFont="1" applyFill="1" applyBorder="1" applyAlignment="1">
      <alignment horizontal="right" vertical="center"/>
    </xf>
    <xf numFmtId="4" fontId="68" fillId="0" borderId="25" xfId="141" applyNumberFormat="1" applyFont="1" applyFill="1" applyBorder="1" applyAlignment="1">
      <alignment horizontal="right" vertical="center"/>
    </xf>
    <xf numFmtId="0" fontId="68" fillId="0" borderId="26" xfId="141" applyFont="1" applyFill="1" applyBorder="1" applyAlignment="1">
      <alignment horizontal="left" vertical="center"/>
    </xf>
    <xf numFmtId="3" fontId="68" fillId="0" borderId="26" xfId="141" applyNumberFormat="1" applyFont="1" applyFill="1" applyBorder="1" applyAlignment="1">
      <alignment horizontal="right" vertical="center"/>
    </xf>
    <xf numFmtId="4" fontId="68" fillId="0" borderId="26" xfId="141" applyNumberFormat="1" applyFont="1" applyFill="1" applyBorder="1" applyAlignment="1">
      <alignment horizontal="right" vertical="center"/>
    </xf>
    <xf numFmtId="3" fontId="68" fillId="0" borderId="33" xfId="141" applyNumberFormat="1" applyFont="1" applyFill="1" applyBorder="1" applyAlignment="1">
      <alignment horizontal="right" vertical="center"/>
    </xf>
    <xf numFmtId="3" fontId="68" fillId="0" borderId="34" xfId="141" applyNumberFormat="1" applyFont="1" applyFill="1" applyBorder="1" applyAlignment="1">
      <alignment horizontal="right" vertical="center"/>
    </xf>
    <xf numFmtId="3" fontId="68" fillId="0" borderId="35" xfId="141" applyNumberFormat="1" applyFont="1" applyFill="1" applyBorder="1" applyAlignment="1">
      <alignment horizontal="right" vertical="center"/>
    </xf>
    <xf numFmtId="3" fontId="68" fillId="0" borderId="40" xfId="141" applyNumberFormat="1" applyFont="1" applyFill="1" applyBorder="1" applyAlignment="1">
      <alignment horizontal="right" vertical="center"/>
    </xf>
    <xf numFmtId="4" fontId="66" fillId="0" borderId="25" xfId="141" applyNumberFormat="1" applyFont="1" applyFill="1" applyBorder="1" applyAlignment="1">
      <alignment horizontal="right" vertical="center"/>
    </xf>
    <xf numFmtId="0" fontId="66" fillId="0" borderId="48" xfId="166" applyFont="1" applyFill="1" applyBorder="1" applyAlignment="1">
      <alignment horizontal="center" vertical="center"/>
    </xf>
    <xf numFmtId="0" fontId="66" fillId="0" borderId="16" xfId="141" applyFont="1" applyFill="1" applyBorder="1" applyAlignment="1">
      <alignment horizontal="left" vertical="center" wrapText="1"/>
    </xf>
    <xf numFmtId="0" fontId="68" fillId="0" borderId="16" xfId="141" applyFont="1" applyFill="1" applyBorder="1" applyAlignment="1">
      <alignment horizontal="left" vertical="center"/>
    </xf>
    <xf numFmtId="0" fontId="68" fillId="0" borderId="26" xfId="141" applyFont="1" applyFill="1" applyBorder="1" applyAlignment="1">
      <alignment horizontal="left" vertical="center" wrapText="1"/>
    </xf>
    <xf numFmtId="0" fontId="68" fillId="0" borderId="16" xfId="141" applyFont="1" applyFill="1" applyBorder="1" applyAlignment="1">
      <alignment horizontal="left" vertical="center" wrapText="1"/>
    </xf>
    <xf numFmtId="0" fontId="66" fillId="0" borderId="16" xfId="141" applyFont="1" applyFill="1" applyBorder="1" applyAlignment="1">
      <alignment horizontal="left" vertical="center"/>
    </xf>
    <xf numFmtId="3" fontId="69" fillId="0" borderId="27" xfId="141" applyNumberFormat="1" applyFont="1" applyFill="1" applyBorder="1" applyAlignment="1">
      <alignment horizontal="right" vertical="center"/>
    </xf>
    <xf numFmtId="3" fontId="69" fillId="0" borderId="25" xfId="141" applyNumberFormat="1" applyFont="1" applyFill="1" applyBorder="1" applyAlignment="1">
      <alignment horizontal="right" vertical="center"/>
    </xf>
    <xf numFmtId="3" fontId="69" fillId="0" borderId="26" xfId="141" applyNumberFormat="1" applyFont="1" applyFill="1" applyBorder="1" applyAlignment="1">
      <alignment horizontal="right" vertical="center"/>
    </xf>
    <xf numFmtId="3" fontId="66" fillId="0" borderId="0" xfId="141" applyNumberFormat="1" applyFont="1" applyFill="1" applyBorder="1" applyAlignment="1">
      <alignment horizontal="right" vertical="center"/>
    </xf>
    <xf numFmtId="3" fontId="66" fillId="0" borderId="45" xfId="141" applyNumberFormat="1" applyFont="1" applyFill="1" applyBorder="1" applyAlignment="1">
      <alignment horizontal="right" vertical="center"/>
    </xf>
    <xf numFmtId="3" fontId="66" fillId="0" borderId="41" xfId="141" applyNumberFormat="1" applyFont="1" applyFill="1" applyBorder="1" applyAlignment="1">
      <alignment horizontal="right" vertical="center"/>
    </xf>
    <xf numFmtId="3" fontId="66" fillId="0" borderId="42" xfId="141" applyNumberFormat="1" applyFont="1" applyFill="1" applyBorder="1" applyAlignment="1">
      <alignment horizontal="right" vertical="center"/>
    </xf>
    <xf numFmtId="0" fontId="66" fillId="0" borderId="27" xfId="141" applyFont="1" applyFill="1" applyBorder="1" applyAlignment="1">
      <alignment horizontal="center" vertical="center" wrapText="1"/>
    </xf>
    <xf numFmtId="0" fontId="66" fillId="0" borderId="25" xfId="141" applyFont="1" applyFill="1" applyBorder="1" applyAlignment="1">
      <alignment horizontal="center" vertical="center" wrapText="1"/>
    </xf>
    <xf numFmtId="0" fontId="66" fillId="0" borderId="26" xfId="141" applyFont="1" applyFill="1" applyBorder="1" applyAlignment="1">
      <alignment horizontal="center" vertical="center" wrapText="1"/>
    </xf>
    <xf numFmtId="3" fontId="66" fillId="0" borderId="43" xfId="141" applyNumberFormat="1" applyFont="1" applyFill="1" applyBorder="1" applyAlignment="1">
      <alignment horizontal="right" vertical="center"/>
    </xf>
    <xf numFmtId="3" fontId="66" fillId="0" borderId="44" xfId="141" applyNumberFormat="1" applyFont="1" applyFill="1" applyBorder="1" applyAlignment="1">
      <alignment horizontal="right" vertical="center"/>
    </xf>
    <xf numFmtId="0" fontId="66" fillId="0" borderId="60" xfId="141" applyFont="1" applyFill="1" applyBorder="1" applyAlignment="1">
      <alignment horizontal="left" vertical="center"/>
    </xf>
    <xf numFmtId="0" fontId="66" fillId="0" borderId="0" xfId="141" applyFont="1" applyFill="1" applyBorder="1" applyAlignment="1">
      <alignment horizontal="left" vertical="center"/>
    </xf>
    <xf numFmtId="0" fontId="66" fillId="0" borderId="32" xfId="141" applyFont="1" applyFill="1" applyBorder="1" applyAlignment="1">
      <alignment horizontal="left" vertical="center"/>
    </xf>
    <xf numFmtId="0" fontId="66" fillId="0" borderId="61" xfId="141" applyFont="1" applyFill="1" applyBorder="1" applyAlignment="1">
      <alignment horizontal="left" vertical="center"/>
    </xf>
    <xf numFmtId="0" fontId="66" fillId="0" borderId="41" xfId="141" applyFont="1" applyFill="1" applyBorder="1" applyAlignment="1">
      <alignment horizontal="left" vertical="center"/>
    </xf>
    <xf numFmtId="0" fontId="66" fillId="0" borderId="40" xfId="141" applyFont="1" applyFill="1" applyBorder="1" applyAlignment="1">
      <alignment horizontal="left" vertical="center"/>
    </xf>
    <xf numFmtId="0" fontId="66" fillId="0" borderId="59" xfId="141" applyFont="1" applyFill="1" applyBorder="1" applyAlignment="1">
      <alignment horizontal="left" vertical="center"/>
    </xf>
    <xf numFmtId="0" fontId="66" fillId="0" borderId="43" xfId="141" applyFont="1" applyFill="1" applyBorder="1" applyAlignment="1">
      <alignment horizontal="left" vertical="center"/>
    </xf>
    <xf numFmtId="0" fontId="66" fillId="0" borderId="39" xfId="141" applyFont="1" applyFill="1" applyBorder="1" applyAlignment="1">
      <alignment horizontal="left" vertical="center"/>
    </xf>
    <xf numFmtId="3" fontId="68" fillId="0" borderId="43" xfId="141" applyNumberFormat="1" applyFont="1" applyFill="1" applyBorder="1" applyAlignment="1">
      <alignment horizontal="right" vertical="center"/>
    </xf>
    <xf numFmtId="3" fontId="68" fillId="0" borderId="44" xfId="141" applyNumberFormat="1" applyFont="1" applyFill="1" applyBorder="1" applyAlignment="1">
      <alignment horizontal="right" vertical="center"/>
    </xf>
    <xf numFmtId="3" fontId="68" fillId="0" borderId="0" xfId="141" applyNumberFormat="1" applyFont="1" applyFill="1" applyBorder="1" applyAlignment="1">
      <alignment horizontal="right" vertical="center"/>
    </xf>
    <xf numFmtId="3" fontId="68" fillId="0" borderId="45" xfId="141" applyNumberFormat="1" applyFont="1" applyFill="1" applyBorder="1" applyAlignment="1">
      <alignment horizontal="right" vertical="center"/>
    </xf>
    <xf numFmtId="0" fontId="66" fillId="0" borderId="51" xfId="141" applyFont="1" applyFill="1" applyBorder="1" applyAlignment="1">
      <alignment horizontal="left" vertical="center"/>
    </xf>
    <xf numFmtId="0" fontId="66" fillId="0" borderId="28" xfId="141" applyFont="1" applyFill="1" applyBorder="1" applyAlignment="1">
      <alignment horizontal="left" vertical="center"/>
    </xf>
    <xf numFmtId="0" fontId="66" fillId="0" borderId="47" xfId="141" applyFont="1" applyFill="1" applyBorder="1" applyAlignment="1">
      <alignment horizontal="left" vertical="center"/>
    </xf>
    <xf numFmtId="0" fontId="66" fillId="0" borderId="19" xfId="141" applyFont="1" applyFill="1" applyBorder="1" applyAlignment="1">
      <alignment horizontal="center" vertical="center"/>
    </xf>
    <xf numFmtId="3" fontId="66" fillId="0" borderId="19" xfId="141" applyNumberFormat="1" applyFont="1" applyFill="1" applyBorder="1" applyAlignment="1">
      <alignment horizontal="right" vertical="center"/>
    </xf>
    <xf numFmtId="3" fontId="66" fillId="0" borderId="47" xfId="141" applyNumberFormat="1" applyFont="1" applyFill="1" applyBorder="1" applyAlignment="1">
      <alignment horizontal="right" vertical="center"/>
    </xf>
    <xf numFmtId="3" fontId="66" fillId="0" borderId="28" xfId="141" applyNumberFormat="1" applyFont="1" applyFill="1" applyBorder="1" applyAlignment="1">
      <alignment horizontal="right" vertical="center"/>
    </xf>
    <xf numFmtId="3" fontId="66" fillId="0" borderId="46" xfId="141" applyNumberFormat="1" applyFont="1" applyFill="1" applyBorder="1" applyAlignment="1">
      <alignment horizontal="right" vertical="center"/>
    </xf>
    <xf numFmtId="3" fontId="66" fillId="0" borderId="63" xfId="141" applyNumberFormat="1" applyFont="1" applyFill="1" applyBorder="1" applyAlignment="1">
      <alignment horizontal="right" vertical="center"/>
    </xf>
    <xf numFmtId="0" fontId="59" fillId="0" borderId="0" xfId="165" applyFont="1" applyFill="1" applyAlignment="1">
      <alignment horizontal="left" vertical="center" wrapText="1"/>
    </xf>
    <xf numFmtId="0" fontId="70" fillId="0" borderId="0" xfId="165" applyFont="1" applyFill="1" applyAlignment="1">
      <alignment horizontal="left" vertical="center" wrapText="1"/>
    </xf>
    <xf numFmtId="0" fontId="68" fillId="0" borderId="0" xfId="165" applyFont="1" applyFill="1" applyAlignment="1">
      <alignment horizontal="left" vertical="center" wrapText="1"/>
    </xf>
    <xf numFmtId="0" fontId="59" fillId="0" borderId="0" xfId="165" applyFont="1" applyFill="1" applyAlignment="1">
      <alignment vertical="center" wrapText="1"/>
    </xf>
    <xf numFmtId="0" fontId="70" fillId="0" borderId="0" xfId="165" applyFont="1" applyFill="1" applyAlignment="1">
      <alignment horizontal="left" vertical="center"/>
    </xf>
    <xf numFmtId="0" fontId="68" fillId="0" borderId="0" xfId="165" applyFont="1" applyFill="1" applyAlignment="1">
      <alignment horizontal="left" vertical="center"/>
    </xf>
    <xf numFmtId="0" fontId="68" fillId="0" borderId="0" xfId="165" applyFont="1" applyFill="1" applyAlignment="1">
      <alignment horizontal="left" vertical="center"/>
    </xf>
    <xf numFmtId="0" fontId="59" fillId="0" borderId="0" xfId="165" applyFont="1" applyFill="1" applyAlignment="1">
      <alignment horizontal="left" vertical="center"/>
    </xf>
    <xf numFmtId="0" fontId="70" fillId="0" borderId="0" xfId="165" applyFont="1" applyFill="1" applyAlignment="1">
      <alignment vertical="center"/>
    </xf>
    <xf numFmtId="0" fontId="68" fillId="0" borderId="0" xfId="165" applyFont="1" applyFill="1" applyAlignment="1">
      <alignment vertical="center"/>
    </xf>
    <xf numFmtId="0" fontId="59" fillId="0" borderId="0" xfId="165" applyFont="1" applyAlignment="1">
      <alignment vertical="center" wrapText="1"/>
    </xf>
    <xf numFmtId="0" fontId="70" fillId="0" borderId="0" xfId="141" applyFont="1" applyFill="1" applyAlignment="1">
      <alignment vertical="center"/>
    </xf>
    <xf numFmtId="0" fontId="68" fillId="0" borderId="0" xfId="141" applyFont="1" applyFill="1" applyAlignment="1">
      <alignment horizontal="left" vertical="center"/>
    </xf>
    <xf numFmtId="0" fontId="59" fillId="0" borderId="0" xfId="165" applyFont="1" applyFill="1" applyAlignment="1">
      <alignment vertical="center"/>
    </xf>
    <xf numFmtId="4" fontId="59" fillId="0" borderId="0" xfId="165" applyNumberFormat="1" applyFont="1" applyFill="1" applyAlignment="1">
      <alignment vertical="center"/>
    </xf>
    <xf numFmtId="0" fontId="61" fillId="55" borderId="49" xfId="141" applyFont="1" applyFill="1" applyBorder="1" applyAlignment="1">
      <alignment horizontal="center" vertical="center"/>
    </xf>
    <xf numFmtId="0" fontId="61" fillId="55" borderId="50" xfId="141" applyFont="1" applyFill="1" applyBorder="1" applyAlignment="1">
      <alignment horizontal="center" vertical="center"/>
    </xf>
    <xf numFmtId="0" fontId="61" fillId="55" borderId="52" xfId="141" applyFont="1" applyFill="1" applyBorder="1" applyAlignment="1">
      <alignment horizontal="center" vertical="center" wrapText="1"/>
    </xf>
    <xf numFmtId="0" fontId="61" fillId="55" borderId="52" xfId="141" applyFont="1" applyFill="1" applyBorder="1" applyAlignment="1">
      <alignment horizontal="left" vertical="center" wrapText="1"/>
    </xf>
    <xf numFmtId="0" fontId="61" fillId="55" borderId="53" xfId="141" applyFont="1" applyFill="1" applyBorder="1" applyAlignment="1">
      <alignment horizontal="center" vertical="center" wrapText="1"/>
    </xf>
    <xf numFmtId="0" fontId="61" fillId="55" borderId="54" xfId="141" applyFont="1" applyFill="1" applyBorder="1" applyAlignment="1">
      <alignment horizontal="center" vertical="center" wrapText="1"/>
    </xf>
    <xf numFmtId="0" fontId="61" fillId="55" borderId="55" xfId="141" applyFont="1" applyFill="1" applyBorder="1" applyAlignment="1">
      <alignment horizontal="center" vertical="center" wrapText="1"/>
    </xf>
    <xf numFmtId="0" fontId="63" fillId="55" borderId="53" xfId="141" applyFont="1" applyFill="1" applyBorder="1" applyAlignment="1">
      <alignment horizontal="center" vertical="center" wrapText="1"/>
    </xf>
    <xf numFmtId="0" fontId="63" fillId="55" borderId="54" xfId="141" applyFont="1" applyFill="1" applyBorder="1" applyAlignment="1">
      <alignment horizontal="center" vertical="center" wrapText="1"/>
    </xf>
    <xf numFmtId="0" fontId="61" fillId="55" borderId="56" xfId="141" applyFont="1" applyFill="1" applyBorder="1" applyAlignment="1">
      <alignment horizontal="center" vertical="center" wrapText="1"/>
    </xf>
    <xf numFmtId="0" fontId="61" fillId="55" borderId="57" xfId="141" applyFont="1" applyFill="1" applyBorder="1" applyAlignment="1">
      <alignment horizontal="center" vertical="center" wrapText="1"/>
    </xf>
    <xf numFmtId="0" fontId="61" fillId="55" borderId="51" xfId="141" applyFont="1" applyFill="1" applyBorder="1" applyAlignment="1">
      <alignment horizontal="center" vertical="center"/>
    </xf>
    <xf numFmtId="0" fontId="61" fillId="55" borderId="47" xfId="141" applyFont="1" applyFill="1" applyBorder="1" applyAlignment="1">
      <alignment horizontal="center" vertical="center"/>
    </xf>
    <xf numFmtId="0" fontId="61" fillId="55" borderId="19" xfId="141" applyFont="1" applyFill="1" applyBorder="1" applyAlignment="1">
      <alignment horizontal="center" vertical="center" wrapText="1"/>
    </xf>
    <xf numFmtId="0" fontId="61" fillId="55" borderId="19" xfId="141" applyFont="1" applyFill="1" applyBorder="1" applyAlignment="1">
      <alignment horizontal="left" vertical="center" wrapText="1"/>
    </xf>
    <xf numFmtId="0" fontId="64" fillId="55" borderId="19" xfId="141" applyFont="1" applyFill="1" applyBorder="1" applyAlignment="1">
      <alignment horizontal="center" vertical="center" textRotation="90" wrapText="1"/>
    </xf>
    <xf numFmtId="0" fontId="61" fillId="55" borderId="20" xfId="141" applyFont="1" applyFill="1" applyBorder="1" applyAlignment="1">
      <alignment horizontal="center" vertical="center" wrapText="1"/>
    </xf>
    <xf numFmtId="0" fontId="63" fillId="55" borderId="20" xfId="141" applyFont="1" applyFill="1" applyBorder="1" applyAlignment="1">
      <alignment horizontal="center" vertical="center" wrapText="1"/>
    </xf>
    <xf numFmtId="0" fontId="61" fillId="55" borderId="21" xfId="141" applyFont="1" applyFill="1" applyBorder="1" applyAlignment="1">
      <alignment horizontal="center" vertical="center" wrapText="1"/>
    </xf>
    <xf numFmtId="0" fontId="61" fillId="55" borderId="22" xfId="141" applyFont="1" applyFill="1" applyBorder="1" applyAlignment="1">
      <alignment horizontal="center" vertical="center" wrapText="1"/>
    </xf>
    <xf numFmtId="0" fontId="61" fillId="55" borderId="23" xfId="141" applyFont="1" applyFill="1" applyBorder="1" applyAlignment="1">
      <alignment horizontal="center" vertical="center" wrapText="1"/>
    </xf>
    <xf numFmtId="0" fontId="61" fillId="55" borderId="24" xfId="141" applyFont="1" applyFill="1" applyBorder="1" applyAlignment="1">
      <alignment horizontal="center" vertical="center" wrapText="1"/>
    </xf>
  </cellXfs>
  <cellStyles count="270">
    <cellStyle name="¬µrka" xfId="1"/>
    <cellStyle name="20 % – Zvýraznění1 2" xfId="2"/>
    <cellStyle name="20 % – Zvýraznění1 2 2" xfId="3"/>
    <cellStyle name="20 % – Zvýraznění1 3" xfId="4"/>
    <cellStyle name="20 % – Zvýraznění2 2" xfId="5"/>
    <cellStyle name="20 % – Zvýraznění2 2 2" xfId="6"/>
    <cellStyle name="20 % – Zvýraznění2 3" xfId="7"/>
    <cellStyle name="20 % – Zvýraznění3 2" xfId="8"/>
    <cellStyle name="20 % – Zvýraznění3 2 2" xfId="9"/>
    <cellStyle name="20 % – Zvýraznění3 3" xfId="10"/>
    <cellStyle name="20 % – Zvýraznění4 2" xfId="11"/>
    <cellStyle name="20 % – Zvýraznění4 2 2" xfId="12"/>
    <cellStyle name="20 % – Zvýraznění4 3" xfId="13"/>
    <cellStyle name="20 % – Zvýraznění5 2" xfId="14"/>
    <cellStyle name="20 % – Zvýraznění5 2 2" xfId="15"/>
    <cellStyle name="20 % – Zvýraznění5 3" xfId="16"/>
    <cellStyle name="20 % – Zvýraznění6 2" xfId="17"/>
    <cellStyle name="20 % – Zvýraznění6 2 2" xfId="18"/>
    <cellStyle name="20 % – Zvýraznění6 3" xfId="19"/>
    <cellStyle name="40 % – Zvýraznění1 2" xfId="20"/>
    <cellStyle name="40 % – Zvýraznění1 2 2" xfId="21"/>
    <cellStyle name="40 % – Zvýraznění1 3" xfId="22"/>
    <cellStyle name="40 % – Zvýraznění2 2" xfId="23"/>
    <cellStyle name="40 % – Zvýraznění2 2 2" xfId="24"/>
    <cellStyle name="40 % – Zvýraznění2 3" xfId="25"/>
    <cellStyle name="40 % – Zvýraznění3 2" xfId="26"/>
    <cellStyle name="40 % – Zvýraznění3 2 2" xfId="27"/>
    <cellStyle name="40 % – Zvýraznění3 3" xfId="28"/>
    <cellStyle name="40 % – Zvýraznění4 2" xfId="29"/>
    <cellStyle name="40 % – Zvýraznění4 2 2" xfId="30"/>
    <cellStyle name="40 % – Zvýraznění4 3" xfId="31"/>
    <cellStyle name="40 % – Zvýraznění5 2" xfId="32"/>
    <cellStyle name="40 % – Zvýraznění5 2 2" xfId="33"/>
    <cellStyle name="40 % – Zvýraznění5 3" xfId="34"/>
    <cellStyle name="40 % – Zvýraznění6 2" xfId="35"/>
    <cellStyle name="40 % – Zvýraznění6 2 2" xfId="36"/>
    <cellStyle name="40 % – Zvýraznění6 3" xfId="37"/>
    <cellStyle name="60 % – Zvýraznění1 2" xfId="38"/>
    <cellStyle name="60 % – Zvýraznění1 3" xfId="39"/>
    <cellStyle name="60 % – Zvýraznění2 2" xfId="40"/>
    <cellStyle name="60 % – Zvýraznění2 3" xfId="41"/>
    <cellStyle name="60 % – Zvýraznění3 2" xfId="42"/>
    <cellStyle name="60 % – Zvýraznění3 3" xfId="43"/>
    <cellStyle name="60 % – Zvýraznění4 2" xfId="44"/>
    <cellStyle name="60 % – Zvýraznění4 3" xfId="45"/>
    <cellStyle name="60 % – Zvýraznění5 2" xfId="46"/>
    <cellStyle name="60 % – Zvýraznění5 3" xfId="47"/>
    <cellStyle name="60 % – Zvýraznění6 2" xfId="48"/>
    <cellStyle name="60 % – Zvýraznění6 3" xfId="49"/>
    <cellStyle name="Accent1 - 20%" xfId="50"/>
    <cellStyle name="Accent1 - 40%" xfId="51"/>
    <cellStyle name="Accent1 - 60%" xfId="52"/>
    <cellStyle name="Accent2 - 20%" xfId="53"/>
    <cellStyle name="Accent2 - 40%" xfId="54"/>
    <cellStyle name="Accent2 - 60%" xfId="55"/>
    <cellStyle name="Accent3 - 20%" xfId="56"/>
    <cellStyle name="Accent3 - 40%" xfId="57"/>
    <cellStyle name="Accent3 - 60%" xfId="58"/>
    <cellStyle name="Accent4 - 20%" xfId="59"/>
    <cellStyle name="Accent4 - 40%" xfId="60"/>
    <cellStyle name="Accent4 - 60%" xfId="61"/>
    <cellStyle name="Accent5 - 20%" xfId="62"/>
    <cellStyle name="Accent5 - 40%" xfId="63"/>
    <cellStyle name="Accent5 - 60%" xfId="64"/>
    <cellStyle name="Accent6 - 20%" xfId="65"/>
    <cellStyle name="Accent6 - 40%" xfId="66"/>
    <cellStyle name="Accent6 - 60%" xfId="67"/>
    <cellStyle name="Bad" xfId="68"/>
    <cellStyle name="Calculation" xfId="69"/>
    <cellStyle name="Celkem 2" xfId="70"/>
    <cellStyle name="Celkem 3" xfId="71"/>
    <cellStyle name="CISPUB0" xfId="72"/>
    <cellStyle name="Comma" xfId="73"/>
    <cellStyle name="Currency" xfId="74"/>
    <cellStyle name="čárky [0]_PojFKSPUR 98  (2)" xfId="75"/>
    <cellStyle name="čárky 2" xfId="76"/>
    <cellStyle name="čárky 2 2" xfId="77"/>
    <cellStyle name="čárky bez des. míst 2" xfId="78"/>
    <cellStyle name="čárky bez des. míst 3" xfId="79"/>
    <cellStyle name="Date" xfId="80"/>
    <cellStyle name="Datum" xfId="81"/>
    <cellStyle name="Emphasis 1" xfId="82"/>
    <cellStyle name="Emphasis 2" xfId="83"/>
    <cellStyle name="Emphasis 3" xfId="84"/>
    <cellStyle name="Explanatory Text" xfId="85"/>
    <cellStyle name="Fixed" xfId="86"/>
    <cellStyle name="Good" xfId="87"/>
    <cellStyle name="Heading 1" xfId="88"/>
    <cellStyle name="Heading 2" xfId="89"/>
    <cellStyle name="Heading 3" xfId="90"/>
    <cellStyle name="Heading 4" xfId="91"/>
    <cellStyle name="Heading1" xfId="92"/>
    <cellStyle name="Heading2" xfId="93"/>
    <cellStyle name="Check Cell" xfId="94"/>
    <cellStyle name="Chybně 2" xfId="95"/>
    <cellStyle name="Chybně 3" xfId="96"/>
    <cellStyle name="Input" xfId="97"/>
    <cellStyle name="Kontrolní buňka 2" xfId="98"/>
    <cellStyle name="Kontrolní buňka 3" xfId="99"/>
    <cellStyle name="Linked Cell" xfId="100"/>
    <cellStyle name="M·na" xfId="101"/>
    <cellStyle name="Nadpis 1 2" xfId="102"/>
    <cellStyle name="Nadpis 1 3" xfId="103"/>
    <cellStyle name="Nadpis 2 2" xfId="104"/>
    <cellStyle name="Nadpis 2 3" xfId="105"/>
    <cellStyle name="Nadpis 3 2" xfId="106"/>
    <cellStyle name="Nadpis 3 3" xfId="107"/>
    <cellStyle name="Nadpis 4 2" xfId="108"/>
    <cellStyle name="Nadpis 4 3" xfId="109"/>
    <cellStyle name="Nadpis1" xfId="110"/>
    <cellStyle name="Nadpis2" xfId="111"/>
    <cellStyle name="Název 2" xfId="112"/>
    <cellStyle name="Název 3" xfId="113"/>
    <cellStyle name="Neutral" xfId="114"/>
    <cellStyle name="Neutrální 2" xfId="115"/>
    <cellStyle name="Neutrální 3" xfId="116"/>
    <cellStyle name="Normal_Tableau1" xfId="117"/>
    <cellStyle name="Normální" xfId="0" builtinId="0"/>
    <cellStyle name="normální 10" xfId="118"/>
    <cellStyle name="normální 11" xfId="119"/>
    <cellStyle name="normální 12" xfId="120"/>
    <cellStyle name="normální 13" xfId="121"/>
    <cellStyle name="normální 14" xfId="122"/>
    <cellStyle name="Normální 15" xfId="123"/>
    <cellStyle name="Normální 15 2" xfId="124"/>
    <cellStyle name="Normální 16" xfId="125"/>
    <cellStyle name="Normální 17" xfId="126"/>
    <cellStyle name="Normální 18" xfId="127"/>
    <cellStyle name="Normální 19" xfId="128"/>
    <cellStyle name="Normální 19 2" xfId="129"/>
    <cellStyle name="Normální 2" xfId="130"/>
    <cellStyle name="normální 2 2" xfId="131"/>
    <cellStyle name="normální 2 2 2" xfId="132"/>
    <cellStyle name="normální 2 2 2 2" xfId="133"/>
    <cellStyle name="normální 2 2 3" xfId="134"/>
    <cellStyle name="normální 2 2 4" xfId="135"/>
    <cellStyle name="normální 2 2_Sešit1" xfId="136"/>
    <cellStyle name="normální 2 3" xfId="137"/>
    <cellStyle name="normální 2 4" xfId="138"/>
    <cellStyle name="normální 2_MŠMT pro SZÚ" xfId="139"/>
    <cellStyle name="Normální 20" xfId="140"/>
    <cellStyle name="Normální 3" xfId="141"/>
    <cellStyle name="normální 3 2" xfId="142"/>
    <cellStyle name="normální 3 2 2" xfId="143"/>
    <cellStyle name="normální 3_MŠMT pro SZÚ" xfId="144"/>
    <cellStyle name="normální 4" xfId="145"/>
    <cellStyle name="normální 4 2" xfId="146"/>
    <cellStyle name="normální 4 2 2" xfId="147"/>
    <cellStyle name="normální 4_Tab č  9 MŠMT22.2.KV" xfId="148"/>
    <cellStyle name="normální 5" xfId="149"/>
    <cellStyle name="normální 5 2" xfId="150"/>
    <cellStyle name="normální 5 2 2" xfId="151"/>
    <cellStyle name="normální 5 3" xfId="152"/>
    <cellStyle name="normální 5 4" xfId="153"/>
    <cellStyle name="normální 5_MŠMT pro SZÚ" xfId="154"/>
    <cellStyle name="normální 6" xfId="155"/>
    <cellStyle name="normální 6 2" xfId="156"/>
    <cellStyle name="normální 6 2 2" xfId="157"/>
    <cellStyle name="normální 6 3" xfId="158"/>
    <cellStyle name="normální 6_MŠMT pro SZÚ" xfId="159"/>
    <cellStyle name="normální 7" xfId="160"/>
    <cellStyle name="normální 7 2" xfId="161"/>
    <cellStyle name="normální 8" xfId="162"/>
    <cellStyle name="normální 9" xfId="163"/>
    <cellStyle name="normální 9 2" xfId="164"/>
    <cellStyle name="normální_131 TA" xfId="165"/>
    <cellStyle name="normální_bilance I výhledu 2009-2012 dle kapitol" xfId="166"/>
    <cellStyle name="Note" xfId="167"/>
    <cellStyle name="Note 2" xfId="168"/>
    <cellStyle name="Output" xfId="169"/>
    <cellStyle name="Percent" xfId="170"/>
    <cellStyle name="Pevní" xfId="171"/>
    <cellStyle name="Poznámka 2" xfId="172"/>
    <cellStyle name="Poznámka 2 2" xfId="173"/>
    <cellStyle name="Poznámka 3" xfId="174"/>
    <cellStyle name="Poznámka 4" xfId="175"/>
    <cellStyle name="procent 2" xfId="176"/>
    <cellStyle name="procent 3" xfId="177"/>
    <cellStyle name="procent 3 2" xfId="178"/>
    <cellStyle name="procent 3 2 2" xfId="179"/>
    <cellStyle name="procent 3 3" xfId="180"/>
    <cellStyle name="Propojená buňka 2" xfId="181"/>
    <cellStyle name="Propojená buňka 3" xfId="182"/>
    <cellStyle name="SAPBEXaggData" xfId="183"/>
    <cellStyle name="SAPBEXaggDataEmph" xfId="184"/>
    <cellStyle name="SAPBEXaggItem" xfId="185"/>
    <cellStyle name="SAPBEXaggItemX" xfId="186"/>
    <cellStyle name="SAPBEXexcBad7" xfId="187"/>
    <cellStyle name="SAPBEXexcBad8" xfId="188"/>
    <cellStyle name="SAPBEXexcBad9" xfId="189"/>
    <cellStyle name="SAPBEXexcCritical4" xfId="190"/>
    <cellStyle name="SAPBEXexcCritical5" xfId="191"/>
    <cellStyle name="SAPBEXexcCritical6" xfId="192"/>
    <cellStyle name="SAPBEXexcGood1" xfId="193"/>
    <cellStyle name="SAPBEXexcGood2" xfId="194"/>
    <cellStyle name="SAPBEXexcGood3" xfId="195"/>
    <cellStyle name="SAPBEXfilterDrill" xfId="196"/>
    <cellStyle name="SAPBEXFilterInfo1" xfId="197"/>
    <cellStyle name="SAPBEXFilterInfo2" xfId="198"/>
    <cellStyle name="SAPBEXFilterInfoHlavicka" xfId="199"/>
    <cellStyle name="SAPBEXfilterItem" xfId="200"/>
    <cellStyle name="SAPBEXfilterText" xfId="201"/>
    <cellStyle name="SAPBEXformats" xfId="202"/>
    <cellStyle name="SAPBEXheaderItem" xfId="203"/>
    <cellStyle name="SAPBEXheaderText" xfId="204"/>
    <cellStyle name="SAPBEXHLevel0" xfId="205"/>
    <cellStyle name="SAPBEXHLevel0 2" xfId="206"/>
    <cellStyle name="SAPBEXHLevel0X" xfId="207"/>
    <cellStyle name="SAPBEXHLevel0X 2" xfId="208"/>
    <cellStyle name="SAPBEXHLevel1" xfId="209"/>
    <cellStyle name="SAPBEXHLevel1 2" xfId="210"/>
    <cellStyle name="SAPBEXHLevel1X" xfId="211"/>
    <cellStyle name="SAPBEXHLevel1X 2" xfId="212"/>
    <cellStyle name="SAPBEXHLevel2" xfId="213"/>
    <cellStyle name="SAPBEXHLevel2 2" xfId="214"/>
    <cellStyle name="SAPBEXHLevel2X" xfId="215"/>
    <cellStyle name="SAPBEXHLevel2X 2" xfId="216"/>
    <cellStyle name="SAPBEXHLevel3" xfId="217"/>
    <cellStyle name="SAPBEXHLevel3 2" xfId="218"/>
    <cellStyle name="SAPBEXHLevel3X" xfId="219"/>
    <cellStyle name="SAPBEXHLevel3X 2" xfId="220"/>
    <cellStyle name="SAPBEXchaText" xfId="221"/>
    <cellStyle name="SAPBEXinputData" xfId="222"/>
    <cellStyle name="SAPBEXinputData 2" xfId="223"/>
    <cellStyle name="SAPBEXItemHeader" xfId="224"/>
    <cellStyle name="SAPBEXresData" xfId="225"/>
    <cellStyle name="SAPBEXresDataEmph" xfId="226"/>
    <cellStyle name="SAPBEXresItem" xfId="227"/>
    <cellStyle name="SAPBEXresItemX" xfId="228"/>
    <cellStyle name="SAPBEXstdData" xfId="229"/>
    <cellStyle name="SAPBEXstdDataEmph" xfId="230"/>
    <cellStyle name="SAPBEXstdItem" xfId="231"/>
    <cellStyle name="SAPBEXstdItemX" xfId="232"/>
    <cellStyle name="SAPBEXtitle" xfId="233"/>
    <cellStyle name="SAPBEXunassignedItem" xfId="234"/>
    <cellStyle name="SAPBEXundefined" xfId="235"/>
    <cellStyle name="Sheet Title" xfId="236"/>
    <cellStyle name="Správně 2" xfId="237"/>
    <cellStyle name="Správně 3" xfId="238"/>
    <cellStyle name="Styl 1" xfId="239"/>
    <cellStyle name="Styl 1 2" xfId="240"/>
    <cellStyle name="Styl 2" xfId="241"/>
    <cellStyle name="Styl 2 2" xfId="242"/>
    <cellStyle name="Styl 3" xfId="243"/>
    <cellStyle name="Styl 3 2" xfId="244"/>
    <cellStyle name="Text upozornění 2" xfId="245"/>
    <cellStyle name="Text upozornění 3" xfId="246"/>
    <cellStyle name="Title" xfId="247"/>
    <cellStyle name="Total" xfId="248"/>
    <cellStyle name="Vstup 2" xfId="249"/>
    <cellStyle name="Vstup 3" xfId="250"/>
    <cellStyle name="Výpočet 2" xfId="251"/>
    <cellStyle name="Výpočet 3" xfId="252"/>
    <cellStyle name="Výstup 2" xfId="253"/>
    <cellStyle name="Výstup 3" xfId="254"/>
    <cellStyle name="Vysvětlující text 2" xfId="255"/>
    <cellStyle name="Vysvětlující text 3" xfId="256"/>
    <cellStyle name="Warning Text" xfId="257"/>
    <cellStyle name="Zvýraznění 1 2" xfId="258"/>
    <cellStyle name="Zvýraznění 1 3" xfId="259"/>
    <cellStyle name="Zvýraznění 2 2" xfId="260"/>
    <cellStyle name="Zvýraznění 2 3" xfId="261"/>
    <cellStyle name="Zvýraznění 3 2" xfId="262"/>
    <cellStyle name="Zvýraznění 3 3" xfId="263"/>
    <cellStyle name="Zvýraznění 4 2" xfId="264"/>
    <cellStyle name="Zvýraznění 4 3" xfId="265"/>
    <cellStyle name="Zvýraznění 5 2" xfId="266"/>
    <cellStyle name="Zvýraznění 5 3" xfId="267"/>
    <cellStyle name="Zvýraznění 6 2" xfId="268"/>
    <cellStyle name="Zvýraznění 6 3" xfId="2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y\E_DATA\2001%20pr&#367;b&#283;h\Pril%204%20SR%20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SZ&#218;%202000\I.%20&#269;tvrtlet&#237;\sestavy%205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Plocha\Z%20U\ROK%2099\III.%20Q%201999\sestavy%205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2:W183"/>
  <sheetViews>
    <sheetView tabSelected="1" topLeftCell="A158" zoomScale="50" zoomScaleNormal="50" zoomScaleSheetLayoutView="50" workbookViewId="0">
      <selection activeCell="I168" sqref="I168"/>
    </sheetView>
  </sheetViews>
  <sheetFormatPr defaultColWidth="9.109375" defaultRowHeight="13.8" x14ac:dyDescent="0.3"/>
  <cols>
    <col min="1" max="1" width="9.109375" style="2"/>
    <col min="2" max="2" width="7" style="2" customWidth="1"/>
    <col min="3" max="3" width="41.109375" style="2" customWidth="1"/>
    <col min="4" max="4" width="53.88671875" style="2" customWidth="1"/>
    <col min="5" max="5" width="37.44140625" style="2" customWidth="1"/>
    <col min="6" max="6" width="15.44140625" style="2" customWidth="1"/>
    <col min="7" max="7" width="15.6640625" style="2" customWidth="1"/>
    <col min="8" max="8" width="15" style="2" customWidth="1"/>
    <col min="9" max="9" width="15.44140625" style="2" customWidth="1"/>
    <col min="10" max="10" width="16.44140625" style="2" customWidth="1"/>
    <col min="11" max="11" width="23.33203125" style="2" customWidth="1"/>
    <col min="12" max="13" width="19.6640625" style="2" customWidth="1"/>
    <col min="14" max="14" width="24.5546875" style="2" customWidth="1"/>
    <col min="15" max="15" width="23.33203125" style="2" customWidth="1"/>
    <col min="16" max="16" width="19.6640625" style="2" customWidth="1"/>
    <col min="17" max="17" width="23.33203125" style="2" customWidth="1"/>
    <col min="18" max="18" width="25.44140625" style="2" customWidth="1"/>
    <col min="19" max="19" width="24.33203125" style="2" customWidth="1"/>
    <col min="20" max="20" width="20.5546875" style="2" customWidth="1"/>
    <col min="21" max="21" width="23.33203125" style="2" customWidth="1"/>
    <col min="22" max="22" width="24.33203125" style="2" customWidth="1"/>
    <col min="23" max="16384" width="9.109375" style="2"/>
  </cols>
  <sheetData>
    <row r="2" spans="2:22" ht="25.2" customHeight="1" x14ac:dyDescent="0.3">
      <c r="B2" s="1" t="s">
        <v>28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2:22" ht="25.2" customHeight="1" thickBot="1" x14ac:dyDescent="0.3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3"/>
      <c r="Q3" s="3"/>
      <c r="R3" s="3"/>
      <c r="S3" s="3"/>
      <c r="T3" s="3"/>
      <c r="U3" s="3"/>
      <c r="V3" s="3"/>
    </row>
    <row r="4" spans="2:22" ht="37.5" customHeight="1" x14ac:dyDescent="0.3">
      <c r="B4" s="131" t="s">
        <v>0</v>
      </c>
      <c r="C4" s="132"/>
      <c r="D4" s="133" t="s">
        <v>47</v>
      </c>
      <c r="E4" s="134" t="s">
        <v>29</v>
      </c>
      <c r="F4" s="133" t="s">
        <v>1</v>
      </c>
      <c r="G4" s="133" t="s">
        <v>30</v>
      </c>
      <c r="H4" s="135" t="s">
        <v>41</v>
      </c>
      <c r="I4" s="136"/>
      <c r="J4" s="137"/>
      <c r="K4" s="138" t="s">
        <v>42</v>
      </c>
      <c r="L4" s="139"/>
      <c r="M4" s="139"/>
      <c r="N4" s="139"/>
      <c r="O4" s="140" t="s">
        <v>43</v>
      </c>
      <c r="P4" s="136"/>
      <c r="Q4" s="136"/>
      <c r="R4" s="141"/>
      <c r="S4" s="136" t="s">
        <v>44</v>
      </c>
      <c r="T4" s="136"/>
      <c r="U4" s="136"/>
      <c r="V4" s="141"/>
    </row>
    <row r="5" spans="2:22" ht="139.5" customHeight="1" thickBot="1" x14ac:dyDescent="0.35">
      <c r="B5" s="142"/>
      <c r="C5" s="143"/>
      <c r="D5" s="144"/>
      <c r="E5" s="145"/>
      <c r="F5" s="144"/>
      <c r="G5" s="144"/>
      <c r="H5" s="146" t="s">
        <v>48</v>
      </c>
      <c r="I5" s="146" t="s">
        <v>49</v>
      </c>
      <c r="J5" s="146" t="s">
        <v>50</v>
      </c>
      <c r="K5" s="147" t="s">
        <v>3</v>
      </c>
      <c r="L5" s="148" t="s">
        <v>31</v>
      </c>
      <c r="M5" s="148" t="s">
        <v>25</v>
      </c>
      <c r="N5" s="149" t="s">
        <v>2</v>
      </c>
      <c r="O5" s="150" t="s">
        <v>3</v>
      </c>
      <c r="P5" s="148" t="s">
        <v>31</v>
      </c>
      <c r="Q5" s="148" t="s">
        <v>26</v>
      </c>
      <c r="R5" s="151" t="s">
        <v>2</v>
      </c>
      <c r="S5" s="152" t="s">
        <v>3</v>
      </c>
      <c r="T5" s="148" t="s">
        <v>31</v>
      </c>
      <c r="U5" s="148" t="s">
        <v>25</v>
      </c>
      <c r="V5" s="151" t="s">
        <v>2</v>
      </c>
    </row>
    <row r="6" spans="2:22" ht="45" customHeight="1" x14ac:dyDescent="0.3">
      <c r="B6" s="5">
        <v>304</v>
      </c>
      <c r="C6" s="6" t="s">
        <v>4</v>
      </c>
      <c r="D6" s="7" t="s">
        <v>5</v>
      </c>
      <c r="E6" s="8" t="s">
        <v>6</v>
      </c>
      <c r="F6" s="9">
        <v>28600</v>
      </c>
      <c r="G6" s="9">
        <v>0</v>
      </c>
      <c r="H6" s="9">
        <v>0</v>
      </c>
      <c r="I6" s="9">
        <v>0</v>
      </c>
      <c r="J6" s="9">
        <v>8</v>
      </c>
      <c r="K6" s="9">
        <v>411840</v>
      </c>
      <c r="L6" s="10">
        <v>0</v>
      </c>
      <c r="M6" s="10" t="s">
        <v>33</v>
      </c>
      <c r="N6" s="11">
        <v>411840</v>
      </c>
      <c r="O6" s="12">
        <v>2333760</v>
      </c>
      <c r="P6" s="10">
        <v>0</v>
      </c>
      <c r="Q6" s="10" t="s">
        <v>33</v>
      </c>
      <c r="R6" s="13">
        <v>2333760</v>
      </c>
      <c r="S6" s="14">
        <v>2745600</v>
      </c>
      <c r="T6" s="10">
        <v>0</v>
      </c>
      <c r="U6" s="10" t="s">
        <v>33</v>
      </c>
      <c r="V6" s="13">
        <v>2745600</v>
      </c>
    </row>
    <row r="7" spans="2:22" ht="45" customHeight="1" x14ac:dyDescent="0.3">
      <c r="B7" s="15"/>
      <c r="C7" s="16"/>
      <c r="D7" s="7"/>
      <c r="E7" s="17" t="s">
        <v>7</v>
      </c>
      <c r="F7" s="9">
        <v>2752</v>
      </c>
      <c r="G7" s="9">
        <v>0</v>
      </c>
      <c r="H7" s="9">
        <v>0</v>
      </c>
      <c r="I7" s="9">
        <v>0</v>
      </c>
      <c r="J7" s="9">
        <v>17.2</v>
      </c>
      <c r="K7" s="9">
        <v>85200</v>
      </c>
      <c r="L7" s="10">
        <v>0</v>
      </c>
      <c r="M7" s="10" t="s">
        <v>33</v>
      </c>
      <c r="N7" s="11">
        <v>85200</v>
      </c>
      <c r="O7" s="12">
        <v>482800</v>
      </c>
      <c r="P7" s="10">
        <v>0</v>
      </c>
      <c r="Q7" s="10" t="s">
        <v>33</v>
      </c>
      <c r="R7" s="13">
        <v>482800</v>
      </c>
      <c r="S7" s="14">
        <v>568000</v>
      </c>
      <c r="T7" s="10">
        <v>0</v>
      </c>
      <c r="U7" s="10" t="s">
        <v>33</v>
      </c>
      <c r="V7" s="13">
        <v>568000</v>
      </c>
    </row>
    <row r="8" spans="2:22" ht="45" customHeight="1" x14ac:dyDescent="0.3">
      <c r="B8" s="15"/>
      <c r="C8" s="16"/>
      <c r="D8" s="7"/>
      <c r="E8" s="17" t="s">
        <v>32</v>
      </c>
      <c r="F8" s="9" t="s">
        <v>33</v>
      </c>
      <c r="G8" s="9" t="s">
        <v>33</v>
      </c>
      <c r="H8" s="9" t="s">
        <v>33</v>
      </c>
      <c r="I8" s="9" t="s">
        <v>33</v>
      </c>
      <c r="J8" s="9" t="s">
        <v>33</v>
      </c>
      <c r="K8" s="9" t="s">
        <v>33</v>
      </c>
      <c r="L8" s="10" t="s">
        <v>33</v>
      </c>
      <c r="M8" s="10">
        <v>439275</v>
      </c>
      <c r="N8" s="11">
        <v>439275</v>
      </c>
      <c r="O8" s="12" t="s">
        <v>33</v>
      </c>
      <c r="P8" s="10" t="s">
        <v>33</v>
      </c>
      <c r="Q8" s="10">
        <v>2489225</v>
      </c>
      <c r="R8" s="13">
        <v>2489225</v>
      </c>
      <c r="S8" s="14" t="s">
        <v>33</v>
      </c>
      <c r="T8" s="10" t="s">
        <v>33</v>
      </c>
      <c r="U8" s="10">
        <v>2928500</v>
      </c>
      <c r="V8" s="13">
        <v>2928500</v>
      </c>
    </row>
    <row r="9" spans="2:22" ht="45" customHeight="1" x14ac:dyDescent="0.3">
      <c r="B9" s="15"/>
      <c r="C9" s="16"/>
      <c r="D9" s="7"/>
      <c r="E9" s="17" t="s">
        <v>8</v>
      </c>
      <c r="F9" s="18">
        <v>10958</v>
      </c>
      <c r="G9" s="18">
        <v>0</v>
      </c>
      <c r="H9" s="18">
        <v>0</v>
      </c>
      <c r="I9" s="18">
        <v>0</v>
      </c>
      <c r="J9" s="18">
        <v>25.2</v>
      </c>
      <c r="K9" s="18">
        <v>497040</v>
      </c>
      <c r="L9" s="18">
        <v>0</v>
      </c>
      <c r="M9" s="18">
        <v>439275</v>
      </c>
      <c r="N9" s="19">
        <v>936315</v>
      </c>
      <c r="O9" s="20">
        <v>2816560</v>
      </c>
      <c r="P9" s="18">
        <v>0</v>
      </c>
      <c r="Q9" s="18">
        <v>2489225</v>
      </c>
      <c r="R9" s="21">
        <v>5305785</v>
      </c>
      <c r="S9" s="20">
        <v>3313600</v>
      </c>
      <c r="T9" s="18">
        <v>0</v>
      </c>
      <c r="U9" s="18">
        <v>2928500</v>
      </c>
      <c r="V9" s="21">
        <v>6242100</v>
      </c>
    </row>
    <row r="10" spans="2:22" ht="45" customHeight="1" x14ac:dyDescent="0.3">
      <c r="B10" s="22">
        <v>306</v>
      </c>
      <c r="C10" s="6" t="s">
        <v>45</v>
      </c>
      <c r="D10" s="23" t="s">
        <v>5</v>
      </c>
      <c r="E10" s="24" t="s">
        <v>6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6">
        <v>0</v>
      </c>
      <c r="M10" s="26" t="s">
        <v>33</v>
      </c>
      <c r="N10" s="27">
        <v>0</v>
      </c>
      <c r="O10" s="28">
        <v>0</v>
      </c>
      <c r="P10" s="26">
        <v>0</v>
      </c>
      <c r="Q10" s="26" t="s">
        <v>33</v>
      </c>
      <c r="R10" s="29">
        <v>0</v>
      </c>
      <c r="S10" s="30">
        <v>0</v>
      </c>
      <c r="T10" s="26">
        <v>0</v>
      </c>
      <c r="U10" s="26" t="s">
        <v>33</v>
      </c>
      <c r="V10" s="29">
        <v>0</v>
      </c>
    </row>
    <row r="11" spans="2:22" ht="45" customHeight="1" x14ac:dyDescent="0.3">
      <c r="B11" s="15"/>
      <c r="C11" s="16"/>
      <c r="D11" s="7"/>
      <c r="E11" s="17" t="s">
        <v>7</v>
      </c>
      <c r="F11" s="9">
        <v>40990</v>
      </c>
      <c r="G11" s="9">
        <v>65390</v>
      </c>
      <c r="H11" s="9">
        <v>0</v>
      </c>
      <c r="I11" s="9">
        <v>5</v>
      </c>
      <c r="J11" s="9">
        <v>2</v>
      </c>
      <c r="K11" s="9">
        <v>0</v>
      </c>
      <c r="L11" s="10">
        <v>0</v>
      </c>
      <c r="M11" s="10" t="s">
        <v>33</v>
      </c>
      <c r="N11" s="11">
        <v>0</v>
      </c>
      <c r="O11" s="12">
        <v>1310722</v>
      </c>
      <c r="P11" s="10">
        <v>326951</v>
      </c>
      <c r="Q11" s="10" t="s">
        <v>33</v>
      </c>
      <c r="R11" s="13">
        <v>1310722</v>
      </c>
      <c r="S11" s="14">
        <v>1310722</v>
      </c>
      <c r="T11" s="10">
        <v>326951</v>
      </c>
      <c r="U11" s="10" t="s">
        <v>33</v>
      </c>
      <c r="V11" s="13">
        <v>1310722</v>
      </c>
    </row>
    <row r="12" spans="2:22" ht="45" customHeight="1" x14ac:dyDescent="0.3">
      <c r="B12" s="15"/>
      <c r="C12" s="16"/>
      <c r="D12" s="7"/>
      <c r="E12" s="17" t="s">
        <v>32</v>
      </c>
      <c r="F12" s="9" t="s">
        <v>33</v>
      </c>
      <c r="G12" s="9" t="s">
        <v>33</v>
      </c>
      <c r="H12" s="9" t="s">
        <v>33</v>
      </c>
      <c r="I12" s="9" t="s">
        <v>33</v>
      </c>
      <c r="J12" s="9" t="s">
        <v>33</v>
      </c>
      <c r="K12" s="9" t="s">
        <v>33</v>
      </c>
      <c r="L12" s="10" t="s">
        <v>33</v>
      </c>
      <c r="M12" s="10">
        <v>0</v>
      </c>
      <c r="N12" s="11">
        <v>0</v>
      </c>
      <c r="O12" s="12" t="s">
        <v>33</v>
      </c>
      <c r="P12" s="10" t="s">
        <v>33</v>
      </c>
      <c r="Q12" s="10">
        <v>320628</v>
      </c>
      <c r="R12" s="13">
        <v>320628</v>
      </c>
      <c r="S12" s="14" t="s">
        <v>33</v>
      </c>
      <c r="T12" s="10" t="s">
        <v>33</v>
      </c>
      <c r="U12" s="10">
        <v>320628</v>
      </c>
      <c r="V12" s="13">
        <v>320628</v>
      </c>
    </row>
    <row r="13" spans="2:22" ht="45" customHeight="1" x14ac:dyDescent="0.3">
      <c r="B13" s="31"/>
      <c r="C13" s="32"/>
      <c r="D13" s="33"/>
      <c r="E13" s="34" t="s">
        <v>8</v>
      </c>
      <c r="F13" s="35">
        <v>40990</v>
      </c>
      <c r="G13" s="35">
        <v>65390</v>
      </c>
      <c r="H13" s="35">
        <v>0</v>
      </c>
      <c r="I13" s="35">
        <v>5</v>
      </c>
      <c r="J13" s="35">
        <v>2</v>
      </c>
      <c r="K13" s="35">
        <v>0</v>
      </c>
      <c r="L13" s="35">
        <v>0</v>
      </c>
      <c r="M13" s="35">
        <v>0</v>
      </c>
      <c r="N13" s="36">
        <v>0</v>
      </c>
      <c r="O13" s="37">
        <v>1310722</v>
      </c>
      <c r="P13" s="35">
        <v>326951</v>
      </c>
      <c r="Q13" s="35">
        <v>320628</v>
      </c>
      <c r="R13" s="38">
        <v>1631350</v>
      </c>
      <c r="S13" s="37">
        <v>1310722</v>
      </c>
      <c r="T13" s="35">
        <v>326951</v>
      </c>
      <c r="U13" s="35">
        <v>320628</v>
      </c>
      <c r="V13" s="38">
        <v>1631350</v>
      </c>
    </row>
    <row r="14" spans="2:22" ht="45" customHeight="1" x14ac:dyDescent="0.3">
      <c r="B14" s="22">
        <v>307</v>
      </c>
      <c r="C14" s="6" t="s">
        <v>39</v>
      </c>
      <c r="D14" s="23" t="s">
        <v>5</v>
      </c>
      <c r="E14" s="24" t="s">
        <v>6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6">
        <v>0</v>
      </c>
      <c r="M14" s="26" t="s">
        <v>33</v>
      </c>
      <c r="N14" s="27">
        <v>0</v>
      </c>
      <c r="O14" s="28">
        <v>0</v>
      </c>
      <c r="P14" s="26">
        <v>0</v>
      </c>
      <c r="Q14" s="26" t="s">
        <v>33</v>
      </c>
      <c r="R14" s="29">
        <v>0</v>
      </c>
      <c r="S14" s="30">
        <v>0</v>
      </c>
      <c r="T14" s="26">
        <v>0</v>
      </c>
      <c r="U14" s="26" t="s">
        <v>33</v>
      </c>
      <c r="V14" s="29">
        <v>0</v>
      </c>
    </row>
    <row r="15" spans="2:22" ht="45" customHeight="1" x14ac:dyDescent="0.3">
      <c r="B15" s="15"/>
      <c r="C15" s="16"/>
      <c r="D15" s="7"/>
      <c r="E15" s="17" t="s">
        <v>7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10">
        <v>0</v>
      </c>
      <c r="M15" s="10" t="s">
        <v>33</v>
      </c>
      <c r="N15" s="11">
        <v>0</v>
      </c>
      <c r="O15" s="12">
        <v>0</v>
      </c>
      <c r="P15" s="10">
        <v>0</v>
      </c>
      <c r="Q15" s="10" t="s">
        <v>33</v>
      </c>
      <c r="R15" s="13">
        <v>0</v>
      </c>
      <c r="S15" s="14">
        <v>0</v>
      </c>
      <c r="T15" s="10">
        <v>0</v>
      </c>
      <c r="U15" s="10" t="s">
        <v>33</v>
      </c>
      <c r="V15" s="13">
        <v>0</v>
      </c>
    </row>
    <row r="16" spans="2:22" ht="45" customHeight="1" x14ac:dyDescent="0.3">
      <c r="B16" s="15"/>
      <c r="C16" s="16"/>
      <c r="D16" s="7"/>
      <c r="E16" s="17" t="s">
        <v>32</v>
      </c>
      <c r="F16" s="9" t="s">
        <v>33</v>
      </c>
      <c r="G16" s="9" t="s">
        <v>33</v>
      </c>
      <c r="H16" s="9" t="s">
        <v>33</v>
      </c>
      <c r="I16" s="9" t="s">
        <v>33</v>
      </c>
      <c r="J16" s="9" t="s">
        <v>33</v>
      </c>
      <c r="K16" s="9" t="s">
        <v>33</v>
      </c>
      <c r="L16" s="10" t="s">
        <v>33</v>
      </c>
      <c r="M16" s="10">
        <v>1792721</v>
      </c>
      <c r="N16" s="11">
        <v>1792721</v>
      </c>
      <c r="O16" s="12" t="s">
        <v>33</v>
      </c>
      <c r="P16" s="10" t="s">
        <v>33</v>
      </c>
      <c r="Q16" s="10">
        <v>6168743</v>
      </c>
      <c r="R16" s="13">
        <v>6168743</v>
      </c>
      <c r="S16" s="14" t="s">
        <v>33</v>
      </c>
      <c r="T16" s="10" t="s">
        <v>33</v>
      </c>
      <c r="U16" s="10">
        <v>7961464</v>
      </c>
      <c r="V16" s="13">
        <v>7961464</v>
      </c>
    </row>
    <row r="17" spans="2:23" ht="45" customHeight="1" x14ac:dyDescent="0.3">
      <c r="B17" s="31"/>
      <c r="C17" s="32"/>
      <c r="D17" s="33"/>
      <c r="E17" s="34" t="s">
        <v>8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1792721</v>
      </c>
      <c r="N17" s="36">
        <v>1792721</v>
      </c>
      <c r="O17" s="37">
        <v>0</v>
      </c>
      <c r="P17" s="35">
        <v>0</v>
      </c>
      <c r="Q17" s="35">
        <v>6168743</v>
      </c>
      <c r="R17" s="38">
        <v>6168743</v>
      </c>
      <c r="S17" s="37">
        <v>0</v>
      </c>
      <c r="T17" s="35">
        <v>0</v>
      </c>
      <c r="U17" s="35">
        <v>7961464</v>
      </c>
      <c r="V17" s="38">
        <v>7961464</v>
      </c>
    </row>
    <row r="18" spans="2:23" ht="45" customHeight="1" x14ac:dyDescent="0.3">
      <c r="B18" s="22">
        <v>309</v>
      </c>
      <c r="C18" s="6" t="s">
        <v>40</v>
      </c>
      <c r="D18" s="23" t="s">
        <v>5</v>
      </c>
      <c r="E18" s="24" t="s">
        <v>6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26">
        <v>0</v>
      </c>
      <c r="M18" s="26" t="s">
        <v>33</v>
      </c>
      <c r="N18" s="27">
        <v>0</v>
      </c>
      <c r="O18" s="28">
        <v>0</v>
      </c>
      <c r="P18" s="26">
        <v>0</v>
      </c>
      <c r="Q18" s="26" t="s">
        <v>33</v>
      </c>
      <c r="R18" s="29">
        <v>0</v>
      </c>
      <c r="S18" s="30">
        <v>0</v>
      </c>
      <c r="T18" s="26">
        <v>0</v>
      </c>
      <c r="U18" s="26" t="s">
        <v>33</v>
      </c>
      <c r="V18" s="29">
        <v>0</v>
      </c>
    </row>
    <row r="19" spans="2:23" ht="45" customHeight="1" x14ac:dyDescent="0.3">
      <c r="B19" s="15"/>
      <c r="C19" s="16"/>
      <c r="D19" s="7"/>
      <c r="E19" s="17" t="s">
        <v>7</v>
      </c>
      <c r="F19" s="9">
        <v>21127</v>
      </c>
      <c r="G19" s="9">
        <v>0</v>
      </c>
      <c r="H19" s="9">
        <v>0.71</v>
      </c>
      <c r="I19" s="9">
        <v>0</v>
      </c>
      <c r="J19" s="9">
        <v>0</v>
      </c>
      <c r="K19" s="9">
        <v>27000</v>
      </c>
      <c r="L19" s="10">
        <v>0</v>
      </c>
      <c r="M19" s="10" t="s">
        <v>33</v>
      </c>
      <c r="N19" s="11">
        <v>27000</v>
      </c>
      <c r="O19" s="12">
        <v>153000</v>
      </c>
      <c r="P19" s="10">
        <v>0</v>
      </c>
      <c r="Q19" s="10" t="s">
        <v>33</v>
      </c>
      <c r="R19" s="13">
        <v>153000</v>
      </c>
      <c r="S19" s="14">
        <v>180000</v>
      </c>
      <c r="T19" s="10">
        <v>0</v>
      </c>
      <c r="U19" s="10" t="s">
        <v>33</v>
      </c>
      <c r="V19" s="13">
        <v>180000</v>
      </c>
    </row>
    <row r="20" spans="2:23" ht="45" customHeight="1" x14ac:dyDescent="0.3">
      <c r="B20" s="15"/>
      <c r="C20" s="16"/>
      <c r="D20" s="7"/>
      <c r="E20" s="17" t="s">
        <v>32</v>
      </c>
      <c r="F20" s="9" t="s">
        <v>33</v>
      </c>
      <c r="G20" s="9" t="s">
        <v>33</v>
      </c>
      <c r="H20" s="9" t="s">
        <v>33</v>
      </c>
      <c r="I20" s="9" t="s">
        <v>33</v>
      </c>
      <c r="J20" s="9" t="s">
        <v>33</v>
      </c>
      <c r="K20" s="9" t="s">
        <v>33</v>
      </c>
      <c r="L20" s="10" t="s">
        <v>33</v>
      </c>
      <c r="M20" s="10">
        <v>5670</v>
      </c>
      <c r="N20" s="11">
        <v>5670</v>
      </c>
      <c r="O20" s="12" t="s">
        <v>33</v>
      </c>
      <c r="P20" s="10" t="s">
        <v>33</v>
      </c>
      <c r="Q20" s="10">
        <v>32130</v>
      </c>
      <c r="R20" s="13">
        <v>32130</v>
      </c>
      <c r="S20" s="14" t="s">
        <v>33</v>
      </c>
      <c r="T20" s="10" t="s">
        <v>33</v>
      </c>
      <c r="U20" s="10">
        <v>37800</v>
      </c>
      <c r="V20" s="13">
        <v>37800</v>
      </c>
    </row>
    <row r="21" spans="2:23" ht="45" customHeight="1" x14ac:dyDescent="0.3">
      <c r="B21" s="31"/>
      <c r="C21" s="32"/>
      <c r="D21" s="33"/>
      <c r="E21" s="34" t="s">
        <v>8</v>
      </c>
      <c r="F21" s="35">
        <v>21127</v>
      </c>
      <c r="G21" s="35">
        <v>0</v>
      </c>
      <c r="H21" s="35">
        <v>0.71</v>
      </c>
      <c r="I21" s="35">
        <v>0</v>
      </c>
      <c r="J21" s="35">
        <v>0</v>
      </c>
      <c r="K21" s="35">
        <v>27000</v>
      </c>
      <c r="L21" s="35">
        <v>0</v>
      </c>
      <c r="M21" s="35">
        <v>5670</v>
      </c>
      <c r="N21" s="36">
        <v>32670</v>
      </c>
      <c r="O21" s="37">
        <v>153000</v>
      </c>
      <c r="P21" s="35">
        <v>0</v>
      </c>
      <c r="Q21" s="35">
        <v>32130</v>
      </c>
      <c r="R21" s="38">
        <v>185130</v>
      </c>
      <c r="S21" s="37">
        <v>180000</v>
      </c>
      <c r="T21" s="35">
        <v>0</v>
      </c>
      <c r="U21" s="35">
        <v>37800</v>
      </c>
      <c r="V21" s="38">
        <v>217800</v>
      </c>
      <c r="W21" s="39"/>
    </row>
    <row r="22" spans="2:23" ht="45" customHeight="1" x14ac:dyDescent="0.3">
      <c r="B22" s="40">
        <v>312</v>
      </c>
      <c r="C22" s="6" t="s">
        <v>9</v>
      </c>
      <c r="D22" s="41" t="s">
        <v>10</v>
      </c>
      <c r="E22" s="42" t="s">
        <v>6</v>
      </c>
      <c r="F22" s="43">
        <v>51135</v>
      </c>
      <c r="G22" s="43">
        <v>0</v>
      </c>
      <c r="H22" s="43">
        <v>0</v>
      </c>
      <c r="I22" s="43">
        <v>0</v>
      </c>
      <c r="J22" s="43">
        <v>253</v>
      </c>
      <c r="K22" s="43">
        <v>23286873</v>
      </c>
      <c r="L22" s="43">
        <v>0</v>
      </c>
      <c r="M22" s="43" t="s">
        <v>33</v>
      </c>
      <c r="N22" s="44">
        <v>23286873</v>
      </c>
      <c r="O22" s="45">
        <v>131958947</v>
      </c>
      <c r="P22" s="43">
        <v>0</v>
      </c>
      <c r="Q22" s="43" t="s">
        <v>33</v>
      </c>
      <c r="R22" s="46">
        <v>131958947</v>
      </c>
      <c r="S22" s="47">
        <v>155245820</v>
      </c>
      <c r="T22" s="43">
        <v>0</v>
      </c>
      <c r="U22" s="43" t="s">
        <v>33</v>
      </c>
      <c r="V22" s="46">
        <v>155245820</v>
      </c>
    </row>
    <row r="23" spans="2:23" ht="45" customHeight="1" x14ac:dyDescent="0.3">
      <c r="B23" s="48"/>
      <c r="C23" s="16"/>
      <c r="D23" s="49"/>
      <c r="E23" s="50" t="s">
        <v>7</v>
      </c>
      <c r="F23" s="51">
        <v>38848</v>
      </c>
      <c r="G23" s="51">
        <v>0</v>
      </c>
      <c r="H23" s="51">
        <v>0</v>
      </c>
      <c r="I23" s="51">
        <v>0</v>
      </c>
      <c r="J23" s="51">
        <v>1</v>
      </c>
      <c r="K23" s="51">
        <v>69927</v>
      </c>
      <c r="L23" s="51">
        <v>0</v>
      </c>
      <c r="M23" s="51" t="s">
        <v>33</v>
      </c>
      <c r="N23" s="52">
        <v>69927</v>
      </c>
      <c r="O23" s="53">
        <v>396253</v>
      </c>
      <c r="P23" s="51">
        <v>0</v>
      </c>
      <c r="Q23" s="51" t="s">
        <v>33</v>
      </c>
      <c r="R23" s="54">
        <v>396253</v>
      </c>
      <c r="S23" s="55">
        <v>466180</v>
      </c>
      <c r="T23" s="51">
        <v>0</v>
      </c>
      <c r="U23" s="51" t="s">
        <v>33</v>
      </c>
      <c r="V23" s="54">
        <v>466180</v>
      </c>
    </row>
    <row r="24" spans="2:23" ht="45" customHeight="1" x14ac:dyDescent="0.3">
      <c r="B24" s="48"/>
      <c r="C24" s="16"/>
      <c r="D24" s="49"/>
      <c r="E24" s="50" t="s">
        <v>32</v>
      </c>
      <c r="F24" s="51" t="s">
        <v>33</v>
      </c>
      <c r="G24" s="51" t="s">
        <v>33</v>
      </c>
      <c r="H24" s="51" t="s">
        <v>33</v>
      </c>
      <c r="I24" s="51" t="s">
        <v>33</v>
      </c>
      <c r="J24" s="51" t="s">
        <v>33</v>
      </c>
      <c r="K24" s="51" t="s">
        <v>33</v>
      </c>
      <c r="L24" s="51" t="s">
        <v>33</v>
      </c>
      <c r="M24" s="51">
        <v>28500</v>
      </c>
      <c r="N24" s="52">
        <v>28500</v>
      </c>
      <c r="O24" s="53" t="s">
        <v>33</v>
      </c>
      <c r="P24" s="51" t="s">
        <v>33</v>
      </c>
      <c r="Q24" s="51">
        <v>161500</v>
      </c>
      <c r="R24" s="54">
        <v>161500</v>
      </c>
      <c r="S24" s="55" t="s">
        <v>33</v>
      </c>
      <c r="T24" s="51" t="s">
        <v>33</v>
      </c>
      <c r="U24" s="51">
        <v>190000</v>
      </c>
      <c r="V24" s="54">
        <v>190000</v>
      </c>
    </row>
    <row r="25" spans="2:23" ht="45" customHeight="1" x14ac:dyDescent="0.3">
      <c r="B25" s="48"/>
      <c r="C25" s="16"/>
      <c r="D25" s="49"/>
      <c r="E25" s="50" t="s">
        <v>8</v>
      </c>
      <c r="F25" s="51">
        <v>51087</v>
      </c>
      <c r="G25" s="51">
        <v>0</v>
      </c>
      <c r="H25" s="51">
        <v>0</v>
      </c>
      <c r="I25" s="51">
        <v>0</v>
      </c>
      <c r="J25" s="51">
        <v>254</v>
      </c>
      <c r="K25" s="51">
        <v>23356800</v>
      </c>
      <c r="L25" s="51">
        <v>0</v>
      </c>
      <c r="M25" s="51">
        <v>28500</v>
      </c>
      <c r="N25" s="52">
        <v>23385300</v>
      </c>
      <c r="O25" s="53">
        <v>132355200</v>
      </c>
      <c r="P25" s="51">
        <v>0</v>
      </c>
      <c r="Q25" s="51">
        <v>161500</v>
      </c>
      <c r="R25" s="54">
        <v>132516700</v>
      </c>
      <c r="S25" s="55">
        <v>155712000</v>
      </c>
      <c r="T25" s="51">
        <v>0</v>
      </c>
      <c r="U25" s="51">
        <v>190000</v>
      </c>
      <c r="V25" s="54">
        <v>155902000</v>
      </c>
    </row>
    <row r="26" spans="2:23" ht="45" customHeight="1" x14ac:dyDescent="0.3">
      <c r="B26" s="48"/>
      <c r="C26" s="16"/>
      <c r="D26" s="49" t="s">
        <v>5</v>
      </c>
      <c r="E26" s="56" t="s">
        <v>6</v>
      </c>
      <c r="F26" s="51">
        <v>40760</v>
      </c>
      <c r="G26" s="51">
        <v>114737</v>
      </c>
      <c r="H26" s="51">
        <v>3</v>
      </c>
      <c r="I26" s="51">
        <v>28.5</v>
      </c>
      <c r="J26" s="51">
        <v>24</v>
      </c>
      <c r="K26" s="51">
        <v>1800040</v>
      </c>
      <c r="L26" s="51">
        <v>442901</v>
      </c>
      <c r="M26" s="51" t="s">
        <v>33</v>
      </c>
      <c r="N26" s="52">
        <v>1800040</v>
      </c>
      <c r="O26" s="53">
        <v>14676091</v>
      </c>
      <c r="P26" s="51">
        <v>2827099</v>
      </c>
      <c r="Q26" s="51" t="s">
        <v>33</v>
      </c>
      <c r="R26" s="54">
        <v>14676091</v>
      </c>
      <c r="S26" s="55">
        <v>16476131</v>
      </c>
      <c r="T26" s="51">
        <v>3270000</v>
      </c>
      <c r="U26" s="51" t="s">
        <v>33</v>
      </c>
      <c r="V26" s="54">
        <v>16476131</v>
      </c>
    </row>
    <row r="27" spans="2:23" ht="45" customHeight="1" x14ac:dyDescent="0.3">
      <c r="B27" s="48"/>
      <c r="C27" s="16"/>
      <c r="D27" s="49"/>
      <c r="E27" s="50" t="s">
        <v>7</v>
      </c>
      <c r="F27" s="51">
        <v>8950</v>
      </c>
      <c r="G27" s="51">
        <v>120000</v>
      </c>
      <c r="H27" s="51">
        <v>2</v>
      </c>
      <c r="I27" s="51">
        <v>2</v>
      </c>
      <c r="J27" s="51">
        <v>1</v>
      </c>
      <c r="K27" s="51">
        <v>95262</v>
      </c>
      <c r="L27" s="51">
        <v>44872</v>
      </c>
      <c r="M27" s="51" t="s">
        <v>33</v>
      </c>
      <c r="N27" s="52">
        <v>95262</v>
      </c>
      <c r="O27" s="53">
        <v>466938</v>
      </c>
      <c r="P27" s="51">
        <v>195128</v>
      </c>
      <c r="Q27" s="51" t="s">
        <v>33</v>
      </c>
      <c r="R27" s="54">
        <v>466938</v>
      </c>
      <c r="S27" s="55">
        <v>562200</v>
      </c>
      <c r="T27" s="51">
        <v>240000</v>
      </c>
      <c r="U27" s="51" t="s">
        <v>33</v>
      </c>
      <c r="V27" s="54">
        <v>562200</v>
      </c>
    </row>
    <row r="28" spans="2:23" ht="45" customHeight="1" x14ac:dyDescent="0.3">
      <c r="B28" s="48"/>
      <c r="C28" s="16"/>
      <c r="D28" s="49"/>
      <c r="E28" s="50" t="s">
        <v>32</v>
      </c>
      <c r="F28" s="51" t="s">
        <v>33</v>
      </c>
      <c r="G28" s="51" t="s">
        <v>33</v>
      </c>
      <c r="H28" s="51" t="s">
        <v>33</v>
      </c>
      <c r="I28" s="51" t="s">
        <v>33</v>
      </c>
      <c r="J28" s="51" t="s">
        <v>33</v>
      </c>
      <c r="K28" s="51" t="s">
        <v>33</v>
      </c>
      <c r="L28" s="51" t="s">
        <v>33</v>
      </c>
      <c r="M28" s="51">
        <v>150381</v>
      </c>
      <c r="N28" s="52">
        <v>150381</v>
      </c>
      <c r="O28" s="53" t="s">
        <v>33</v>
      </c>
      <c r="P28" s="51" t="s">
        <v>33</v>
      </c>
      <c r="Q28" s="51">
        <v>1237159</v>
      </c>
      <c r="R28" s="54">
        <v>1237159</v>
      </c>
      <c r="S28" s="55" t="s">
        <v>33</v>
      </c>
      <c r="T28" s="51" t="s">
        <v>33</v>
      </c>
      <c r="U28" s="51">
        <v>1387540</v>
      </c>
      <c r="V28" s="54">
        <v>1387540</v>
      </c>
    </row>
    <row r="29" spans="2:23" ht="45" customHeight="1" x14ac:dyDescent="0.3">
      <c r="B29" s="48"/>
      <c r="C29" s="16"/>
      <c r="D29" s="49"/>
      <c r="E29" s="57" t="s">
        <v>8</v>
      </c>
      <c r="F29" s="51">
        <v>37579</v>
      </c>
      <c r="G29" s="51">
        <v>115082</v>
      </c>
      <c r="H29" s="51">
        <v>5</v>
      </c>
      <c r="I29" s="51">
        <v>30.5</v>
      </c>
      <c r="J29" s="51">
        <v>25</v>
      </c>
      <c r="K29" s="51">
        <v>1895302</v>
      </c>
      <c r="L29" s="51">
        <v>487773</v>
      </c>
      <c r="M29" s="51">
        <v>150381</v>
      </c>
      <c r="N29" s="52">
        <v>2045683</v>
      </c>
      <c r="O29" s="53">
        <v>15143029</v>
      </c>
      <c r="P29" s="51">
        <v>3022227</v>
      </c>
      <c r="Q29" s="51">
        <v>1237159</v>
      </c>
      <c r="R29" s="54">
        <v>16380188</v>
      </c>
      <c r="S29" s="55">
        <v>17038331</v>
      </c>
      <c r="T29" s="51">
        <v>3510000</v>
      </c>
      <c r="U29" s="51">
        <v>1387540</v>
      </c>
      <c r="V29" s="54">
        <v>18425871</v>
      </c>
    </row>
    <row r="30" spans="2:23" ht="45" customHeight="1" x14ac:dyDescent="0.3">
      <c r="B30" s="48"/>
      <c r="C30" s="16"/>
      <c r="D30" s="23" t="s">
        <v>11</v>
      </c>
      <c r="E30" s="8" t="s">
        <v>6</v>
      </c>
      <c r="F30" s="58">
        <f>IF(H30+J30=0, 0, ROUND((S30-T30)/(J30+H30)/12,0))</f>
        <v>50135</v>
      </c>
      <c r="G30" s="58">
        <f t="shared" ref="G30:G31" si="0">IF(I30=0,0,ROUND(T30/I30,0))</f>
        <v>114737</v>
      </c>
      <c r="H30" s="58">
        <f t="shared" ref="H30:L31" si="1">H22+H26</f>
        <v>3</v>
      </c>
      <c r="I30" s="58">
        <f t="shared" si="1"/>
        <v>28.5</v>
      </c>
      <c r="J30" s="58">
        <f t="shared" si="1"/>
        <v>277</v>
      </c>
      <c r="K30" s="58">
        <f t="shared" si="1"/>
        <v>25086913</v>
      </c>
      <c r="L30" s="58">
        <f t="shared" si="1"/>
        <v>442901</v>
      </c>
      <c r="M30" s="58" t="s">
        <v>33</v>
      </c>
      <c r="N30" s="59">
        <f t="shared" ref="N30:P31" si="2">N22+N26</f>
        <v>25086913</v>
      </c>
      <c r="O30" s="60">
        <f t="shared" si="2"/>
        <v>146635038</v>
      </c>
      <c r="P30" s="58">
        <f t="shared" si="2"/>
        <v>2827099</v>
      </c>
      <c r="Q30" s="58" t="s">
        <v>33</v>
      </c>
      <c r="R30" s="61">
        <f>R22+R26</f>
        <v>146635038</v>
      </c>
      <c r="S30" s="62">
        <f t="shared" ref="R30:T31" si="3">S22+S26</f>
        <v>171721951</v>
      </c>
      <c r="T30" s="58">
        <f t="shared" si="3"/>
        <v>3270000</v>
      </c>
      <c r="U30" s="58" t="s">
        <v>33</v>
      </c>
      <c r="V30" s="61">
        <f>V22+V26</f>
        <v>171721951</v>
      </c>
    </row>
    <row r="31" spans="2:23" ht="45" customHeight="1" x14ac:dyDescent="0.3">
      <c r="B31" s="48"/>
      <c r="C31" s="16"/>
      <c r="D31" s="7"/>
      <c r="E31" s="17" t="s">
        <v>7</v>
      </c>
      <c r="F31" s="18">
        <f>IF(H31+J31=0, 0, ROUND((S31-T31)/(J31+H31)/12,0))</f>
        <v>16425</v>
      </c>
      <c r="G31" s="18">
        <f t="shared" si="0"/>
        <v>120000</v>
      </c>
      <c r="H31" s="18">
        <f t="shared" si="1"/>
        <v>2</v>
      </c>
      <c r="I31" s="18">
        <f t="shared" si="1"/>
        <v>2</v>
      </c>
      <c r="J31" s="18">
        <f t="shared" si="1"/>
        <v>2</v>
      </c>
      <c r="K31" s="18">
        <f t="shared" si="1"/>
        <v>165189</v>
      </c>
      <c r="L31" s="18">
        <f t="shared" si="1"/>
        <v>44872</v>
      </c>
      <c r="M31" s="18" t="s">
        <v>33</v>
      </c>
      <c r="N31" s="19">
        <f t="shared" si="2"/>
        <v>165189</v>
      </c>
      <c r="O31" s="20">
        <f t="shared" si="2"/>
        <v>863191</v>
      </c>
      <c r="P31" s="18">
        <f t="shared" si="2"/>
        <v>195128</v>
      </c>
      <c r="Q31" s="18" t="s">
        <v>33</v>
      </c>
      <c r="R31" s="21">
        <f t="shared" si="3"/>
        <v>863191</v>
      </c>
      <c r="S31" s="63">
        <f>S23+S27</f>
        <v>1028380</v>
      </c>
      <c r="T31" s="18">
        <f t="shared" si="3"/>
        <v>240000</v>
      </c>
      <c r="U31" s="18" t="s">
        <v>33</v>
      </c>
      <c r="V31" s="21">
        <f>V23+V27</f>
        <v>1028380</v>
      </c>
    </row>
    <row r="32" spans="2:23" ht="45" customHeight="1" x14ac:dyDescent="0.3">
      <c r="B32" s="48"/>
      <c r="C32" s="16"/>
      <c r="D32" s="7"/>
      <c r="E32" s="17" t="s">
        <v>32</v>
      </c>
      <c r="F32" s="18" t="s">
        <v>33</v>
      </c>
      <c r="G32" s="18" t="s">
        <v>33</v>
      </c>
      <c r="H32" s="18" t="s">
        <v>33</v>
      </c>
      <c r="I32" s="18" t="s">
        <v>33</v>
      </c>
      <c r="J32" s="18" t="s">
        <v>33</v>
      </c>
      <c r="K32" s="18" t="s">
        <v>33</v>
      </c>
      <c r="L32" s="18" t="s">
        <v>33</v>
      </c>
      <c r="M32" s="18">
        <f>M24+M28</f>
        <v>178881</v>
      </c>
      <c r="N32" s="19">
        <f>N24+N28</f>
        <v>178881</v>
      </c>
      <c r="O32" s="20" t="s">
        <v>33</v>
      </c>
      <c r="P32" s="18" t="s">
        <v>33</v>
      </c>
      <c r="Q32" s="18">
        <f>Q24+Q28</f>
        <v>1398659</v>
      </c>
      <c r="R32" s="21">
        <f>R24+R28</f>
        <v>1398659</v>
      </c>
      <c r="S32" s="63" t="s">
        <v>33</v>
      </c>
      <c r="T32" s="18" t="s">
        <v>33</v>
      </c>
      <c r="U32" s="18">
        <f>U24+U28</f>
        <v>1577540</v>
      </c>
      <c r="V32" s="21">
        <f>V24+V28</f>
        <v>1577540</v>
      </c>
    </row>
    <row r="33" spans="2:23" ht="45" customHeight="1" x14ac:dyDescent="0.3">
      <c r="B33" s="64"/>
      <c r="C33" s="32"/>
      <c r="D33" s="33"/>
      <c r="E33" s="34" t="s">
        <v>8</v>
      </c>
      <c r="F33" s="35">
        <f>IF(H33+J33=0, 0, ROUND((S33-T33)/(J33+H33)/12,0))</f>
        <v>49660</v>
      </c>
      <c r="G33" s="35">
        <f>IF(I33=0,0,ROUND(T33/I33,0))</f>
        <v>115082</v>
      </c>
      <c r="H33" s="35">
        <f>H25+H29</f>
        <v>5</v>
      </c>
      <c r="I33" s="35">
        <f>I25+I29</f>
        <v>30.5</v>
      </c>
      <c r="J33" s="35">
        <f>J25+J29</f>
        <v>279</v>
      </c>
      <c r="K33" s="35">
        <f t="shared" ref="K33:N33" si="4">K25+K29</f>
        <v>25252102</v>
      </c>
      <c r="L33" s="35">
        <f t="shared" si="4"/>
        <v>487773</v>
      </c>
      <c r="M33" s="35">
        <f t="shared" si="4"/>
        <v>178881</v>
      </c>
      <c r="N33" s="36">
        <f t="shared" si="4"/>
        <v>25430983</v>
      </c>
      <c r="O33" s="37">
        <f>O25+O29</f>
        <v>147498229</v>
      </c>
      <c r="P33" s="35">
        <f>P25+P29</f>
        <v>3022227</v>
      </c>
      <c r="Q33" s="35">
        <f>Q25+Q29</f>
        <v>1398659</v>
      </c>
      <c r="R33" s="38">
        <f>R25+R29</f>
        <v>148896888</v>
      </c>
      <c r="S33" s="65">
        <f>S25+S29</f>
        <v>172750331</v>
      </c>
      <c r="T33" s="35">
        <f>T25+T29</f>
        <v>3510000</v>
      </c>
      <c r="U33" s="35">
        <f>U25+U29</f>
        <v>1577540</v>
      </c>
      <c r="V33" s="38">
        <f>V25+V29</f>
        <v>174327871</v>
      </c>
    </row>
    <row r="34" spans="2:23" ht="45" customHeight="1" x14ac:dyDescent="0.3">
      <c r="B34" s="22">
        <v>313</v>
      </c>
      <c r="C34" s="6" t="s">
        <v>12</v>
      </c>
      <c r="D34" s="41" t="s">
        <v>10</v>
      </c>
      <c r="E34" s="42" t="s">
        <v>6</v>
      </c>
      <c r="F34" s="43">
        <v>49588</v>
      </c>
      <c r="G34" s="43">
        <v>143766</v>
      </c>
      <c r="H34" s="43">
        <v>0</v>
      </c>
      <c r="I34" s="66">
        <v>37.799999999999997</v>
      </c>
      <c r="J34" s="66">
        <v>378</v>
      </c>
      <c r="K34" s="43">
        <v>42675312</v>
      </c>
      <c r="L34" s="43">
        <v>917915</v>
      </c>
      <c r="M34" s="43" t="s">
        <v>33</v>
      </c>
      <c r="N34" s="44">
        <v>42675312</v>
      </c>
      <c r="O34" s="45">
        <v>187689545</v>
      </c>
      <c r="P34" s="43">
        <v>4516445</v>
      </c>
      <c r="Q34" s="43" t="s">
        <v>33</v>
      </c>
      <c r="R34" s="46">
        <v>187689545</v>
      </c>
      <c r="S34" s="47">
        <v>230364857</v>
      </c>
      <c r="T34" s="43">
        <v>5434360</v>
      </c>
      <c r="U34" s="43" t="s">
        <v>33</v>
      </c>
      <c r="V34" s="46">
        <v>230364857</v>
      </c>
    </row>
    <row r="35" spans="2:23" ht="45" customHeight="1" x14ac:dyDescent="0.3">
      <c r="B35" s="15"/>
      <c r="C35" s="16"/>
      <c r="D35" s="49"/>
      <c r="E35" s="50" t="s">
        <v>7</v>
      </c>
      <c r="F35" s="51">
        <v>0</v>
      </c>
      <c r="G35" s="51">
        <v>138000</v>
      </c>
      <c r="H35" s="51">
        <v>0</v>
      </c>
      <c r="I35" s="67">
        <v>4.5</v>
      </c>
      <c r="J35" s="67">
        <v>0</v>
      </c>
      <c r="K35" s="51">
        <v>109793</v>
      </c>
      <c r="L35" s="51">
        <v>109793</v>
      </c>
      <c r="M35" s="51" t="s">
        <v>33</v>
      </c>
      <c r="N35" s="52">
        <v>109793</v>
      </c>
      <c r="O35" s="53">
        <v>511207</v>
      </c>
      <c r="P35" s="51">
        <v>511207</v>
      </c>
      <c r="Q35" s="51" t="s">
        <v>33</v>
      </c>
      <c r="R35" s="54">
        <v>511207</v>
      </c>
      <c r="S35" s="55">
        <v>621000</v>
      </c>
      <c r="T35" s="51">
        <v>621000</v>
      </c>
      <c r="U35" s="51" t="s">
        <v>33</v>
      </c>
      <c r="V35" s="54">
        <v>621000</v>
      </c>
    </row>
    <row r="36" spans="2:23" ht="45" customHeight="1" x14ac:dyDescent="0.3">
      <c r="B36" s="15"/>
      <c r="C36" s="16"/>
      <c r="D36" s="49"/>
      <c r="E36" s="50" t="s">
        <v>32</v>
      </c>
      <c r="F36" s="51" t="s">
        <v>33</v>
      </c>
      <c r="G36" s="51" t="s">
        <v>33</v>
      </c>
      <c r="H36" s="51" t="s">
        <v>33</v>
      </c>
      <c r="I36" s="67" t="s">
        <v>33</v>
      </c>
      <c r="J36" s="67" t="s">
        <v>33</v>
      </c>
      <c r="K36" s="51" t="s">
        <v>33</v>
      </c>
      <c r="L36" s="51" t="s">
        <v>33</v>
      </c>
      <c r="M36" s="51">
        <v>1695638</v>
      </c>
      <c r="N36" s="52">
        <v>1695638</v>
      </c>
      <c r="O36" s="53" t="s">
        <v>33</v>
      </c>
      <c r="P36" s="51" t="s">
        <v>33</v>
      </c>
      <c r="Q36" s="51">
        <v>7946493</v>
      </c>
      <c r="R36" s="54">
        <v>7946493</v>
      </c>
      <c r="S36" s="55" t="s">
        <v>33</v>
      </c>
      <c r="T36" s="51" t="s">
        <v>33</v>
      </c>
      <c r="U36" s="51">
        <v>9642131</v>
      </c>
      <c r="V36" s="54">
        <v>9642131</v>
      </c>
    </row>
    <row r="37" spans="2:23" ht="45" customHeight="1" x14ac:dyDescent="0.3">
      <c r="B37" s="15"/>
      <c r="C37" s="16"/>
      <c r="D37" s="49"/>
      <c r="E37" s="50" t="s">
        <v>8</v>
      </c>
      <c r="F37" s="51">
        <v>49588</v>
      </c>
      <c r="G37" s="51">
        <v>143153</v>
      </c>
      <c r="H37" s="51">
        <v>0</v>
      </c>
      <c r="I37" s="67">
        <v>42.3</v>
      </c>
      <c r="J37" s="67">
        <v>378</v>
      </c>
      <c r="K37" s="51">
        <v>42785105</v>
      </c>
      <c r="L37" s="51">
        <v>1027708</v>
      </c>
      <c r="M37" s="51">
        <v>1695638</v>
      </c>
      <c r="N37" s="52">
        <v>44480743</v>
      </c>
      <c r="O37" s="53">
        <v>188200752</v>
      </c>
      <c r="P37" s="51">
        <v>5027652</v>
      </c>
      <c r="Q37" s="51">
        <v>7946493</v>
      </c>
      <c r="R37" s="54">
        <v>196147245</v>
      </c>
      <c r="S37" s="55">
        <v>230985857</v>
      </c>
      <c r="T37" s="51">
        <v>6055360</v>
      </c>
      <c r="U37" s="51">
        <v>9642131</v>
      </c>
      <c r="V37" s="54">
        <v>240627988</v>
      </c>
    </row>
    <row r="38" spans="2:23" ht="45" customHeight="1" x14ac:dyDescent="0.3">
      <c r="B38" s="15"/>
      <c r="C38" s="16"/>
      <c r="D38" s="49" t="s">
        <v>5</v>
      </c>
      <c r="E38" s="56" t="s">
        <v>6</v>
      </c>
      <c r="F38" s="51">
        <v>26214</v>
      </c>
      <c r="G38" s="51">
        <v>100122</v>
      </c>
      <c r="H38" s="51">
        <v>0</v>
      </c>
      <c r="I38" s="67">
        <v>70</v>
      </c>
      <c r="J38" s="67">
        <v>1401</v>
      </c>
      <c r="K38" s="51">
        <v>67493758</v>
      </c>
      <c r="L38" s="51">
        <v>1353123</v>
      </c>
      <c r="M38" s="51" t="s">
        <v>33</v>
      </c>
      <c r="N38" s="52">
        <v>67493758</v>
      </c>
      <c r="O38" s="53">
        <v>380227596</v>
      </c>
      <c r="P38" s="51">
        <v>5655423</v>
      </c>
      <c r="Q38" s="51" t="s">
        <v>33</v>
      </c>
      <c r="R38" s="54">
        <v>380227596</v>
      </c>
      <c r="S38" s="55">
        <v>447721354</v>
      </c>
      <c r="T38" s="51">
        <v>7008546</v>
      </c>
      <c r="U38" s="51" t="s">
        <v>33</v>
      </c>
      <c r="V38" s="54">
        <v>447721354</v>
      </c>
    </row>
    <row r="39" spans="2:23" ht="45" customHeight="1" x14ac:dyDescent="0.3">
      <c r="B39" s="15"/>
      <c r="C39" s="16"/>
      <c r="D39" s="49"/>
      <c r="E39" s="50" t="s">
        <v>7</v>
      </c>
      <c r="F39" s="51">
        <v>35516</v>
      </c>
      <c r="G39" s="51">
        <v>0</v>
      </c>
      <c r="H39" s="51">
        <v>0</v>
      </c>
      <c r="I39" s="67">
        <v>0</v>
      </c>
      <c r="J39" s="67">
        <v>286.14999999999998</v>
      </c>
      <c r="K39" s="51">
        <v>24208098</v>
      </c>
      <c r="L39" s="51">
        <v>0</v>
      </c>
      <c r="M39" s="51" t="s">
        <v>33</v>
      </c>
      <c r="N39" s="52">
        <v>24208098</v>
      </c>
      <c r="O39" s="53">
        <v>97746541</v>
      </c>
      <c r="P39" s="51">
        <v>0</v>
      </c>
      <c r="Q39" s="51" t="s">
        <v>33</v>
      </c>
      <c r="R39" s="54">
        <v>97746541</v>
      </c>
      <c r="S39" s="55">
        <v>121954639</v>
      </c>
      <c r="T39" s="51">
        <v>0</v>
      </c>
      <c r="U39" s="51" t="s">
        <v>33</v>
      </c>
      <c r="V39" s="54">
        <v>121954639</v>
      </c>
    </row>
    <row r="40" spans="2:23" ht="45" customHeight="1" x14ac:dyDescent="0.3">
      <c r="B40" s="15"/>
      <c r="C40" s="16"/>
      <c r="D40" s="49"/>
      <c r="E40" s="50" t="s">
        <v>32</v>
      </c>
      <c r="F40" s="51" t="s">
        <v>33</v>
      </c>
      <c r="G40" s="51" t="s">
        <v>33</v>
      </c>
      <c r="H40" s="51" t="s">
        <v>33</v>
      </c>
      <c r="I40" s="67" t="s">
        <v>33</v>
      </c>
      <c r="J40" s="67" t="s">
        <v>33</v>
      </c>
      <c r="K40" s="51" t="s">
        <v>33</v>
      </c>
      <c r="L40" s="51" t="s">
        <v>33</v>
      </c>
      <c r="M40" s="51">
        <v>3289606</v>
      </c>
      <c r="N40" s="52">
        <v>3289606</v>
      </c>
      <c r="O40" s="53" t="s">
        <v>33</v>
      </c>
      <c r="P40" s="51" t="s">
        <v>33</v>
      </c>
      <c r="Q40" s="51">
        <v>13772668</v>
      </c>
      <c r="R40" s="54">
        <v>13772668</v>
      </c>
      <c r="S40" s="55" t="s">
        <v>33</v>
      </c>
      <c r="T40" s="51" t="s">
        <v>33</v>
      </c>
      <c r="U40" s="51">
        <v>17062274</v>
      </c>
      <c r="V40" s="54">
        <v>17062274</v>
      </c>
    </row>
    <row r="41" spans="2:23" ht="45" customHeight="1" x14ac:dyDescent="0.3">
      <c r="B41" s="15"/>
      <c r="C41" s="16"/>
      <c r="D41" s="68"/>
      <c r="E41" s="57" t="s">
        <v>8</v>
      </c>
      <c r="F41" s="69">
        <v>27792</v>
      </c>
      <c r="G41" s="69">
        <v>100122</v>
      </c>
      <c r="H41" s="69">
        <v>0</v>
      </c>
      <c r="I41" s="70">
        <v>70</v>
      </c>
      <c r="J41" s="70">
        <v>1687.15</v>
      </c>
      <c r="K41" s="69">
        <v>91701856</v>
      </c>
      <c r="L41" s="69">
        <v>1353123</v>
      </c>
      <c r="M41" s="69">
        <v>3289606</v>
      </c>
      <c r="N41" s="71">
        <v>94991462</v>
      </c>
      <c r="O41" s="72">
        <v>477974137</v>
      </c>
      <c r="P41" s="69">
        <v>5655423</v>
      </c>
      <c r="Q41" s="69">
        <v>13772668</v>
      </c>
      <c r="R41" s="73">
        <v>491746805</v>
      </c>
      <c r="S41" s="74">
        <v>569675993</v>
      </c>
      <c r="T41" s="69">
        <v>7008546</v>
      </c>
      <c r="U41" s="69">
        <v>17062274</v>
      </c>
      <c r="V41" s="73">
        <v>586738267</v>
      </c>
      <c r="W41" s="39"/>
    </row>
    <row r="42" spans="2:23" ht="45" customHeight="1" x14ac:dyDescent="0.3">
      <c r="B42" s="15"/>
      <c r="C42" s="16"/>
      <c r="D42" s="16" t="s">
        <v>34</v>
      </c>
      <c r="E42" s="8" t="s">
        <v>6</v>
      </c>
      <c r="F42" s="18">
        <f>IF(H42+J42=0, 0, ROUND((S42-T42)/(J42+H42)/12,0))</f>
        <v>31181</v>
      </c>
      <c r="G42" s="18">
        <f>IF(I42=0,0,ROUND(T42/I42,0))</f>
        <v>115426</v>
      </c>
      <c r="H42" s="18">
        <f t="shared" ref="H42:K42" si="5">H34+H38</f>
        <v>0</v>
      </c>
      <c r="I42" s="75">
        <f t="shared" si="5"/>
        <v>107.8</v>
      </c>
      <c r="J42" s="75">
        <f t="shared" si="5"/>
        <v>1779</v>
      </c>
      <c r="K42" s="18">
        <f t="shared" si="5"/>
        <v>110169070</v>
      </c>
      <c r="L42" s="18">
        <f>L34+L38</f>
        <v>2271038</v>
      </c>
      <c r="M42" s="18" t="s">
        <v>33</v>
      </c>
      <c r="N42" s="19">
        <f t="shared" ref="N42:P42" si="6">N34+N38</f>
        <v>110169070</v>
      </c>
      <c r="O42" s="20">
        <f t="shared" si="6"/>
        <v>567917141</v>
      </c>
      <c r="P42" s="18">
        <f t="shared" si="6"/>
        <v>10171868</v>
      </c>
      <c r="Q42" s="18" t="s">
        <v>33</v>
      </c>
      <c r="R42" s="21">
        <f>R34+R38</f>
        <v>567917141</v>
      </c>
      <c r="S42" s="63">
        <f t="shared" ref="S42:T42" si="7">S34+S38</f>
        <v>678086211</v>
      </c>
      <c r="T42" s="18">
        <f t="shared" si="7"/>
        <v>12442906</v>
      </c>
      <c r="U42" s="18" t="s">
        <v>33</v>
      </c>
      <c r="V42" s="21">
        <f>V34+V38</f>
        <v>678086211</v>
      </c>
    </row>
    <row r="43" spans="2:23" ht="45" customHeight="1" x14ac:dyDescent="0.3">
      <c r="B43" s="15"/>
      <c r="C43" s="16"/>
      <c r="D43" s="7"/>
      <c r="E43" s="17" t="s">
        <v>7</v>
      </c>
      <c r="F43" s="18">
        <f>IF(H43+J43=0, 0, ROUND((S43-T43)/(J43+H43)/12,0))</f>
        <v>35516</v>
      </c>
      <c r="G43" s="18">
        <f t="shared" ref="G43" si="8">IF(I43=0,0,ROUND(T43/I43,0))</f>
        <v>138000</v>
      </c>
      <c r="H43" s="18">
        <f t="shared" ref="H43:K43" si="9">H35+H39</f>
        <v>0</v>
      </c>
      <c r="I43" s="75">
        <f t="shared" si="9"/>
        <v>4.5</v>
      </c>
      <c r="J43" s="75">
        <f t="shared" si="9"/>
        <v>286.14999999999998</v>
      </c>
      <c r="K43" s="18">
        <f t="shared" si="9"/>
        <v>24317891</v>
      </c>
      <c r="L43" s="18">
        <f>L35+L39</f>
        <v>109793</v>
      </c>
      <c r="M43" s="18" t="s">
        <v>33</v>
      </c>
      <c r="N43" s="19">
        <f t="shared" ref="N43:P43" si="10">N35+N39</f>
        <v>24317891</v>
      </c>
      <c r="O43" s="20">
        <f t="shared" si="10"/>
        <v>98257748</v>
      </c>
      <c r="P43" s="18">
        <f t="shared" si="10"/>
        <v>511207</v>
      </c>
      <c r="Q43" s="18" t="s">
        <v>33</v>
      </c>
      <c r="R43" s="21">
        <f t="shared" ref="R43" si="11">R35+R39</f>
        <v>98257748</v>
      </c>
      <c r="S43" s="63">
        <f>S35+S39</f>
        <v>122575639</v>
      </c>
      <c r="T43" s="18">
        <f t="shared" ref="T43" si="12">T35+T39</f>
        <v>621000</v>
      </c>
      <c r="U43" s="18" t="s">
        <v>33</v>
      </c>
      <c r="V43" s="21">
        <f>V35+V39</f>
        <v>122575639</v>
      </c>
    </row>
    <row r="44" spans="2:23" ht="45" customHeight="1" x14ac:dyDescent="0.3">
      <c r="B44" s="15"/>
      <c r="C44" s="16"/>
      <c r="D44" s="7"/>
      <c r="E44" s="17" t="s">
        <v>32</v>
      </c>
      <c r="F44" s="18" t="s">
        <v>33</v>
      </c>
      <c r="G44" s="18" t="s">
        <v>33</v>
      </c>
      <c r="H44" s="18" t="s">
        <v>33</v>
      </c>
      <c r="I44" s="75" t="s">
        <v>33</v>
      </c>
      <c r="J44" s="75" t="s">
        <v>33</v>
      </c>
      <c r="K44" s="18" t="s">
        <v>33</v>
      </c>
      <c r="L44" s="18" t="s">
        <v>33</v>
      </c>
      <c r="M44" s="18">
        <f>M36+M40</f>
        <v>4985244</v>
      </c>
      <c r="N44" s="19">
        <f>N36+N40</f>
        <v>4985244</v>
      </c>
      <c r="O44" s="20" t="s">
        <v>33</v>
      </c>
      <c r="P44" s="18" t="s">
        <v>33</v>
      </c>
      <c r="Q44" s="18">
        <f>Q36+Q40</f>
        <v>21719161</v>
      </c>
      <c r="R44" s="21">
        <f>R36+R40</f>
        <v>21719161</v>
      </c>
      <c r="S44" s="63" t="s">
        <v>33</v>
      </c>
      <c r="T44" s="18" t="s">
        <v>33</v>
      </c>
      <c r="U44" s="18">
        <f>U36+U40</f>
        <v>26704405</v>
      </c>
      <c r="V44" s="21">
        <f>V36+V40</f>
        <v>26704405</v>
      </c>
    </row>
    <row r="45" spans="2:23" ht="45" customHeight="1" x14ac:dyDescent="0.3">
      <c r="B45" s="31"/>
      <c r="C45" s="32"/>
      <c r="D45" s="7"/>
      <c r="E45" s="34" t="s">
        <v>8</v>
      </c>
      <c r="F45" s="18">
        <f>IF(H45+J45=0, 0, ROUND((S45-T45)/(J45+H45)/12,0))</f>
        <v>31781</v>
      </c>
      <c r="G45" s="18">
        <f>IF(I45=0,0,ROUND(T45/I45,0))</f>
        <v>116330</v>
      </c>
      <c r="H45" s="18">
        <f>H37+H41</f>
        <v>0</v>
      </c>
      <c r="I45" s="75">
        <f>I37+I41</f>
        <v>112.3</v>
      </c>
      <c r="J45" s="75">
        <f>J37+J41</f>
        <v>2065.15</v>
      </c>
      <c r="K45" s="18">
        <f t="shared" ref="K45:N45" si="13">K37+K41</f>
        <v>134486961</v>
      </c>
      <c r="L45" s="18">
        <f>L37+L41</f>
        <v>2380831</v>
      </c>
      <c r="M45" s="18">
        <f t="shared" si="13"/>
        <v>4985244</v>
      </c>
      <c r="N45" s="19">
        <f t="shared" si="13"/>
        <v>139472205</v>
      </c>
      <c r="O45" s="20">
        <f>O37+O41</f>
        <v>666174889</v>
      </c>
      <c r="P45" s="18">
        <f>P37+P41</f>
        <v>10683075</v>
      </c>
      <c r="Q45" s="18">
        <f>Q37+Q41</f>
        <v>21719161</v>
      </c>
      <c r="R45" s="21">
        <f>R37+R41</f>
        <v>687894050</v>
      </c>
      <c r="S45" s="63">
        <f>S37+S41</f>
        <v>800661850</v>
      </c>
      <c r="T45" s="18">
        <f>T37+T41</f>
        <v>13063906</v>
      </c>
      <c r="U45" s="18">
        <f>U37+U41</f>
        <v>26704405</v>
      </c>
      <c r="V45" s="21">
        <f>V37+V41</f>
        <v>827366255</v>
      </c>
    </row>
    <row r="46" spans="2:23" ht="45" customHeight="1" x14ac:dyDescent="0.3">
      <c r="B46" s="76">
        <v>314</v>
      </c>
      <c r="C46" s="77" t="s">
        <v>13</v>
      </c>
      <c r="D46" s="78" t="s">
        <v>10</v>
      </c>
      <c r="E46" s="42" t="s">
        <v>6</v>
      </c>
      <c r="F46" s="43">
        <v>57000</v>
      </c>
      <c r="G46" s="43">
        <v>0</v>
      </c>
      <c r="H46" s="43">
        <v>18.600000000000001</v>
      </c>
      <c r="I46" s="43">
        <v>0</v>
      </c>
      <c r="J46" s="43">
        <v>0</v>
      </c>
      <c r="K46" s="43">
        <v>0</v>
      </c>
      <c r="L46" s="43">
        <v>0</v>
      </c>
      <c r="M46" s="43" t="s">
        <v>33</v>
      </c>
      <c r="N46" s="44">
        <v>0</v>
      </c>
      <c r="O46" s="45">
        <v>12722400</v>
      </c>
      <c r="P46" s="43">
        <v>0</v>
      </c>
      <c r="Q46" s="43" t="s">
        <v>33</v>
      </c>
      <c r="R46" s="46">
        <v>12722400</v>
      </c>
      <c r="S46" s="47">
        <v>12722400</v>
      </c>
      <c r="T46" s="43">
        <v>0</v>
      </c>
      <c r="U46" s="43" t="s">
        <v>33</v>
      </c>
      <c r="V46" s="46">
        <v>12722400</v>
      </c>
    </row>
    <row r="47" spans="2:23" ht="45" customHeight="1" x14ac:dyDescent="0.3">
      <c r="B47" s="76"/>
      <c r="C47" s="77"/>
      <c r="D47" s="78"/>
      <c r="E47" s="50" t="s">
        <v>7</v>
      </c>
      <c r="F47" s="51">
        <v>40770</v>
      </c>
      <c r="G47" s="51">
        <v>0</v>
      </c>
      <c r="H47" s="51">
        <v>1</v>
      </c>
      <c r="I47" s="51">
        <v>0</v>
      </c>
      <c r="J47" s="51">
        <v>0</v>
      </c>
      <c r="K47" s="51">
        <v>0</v>
      </c>
      <c r="L47" s="51">
        <v>0</v>
      </c>
      <c r="M47" s="51" t="s">
        <v>33</v>
      </c>
      <c r="N47" s="52">
        <v>0</v>
      </c>
      <c r="O47" s="53">
        <v>489240</v>
      </c>
      <c r="P47" s="51">
        <v>0</v>
      </c>
      <c r="Q47" s="51" t="s">
        <v>33</v>
      </c>
      <c r="R47" s="54">
        <v>489240</v>
      </c>
      <c r="S47" s="55">
        <v>489240</v>
      </c>
      <c r="T47" s="51">
        <v>0</v>
      </c>
      <c r="U47" s="51" t="s">
        <v>33</v>
      </c>
      <c r="V47" s="54">
        <v>489240</v>
      </c>
    </row>
    <row r="48" spans="2:23" ht="45" customHeight="1" x14ac:dyDescent="0.3">
      <c r="B48" s="76"/>
      <c r="C48" s="77"/>
      <c r="D48" s="78"/>
      <c r="E48" s="50" t="s">
        <v>32</v>
      </c>
      <c r="F48" s="51" t="s">
        <v>33</v>
      </c>
      <c r="G48" s="51" t="s">
        <v>33</v>
      </c>
      <c r="H48" s="51" t="s">
        <v>33</v>
      </c>
      <c r="I48" s="51" t="s">
        <v>33</v>
      </c>
      <c r="J48" s="51" t="s">
        <v>33</v>
      </c>
      <c r="K48" s="51" t="s">
        <v>33</v>
      </c>
      <c r="L48" s="51" t="s">
        <v>33</v>
      </c>
      <c r="M48" s="51">
        <v>0</v>
      </c>
      <c r="N48" s="52">
        <v>0</v>
      </c>
      <c r="O48" s="53" t="s">
        <v>33</v>
      </c>
      <c r="P48" s="51" t="s">
        <v>33</v>
      </c>
      <c r="Q48" s="51">
        <v>0</v>
      </c>
      <c r="R48" s="54">
        <v>0</v>
      </c>
      <c r="S48" s="55" t="s">
        <v>33</v>
      </c>
      <c r="T48" s="51" t="s">
        <v>33</v>
      </c>
      <c r="U48" s="51">
        <v>0</v>
      </c>
      <c r="V48" s="54">
        <v>0</v>
      </c>
    </row>
    <row r="49" spans="2:22" ht="45" customHeight="1" x14ac:dyDescent="0.3">
      <c r="B49" s="76"/>
      <c r="C49" s="77"/>
      <c r="D49" s="41"/>
      <c r="E49" s="50" t="s">
        <v>8</v>
      </c>
      <c r="F49" s="51">
        <v>56172</v>
      </c>
      <c r="G49" s="51">
        <v>0</v>
      </c>
      <c r="H49" s="51">
        <v>19.600000000000001</v>
      </c>
      <c r="I49" s="51">
        <v>0</v>
      </c>
      <c r="J49" s="51">
        <v>0</v>
      </c>
      <c r="K49" s="51">
        <v>0</v>
      </c>
      <c r="L49" s="51">
        <v>0</v>
      </c>
      <c r="M49" s="51">
        <v>0</v>
      </c>
      <c r="N49" s="52">
        <v>0</v>
      </c>
      <c r="O49" s="53">
        <v>13211640</v>
      </c>
      <c r="P49" s="51">
        <v>0</v>
      </c>
      <c r="Q49" s="51">
        <v>0</v>
      </c>
      <c r="R49" s="54">
        <v>13211640</v>
      </c>
      <c r="S49" s="55">
        <v>13211640</v>
      </c>
      <c r="T49" s="51">
        <v>0</v>
      </c>
      <c r="U49" s="51">
        <v>0</v>
      </c>
      <c r="V49" s="54">
        <v>13211640</v>
      </c>
    </row>
    <row r="50" spans="2:22" ht="45" customHeight="1" x14ac:dyDescent="0.3">
      <c r="B50" s="76"/>
      <c r="C50" s="77"/>
      <c r="D50" s="79" t="s">
        <v>27</v>
      </c>
      <c r="E50" s="56" t="s">
        <v>6</v>
      </c>
      <c r="F50" s="51">
        <v>20013</v>
      </c>
      <c r="G50" s="51">
        <v>9174</v>
      </c>
      <c r="H50" s="51">
        <v>3</v>
      </c>
      <c r="I50" s="51">
        <v>42</v>
      </c>
      <c r="J50" s="51">
        <v>146.12</v>
      </c>
      <c r="K50" s="51">
        <v>7266041</v>
      </c>
      <c r="L50" s="51">
        <v>75737</v>
      </c>
      <c r="M50" s="51" t="s">
        <v>33</v>
      </c>
      <c r="N50" s="52">
        <v>7266041</v>
      </c>
      <c r="O50" s="53">
        <v>28931898</v>
      </c>
      <c r="P50" s="51">
        <v>309564</v>
      </c>
      <c r="Q50" s="51" t="s">
        <v>33</v>
      </c>
      <c r="R50" s="54">
        <v>28931898</v>
      </c>
      <c r="S50" s="55">
        <v>36197939</v>
      </c>
      <c r="T50" s="51">
        <v>385301</v>
      </c>
      <c r="U50" s="51" t="s">
        <v>33</v>
      </c>
      <c r="V50" s="54">
        <v>36197939</v>
      </c>
    </row>
    <row r="51" spans="2:22" ht="45" customHeight="1" x14ac:dyDescent="0.3">
      <c r="B51" s="76"/>
      <c r="C51" s="77"/>
      <c r="D51" s="80"/>
      <c r="E51" s="50" t="s">
        <v>7</v>
      </c>
      <c r="F51" s="51">
        <v>29682</v>
      </c>
      <c r="G51" s="51">
        <v>43801</v>
      </c>
      <c r="H51" s="51">
        <v>26.5</v>
      </c>
      <c r="I51" s="51">
        <v>22</v>
      </c>
      <c r="J51" s="51">
        <v>10</v>
      </c>
      <c r="K51" s="51">
        <v>3316878</v>
      </c>
      <c r="L51" s="51">
        <v>66678</v>
      </c>
      <c r="M51" s="51" t="s">
        <v>33</v>
      </c>
      <c r="N51" s="52">
        <v>3316878</v>
      </c>
      <c r="O51" s="53">
        <v>10647535</v>
      </c>
      <c r="P51" s="51">
        <v>896935</v>
      </c>
      <c r="Q51" s="51" t="s">
        <v>33</v>
      </c>
      <c r="R51" s="54">
        <v>10647535</v>
      </c>
      <c r="S51" s="55">
        <v>13964413</v>
      </c>
      <c r="T51" s="51">
        <v>963613</v>
      </c>
      <c r="U51" s="51" t="s">
        <v>33</v>
      </c>
      <c r="V51" s="54">
        <v>13964413</v>
      </c>
    </row>
    <row r="52" spans="2:22" ht="45" customHeight="1" x14ac:dyDescent="0.3">
      <c r="B52" s="76"/>
      <c r="C52" s="77"/>
      <c r="D52" s="80"/>
      <c r="E52" s="50" t="s">
        <v>32</v>
      </c>
      <c r="F52" s="51" t="s">
        <v>33</v>
      </c>
      <c r="G52" s="51" t="s">
        <v>33</v>
      </c>
      <c r="H52" s="51" t="s">
        <v>33</v>
      </c>
      <c r="I52" s="51" t="s">
        <v>33</v>
      </c>
      <c r="J52" s="51" t="s">
        <v>33</v>
      </c>
      <c r="K52" s="51" t="s">
        <v>33</v>
      </c>
      <c r="L52" s="51" t="s">
        <v>33</v>
      </c>
      <c r="M52" s="51">
        <v>585810</v>
      </c>
      <c r="N52" s="52">
        <v>585810</v>
      </c>
      <c r="O52" s="53" t="s">
        <v>33</v>
      </c>
      <c r="P52" s="51" t="s">
        <v>33</v>
      </c>
      <c r="Q52" s="51">
        <v>10441920</v>
      </c>
      <c r="R52" s="54">
        <v>10441920</v>
      </c>
      <c r="S52" s="55" t="s">
        <v>33</v>
      </c>
      <c r="T52" s="51" t="s">
        <v>33</v>
      </c>
      <c r="U52" s="51">
        <v>11027730</v>
      </c>
      <c r="V52" s="54">
        <v>11027730</v>
      </c>
    </row>
    <row r="53" spans="2:22" ht="45" customHeight="1" x14ac:dyDescent="0.3">
      <c r="B53" s="76"/>
      <c r="C53" s="77"/>
      <c r="D53" s="80"/>
      <c r="E53" s="57" t="s">
        <v>8</v>
      </c>
      <c r="F53" s="69">
        <v>21915</v>
      </c>
      <c r="G53" s="69">
        <v>21077</v>
      </c>
      <c r="H53" s="69">
        <v>29.5</v>
      </c>
      <c r="I53" s="69">
        <v>64</v>
      </c>
      <c r="J53" s="69">
        <v>156.12</v>
      </c>
      <c r="K53" s="69">
        <v>10582919</v>
      </c>
      <c r="L53" s="69">
        <v>142415</v>
      </c>
      <c r="M53" s="69">
        <v>585810</v>
      </c>
      <c r="N53" s="71">
        <v>11168729</v>
      </c>
      <c r="O53" s="72">
        <v>39579433</v>
      </c>
      <c r="P53" s="69">
        <v>1206499</v>
      </c>
      <c r="Q53" s="69">
        <v>10441920</v>
      </c>
      <c r="R53" s="73">
        <v>50021353</v>
      </c>
      <c r="S53" s="74">
        <v>50162352</v>
      </c>
      <c r="T53" s="69">
        <v>1348914</v>
      </c>
      <c r="U53" s="69">
        <v>11027730</v>
      </c>
      <c r="V53" s="73">
        <v>61190082</v>
      </c>
    </row>
    <row r="54" spans="2:22" ht="45" customHeight="1" x14ac:dyDescent="0.3">
      <c r="B54" s="76"/>
      <c r="C54" s="77"/>
      <c r="D54" s="77" t="s">
        <v>35</v>
      </c>
      <c r="E54" s="8" t="s">
        <v>6</v>
      </c>
      <c r="F54" s="18">
        <f>IF(H54+J54=0, 0, ROUND((S54-T54)/(J54+H54)/12,0))</f>
        <v>24115</v>
      </c>
      <c r="G54" s="18">
        <f t="shared" ref="G54:G55" si="14">IF(I54=0,0,ROUND(T54/I54,0))</f>
        <v>9174</v>
      </c>
      <c r="H54" s="18">
        <f t="shared" ref="H54:L54" si="15">H46+H50</f>
        <v>21.6</v>
      </c>
      <c r="I54" s="18">
        <f t="shared" si="15"/>
        <v>42</v>
      </c>
      <c r="J54" s="18">
        <f t="shared" si="15"/>
        <v>146.12</v>
      </c>
      <c r="K54" s="18">
        <f t="shared" si="15"/>
        <v>7266041</v>
      </c>
      <c r="L54" s="18">
        <f t="shared" si="15"/>
        <v>75737</v>
      </c>
      <c r="M54" s="18" t="s">
        <v>33</v>
      </c>
      <c r="N54" s="19">
        <f t="shared" ref="N54:P54" si="16">N46+N50</f>
        <v>7266041</v>
      </c>
      <c r="O54" s="20">
        <f t="shared" si="16"/>
        <v>41654298</v>
      </c>
      <c r="P54" s="18">
        <f t="shared" si="16"/>
        <v>309564</v>
      </c>
      <c r="Q54" s="18" t="s">
        <v>33</v>
      </c>
      <c r="R54" s="21">
        <f>R46+R50</f>
        <v>41654298</v>
      </c>
      <c r="S54" s="63">
        <f t="shared" ref="S54:T54" si="17">S46+S50</f>
        <v>48920339</v>
      </c>
      <c r="T54" s="18">
        <f t="shared" si="17"/>
        <v>385301</v>
      </c>
      <c r="U54" s="18" t="s">
        <v>33</v>
      </c>
      <c r="V54" s="21">
        <f>V46+V50</f>
        <v>48920339</v>
      </c>
    </row>
    <row r="55" spans="2:22" ht="45" customHeight="1" x14ac:dyDescent="0.3">
      <c r="B55" s="76"/>
      <c r="C55" s="77"/>
      <c r="D55" s="81"/>
      <c r="E55" s="17" t="s">
        <v>7</v>
      </c>
      <c r="F55" s="18">
        <f>IF(H55+J55=0, 0, ROUND((S55-T55)/(J55+H55)/12,0))</f>
        <v>29978</v>
      </c>
      <c r="G55" s="18">
        <f t="shared" si="14"/>
        <v>43801</v>
      </c>
      <c r="H55" s="18">
        <f t="shared" ref="H55:L55" si="18">H47+H51</f>
        <v>27.5</v>
      </c>
      <c r="I55" s="18">
        <f t="shared" si="18"/>
        <v>22</v>
      </c>
      <c r="J55" s="18">
        <f t="shared" si="18"/>
        <v>10</v>
      </c>
      <c r="K55" s="18">
        <f t="shared" si="18"/>
        <v>3316878</v>
      </c>
      <c r="L55" s="18">
        <f t="shared" si="18"/>
        <v>66678</v>
      </c>
      <c r="M55" s="18" t="s">
        <v>33</v>
      </c>
      <c r="N55" s="19">
        <f t="shared" ref="N55:P55" si="19">N47+N51</f>
        <v>3316878</v>
      </c>
      <c r="O55" s="20">
        <f t="shared" si="19"/>
        <v>11136775</v>
      </c>
      <c r="P55" s="18">
        <f t="shared" si="19"/>
        <v>896935</v>
      </c>
      <c r="Q55" s="18" t="s">
        <v>33</v>
      </c>
      <c r="R55" s="21">
        <f t="shared" ref="R55" si="20">R47+R51</f>
        <v>11136775</v>
      </c>
      <c r="S55" s="63">
        <f>S47+S51</f>
        <v>14453653</v>
      </c>
      <c r="T55" s="18">
        <f t="shared" ref="T55" si="21">T47+T51</f>
        <v>963613</v>
      </c>
      <c r="U55" s="18" t="s">
        <v>33</v>
      </c>
      <c r="V55" s="21">
        <f>V47+V51</f>
        <v>14453653</v>
      </c>
    </row>
    <row r="56" spans="2:22" ht="45" customHeight="1" x14ac:dyDescent="0.3">
      <c r="B56" s="76"/>
      <c r="C56" s="77"/>
      <c r="D56" s="81"/>
      <c r="E56" s="17" t="s">
        <v>32</v>
      </c>
      <c r="F56" s="18" t="s">
        <v>33</v>
      </c>
      <c r="G56" s="18" t="s">
        <v>33</v>
      </c>
      <c r="H56" s="18" t="s">
        <v>33</v>
      </c>
      <c r="I56" s="18" t="s">
        <v>33</v>
      </c>
      <c r="J56" s="18" t="s">
        <v>33</v>
      </c>
      <c r="K56" s="18" t="s">
        <v>33</v>
      </c>
      <c r="L56" s="18" t="s">
        <v>33</v>
      </c>
      <c r="M56" s="18">
        <f>M48+M52</f>
        <v>585810</v>
      </c>
      <c r="N56" s="19">
        <f>N48+N52</f>
        <v>585810</v>
      </c>
      <c r="O56" s="20" t="s">
        <v>33</v>
      </c>
      <c r="P56" s="18" t="s">
        <v>33</v>
      </c>
      <c r="Q56" s="18">
        <f>Q48+Q52</f>
        <v>10441920</v>
      </c>
      <c r="R56" s="21">
        <f>R48+R52</f>
        <v>10441920</v>
      </c>
      <c r="S56" s="63" t="s">
        <v>33</v>
      </c>
      <c r="T56" s="18" t="s">
        <v>33</v>
      </c>
      <c r="U56" s="18">
        <f>U48+U52</f>
        <v>11027730</v>
      </c>
      <c r="V56" s="21">
        <f>V48+V52</f>
        <v>11027730</v>
      </c>
    </row>
    <row r="57" spans="2:22" ht="45" customHeight="1" x14ac:dyDescent="0.3">
      <c r="B57" s="76"/>
      <c r="C57" s="77"/>
      <c r="D57" s="81"/>
      <c r="E57" s="34" t="s">
        <v>8</v>
      </c>
      <c r="F57" s="35">
        <f>IF(H57+J57=0, 0, ROUND((S57-T57)/(J57+H57)/12,0))</f>
        <v>25186</v>
      </c>
      <c r="G57" s="35">
        <f>IF(I57=0,0,ROUND(T57/I57,0))</f>
        <v>21077</v>
      </c>
      <c r="H57" s="35">
        <f>H49+H53</f>
        <v>49.1</v>
      </c>
      <c r="I57" s="35">
        <f>I49+I53</f>
        <v>64</v>
      </c>
      <c r="J57" s="35">
        <f>J49+J53</f>
        <v>156.12</v>
      </c>
      <c r="K57" s="35">
        <f t="shared" ref="K57:N57" si="22">K49+K53</f>
        <v>10582919</v>
      </c>
      <c r="L57" s="35">
        <f t="shared" si="22"/>
        <v>142415</v>
      </c>
      <c r="M57" s="35">
        <f t="shared" si="22"/>
        <v>585810</v>
      </c>
      <c r="N57" s="36">
        <f t="shared" si="22"/>
        <v>11168729</v>
      </c>
      <c r="O57" s="37">
        <f>O49+O53</f>
        <v>52791073</v>
      </c>
      <c r="P57" s="35">
        <f>P49+P53</f>
        <v>1206499</v>
      </c>
      <c r="Q57" s="35">
        <f>Q49+Q53</f>
        <v>10441920</v>
      </c>
      <c r="R57" s="38">
        <f>R49+R53</f>
        <v>63232993</v>
      </c>
      <c r="S57" s="65">
        <f>S49+S53</f>
        <v>63373992</v>
      </c>
      <c r="T57" s="35">
        <f>T49+T53</f>
        <v>1348914</v>
      </c>
      <c r="U57" s="35">
        <f>U49+U53</f>
        <v>11027730</v>
      </c>
      <c r="V57" s="38">
        <f>V49+V53</f>
        <v>74401722</v>
      </c>
    </row>
    <row r="58" spans="2:22" ht="45" customHeight="1" x14ac:dyDescent="0.3">
      <c r="B58" s="76">
        <v>315</v>
      </c>
      <c r="C58" s="77" t="s">
        <v>14</v>
      </c>
      <c r="D58" s="78" t="s">
        <v>10</v>
      </c>
      <c r="E58" s="42" t="s">
        <v>6</v>
      </c>
      <c r="F58" s="43">
        <v>12579</v>
      </c>
      <c r="G58" s="43">
        <v>0</v>
      </c>
      <c r="H58" s="43">
        <v>16</v>
      </c>
      <c r="I58" s="43">
        <v>0</v>
      </c>
      <c r="J58" s="43">
        <v>37</v>
      </c>
      <c r="K58" s="43">
        <v>1043478</v>
      </c>
      <c r="L58" s="43">
        <v>0</v>
      </c>
      <c r="M58" s="43" t="s">
        <v>33</v>
      </c>
      <c r="N58" s="44">
        <v>1043478</v>
      </c>
      <c r="O58" s="45">
        <v>6956522</v>
      </c>
      <c r="P58" s="43">
        <v>0</v>
      </c>
      <c r="Q58" s="43" t="s">
        <v>33</v>
      </c>
      <c r="R58" s="46">
        <v>6956522</v>
      </c>
      <c r="S58" s="47">
        <v>8000000</v>
      </c>
      <c r="T58" s="43">
        <v>0</v>
      </c>
      <c r="U58" s="43" t="s">
        <v>33</v>
      </c>
      <c r="V58" s="46">
        <v>8000000</v>
      </c>
    </row>
    <row r="59" spans="2:22" ht="45" customHeight="1" x14ac:dyDescent="0.3">
      <c r="B59" s="76"/>
      <c r="C59" s="77"/>
      <c r="D59" s="78"/>
      <c r="E59" s="50" t="s">
        <v>7</v>
      </c>
      <c r="F59" s="51">
        <v>0</v>
      </c>
      <c r="G59" s="51">
        <v>0</v>
      </c>
      <c r="H59" s="51">
        <v>1.6</v>
      </c>
      <c r="I59" s="51">
        <v>0</v>
      </c>
      <c r="J59" s="51">
        <v>2</v>
      </c>
      <c r="K59" s="51">
        <v>0</v>
      </c>
      <c r="L59" s="51">
        <v>0</v>
      </c>
      <c r="M59" s="51" t="s">
        <v>33</v>
      </c>
      <c r="N59" s="52">
        <v>0</v>
      </c>
      <c r="O59" s="53">
        <v>0</v>
      </c>
      <c r="P59" s="51">
        <v>0</v>
      </c>
      <c r="Q59" s="51" t="s">
        <v>33</v>
      </c>
      <c r="R59" s="54">
        <v>0</v>
      </c>
      <c r="S59" s="55">
        <v>0</v>
      </c>
      <c r="T59" s="51">
        <v>0</v>
      </c>
      <c r="U59" s="51" t="s">
        <v>33</v>
      </c>
      <c r="V59" s="54">
        <v>0</v>
      </c>
    </row>
    <row r="60" spans="2:22" ht="45" customHeight="1" x14ac:dyDescent="0.3">
      <c r="B60" s="76"/>
      <c r="C60" s="77"/>
      <c r="D60" s="78"/>
      <c r="E60" s="50" t="s">
        <v>32</v>
      </c>
      <c r="F60" s="51" t="s">
        <v>33</v>
      </c>
      <c r="G60" s="51" t="s">
        <v>33</v>
      </c>
      <c r="H60" s="51" t="s">
        <v>33</v>
      </c>
      <c r="I60" s="51" t="s">
        <v>33</v>
      </c>
      <c r="J60" s="51" t="s">
        <v>33</v>
      </c>
      <c r="K60" s="51" t="s">
        <v>33</v>
      </c>
      <c r="L60" s="51" t="s">
        <v>33</v>
      </c>
      <c r="M60" s="51">
        <v>0</v>
      </c>
      <c r="N60" s="52">
        <v>0</v>
      </c>
      <c r="O60" s="53" t="s">
        <v>33</v>
      </c>
      <c r="P60" s="51" t="s">
        <v>33</v>
      </c>
      <c r="Q60" s="51">
        <v>0</v>
      </c>
      <c r="R60" s="54">
        <v>0</v>
      </c>
      <c r="S60" s="55" t="s">
        <v>33</v>
      </c>
      <c r="T60" s="51" t="s">
        <v>33</v>
      </c>
      <c r="U60" s="51">
        <v>0</v>
      </c>
      <c r="V60" s="54">
        <v>0</v>
      </c>
    </row>
    <row r="61" spans="2:22" ht="45" customHeight="1" x14ac:dyDescent="0.3">
      <c r="B61" s="76"/>
      <c r="C61" s="77"/>
      <c r="D61" s="41"/>
      <c r="E61" s="50" t="s">
        <v>8</v>
      </c>
      <c r="F61" s="51">
        <v>11779</v>
      </c>
      <c r="G61" s="51">
        <v>0</v>
      </c>
      <c r="H61" s="51">
        <v>17.600000000000001</v>
      </c>
      <c r="I61" s="51">
        <v>0</v>
      </c>
      <c r="J61" s="51">
        <v>39</v>
      </c>
      <c r="K61" s="51">
        <v>1043478</v>
      </c>
      <c r="L61" s="51">
        <v>0</v>
      </c>
      <c r="M61" s="51">
        <v>0</v>
      </c>
      <c r="N61" s="52">
        <v>1043478</v>
      </c>
      <c r="O61" s="53">
        <v>6956522</v>
      </c>
      <c r="P61" s="51">
        <v>0</v>
      </c>
      <c r="Q61" s="51">
        <v>0</v>
      </c>
      <c r="R61" s="54">
        <v>6956522</v>
      </c>
      <c r="S61" s="55">
        <v>8000000</v>
      </c>
      <c r="T61" s="51">
        <v>0</v>
      </c>
      <c r="U61" s="51">
        <v>0</v>
      </c>
      <c r="V61" s="54">
        <v>8000000</v>
      </c>
    </row>
    <row r="62" spans="2:22" ht="45" customHeight="1" x14ac:dyDescent="0.3">
      <c r="B62" s="76"/>
      <c r="C62" s="77"/>
      <c r="D62" s="68" t="s">
        <v>5</v>
      </c>
      <c r="E62" s="56" t="s">
        <v>6</v>
      </c>
      <c r="F62" s="51">
        <v>38501</v>
      </c>
      <c r="G62" s="51">
        <v>0</v>
      </c>
      <c r="H62" s="51">
        <v>37.1</v>
      </c>
      <c r="I62" s="51">
        <v>0</v>
      </c>
      <c r="J62" s="51">
        <v>56.169999999999995</v>
      </c>
      <c r="K62" s="51">
        <v>4563764</v>
      </c>
      <c r="L62" s="51">
        <v>0</v>
      </c>
      <c r="M62" s="51" t="s">
        <v>33</v>
      </c>
      <c r="N62" s="52">
        <v>4563764</v>
      </c>
      <c r="O62" s="53">
        <v>38527557</v>
      </c>
      <c r="P62" s="51">
        <v>0</v>
      </c>
      <c r="Q62" s="51" t="s">
        <v>33</v>
      </c>
      <c r="R62" s="54">
        <v>38527557</v>
      </c>
      <c r="S62" s="55">
        <v>43091321</v>
      </c>
      <c r="T62" s="51">
        <v>0</v>
      </c>
      <c r="U62" s="51" t="s">
        <v>33</v>
      </c>
      <c r="V62" s="54">
        <v>43091321</v>
      </c>
    </row>
    <row r="63" spans="2:22" ht="45" customHeight="1" x14ac:dyDescent="0.3">
      <c r="B63" s="76"/>
      <c r="C63" s="77"/>
      <c r="D63" s="78"/>
      <c r="E63" s="50" t="s">
        <v>7</v>
      </c>
      <c r="F63" s="51">
        <v>29856</v>
      </c>
      <c r="G63" s="51">
        <v>0</v>
      </c>
      <c r="H63" s="51">
        <v>0.3</v>
      </c>
      <c r="I63" s="51">
        <v>0</v>
      </c>
      <c r="J63" s="51">
        <v>150.05000000000001</v>
      </c>
      <c r="K63" s="51">
        <v>7799001</v>
      </c>
      <c r="L63" s="51">
        <v>0</v>
      </c>
      <c r="M63" s="51" t="s">
        <v>33</v>
      </c>
      <c r="N63" s="52">
        <v>7799001</v>
      </c>
      <c r="O63" s="53">
        <v>46066553</v>
      </c>
      <c r="P63" s="51">
        <v>0</v>
      </c>
      <c r="Q63" s="51" t="s">
        <v>33</v>
      </c>
      <c r="R63" s="54">
        <v>46066553</v>
      </c>
      <c r="S63" s="55">
        <v>53865554</v>
      </c>
      <c r="T63" s="51">
        <v>0</v>
      </c>
      <c r="U63" s="51" t="s">
        <v>33</v>
      </c>
      <c r="V63" s="54">
        <v>53865554</v>
      </c>
    </row>
    <row r="64" spans="2:22" ht="45" customHeight="1" x14ac:dyDescent="0.3">
      <c r="B64" s="76"/>
      <c r="C64" s="77"/>
      <c r="D64" s="78"/>
      <c r="E64" s="50" t="s">
        <v>32</v>
      </c>
      <c r="F64" s="51" t="s">
        <v>33</v>
      </c>
      <c r="G64" s="51" t="s">
        <v>33</v>
      </c>
      <c r="H64" s="51" t="s">
        <v>33</v>
      </c>
      <c r="I64" s="51" t="s">
        <v>33</v>
      </c>
      <c r="J64" s="51" t="s">
        <v>33</v>
      </c>
      <c r="K64" s="51" t="s">
        <v>33</v>
      </c>
      <c r="L64" s="51" t="s">
        <v>33</v>
      </c>
      <c r="M64" s="51">
        <v>870301</v>
      </c>
      <c r="N64" s="52">
        <v>870301</v>
      </c>
      <c r="O64" s="53" t="s">
        <v>33</v>
      </c>
      <c r="P64" s="51" t="s">
        <v>33</v>
      </c>
      <c r="Q64" s="51">
        <v>32261902</v>
      </c>
      <c r="R64" s="54">
        <v>32261902</v>
      </c>
      <c r="S64" s="55" t="s">
        <v>33</v>
      </c>
      <c r="T64" s="51" t="s">
        <v>33</v>
      </c>
      <c r="U64" s="51">
        <v>33132203</v>
      </c>
      <c r="V64" s="54">
        <v>33132203</v>
      </c>
    </row>
    <row r="65" spans="2:22" ht="45" customHeight="1" x14ac:dyDescent="0.3">
      <c r="B65" s="76"/>
      <c r="C65" s="77"/>
      <c r="D65" s="78"/>
      <c r="E65" s="57" t="s">
        <v>8</v>
      </c>
      <c r="F65" s="69">
        <v>33165</v>
      </c>
      <c r="G65" s="69">
        <v>0</v>
      </c>
      <c r="H65" s="69">
        <v>37.4</v>
      </c>
      <c r="I65" s="69">
        <v>0</v>
      </c>
      <c r="J65" s="69">
        <v>206.22</v>
      </c>
      <c r="K65" s="69">
        <v>12362765</v>
      </c>
      <c r="L65" s="69">
        <v>0</v>
      </c>
      <c r="M65" s="69">
        <v>870301</v>
      </c>
      <c r="N65" s="71">
        <v>13233066</v>
      </c>
      <c r="O65" s="72">
        <v>84594110</v>
      </c>
      <c r="P65" s="69">
        <v>0</v>
      </c>
      <c r="Q65" s="69">
        <v>32261902</v>
      </c>
      <c r="R65" s="73">
        <v>116856012</v>
      </c>
      <c r="S65" s="74">
        <v>96956875</v>
      </c>
      <c r="T65" s="69">
        <v>0</v>
      </c>
      <c r="U65" s="69">
        <v>33132203</v>
      </c>
      <c r="V65" s="73">
        <v>130089078</v>
      </c>
    </row>
    <row r="66" spans="2:22" ht="45" customHeight="1" x14ac:dyDescent="0.3">
      <c r="B66" s="76"/>
      <c r="C66" s="77"/>
      <c r="D66" s="81" t="s">
        <v>11</v>
      </c>
      <c r="E66" s="8" t="s">
        <v>6</v>
      </c>
      <c r="F66" s="18">
        <f>IF(H66+J66=0, 0, ROUND((S66-T66)/(J66+H66)/12,0))</f>
        <v>29108</v>
      </c>
      <c r="G66" s="18">
        <f t="shared" ref="G66:G67" si="23">IF(I66=0,0,ROUND(T66/I66,0))</f>
        <v>0</v>
      </c>
      <c r="H66" s="18">
        <f t="shared" ref="H66:L66" si="24">H58+H62</f>
        <v>53.1</v>
      </c>
      <c r="I66" s="18">
        <f t="shared" si="24"/>
        <v>0</v>
      </c>
      <c r="J66" s="18">
        <f t="shared" si="24"/>
        <v>93.169999999999987</v>
      </c>
      <c r="K66" s="18">
        <f t="shared" si="24"/>
        <v>5607242</v>
      </c>
      <c r="L66" s="18">
        <f t="shared" si="24"/>
        <v>0</v>
      </c>
      <c r="M66" s="18" t="s">
        <v>33</v>
      </c>
      <c r="N66" s="19">
        <f t="shared" ref="N66:P66" si="25">N58+N62</f>
        <v>5607242</v>
      </c>
      <c r="O66" s="20">
        <f t="shared" si="25"/>
        <v>45484079</v>
      </c>
      <c r="P66" s="18">
        <f t="shared" si="25"/>
        <v>0</v>
      </c>
      <c r="Q66" s="18" t="s">
        <v>33</v>
      </c>
      <c r="R66" s="21">
        <f>R58+R62</f>
        <v>45484079</v>
      </c>
      <c r="S66" s="63">
        <f t="shared" ref="S66:T66" si="26">S58+S62</f>
        <v>51091321</v>
      </c>
      <c r="T66" s="18">
        <f t="shared" si="26"/>
        <v>0</v>
      </c>
      <c r="U66" s="18" t="s">
        <v>33</v>
      </c>
      <c r="V66" s="21">
        <f>V58+V62</f>
        <v>51091321</v>
      </c>
    </row>
    <row r="67" spans="2:22" ht="45" customHeight="1" x14ac:dyDescent="0.3">
      <c r="B67" s="76"/>
      <c r="C67" s="77"/>
      <c r="D67" s="81"/>
      <c r="E67" s="17" t="s">
        <v>7</v>
      </c>
      <c r="F67" s="18">
        <f>IF(H67+J67=0, 0, ROUND((S67-T67)/(J67+H67)/12,0))</f>
        <v>29157</v>
      </c>
      <c r="G67" s="18">
        <f t="shared" si="23"/>
        <v>0</v>
      </c>
      <c r="H67" s="18">
        <f t="shared" ref="H67:L67" si="27">H59+H63</f>
        <v>1.9000000000000001</v>
      </c>
      <c r="I67" s="18">
        <f t="shared" si="27"/>
        <v>0</v>
      </c>
      <c r="J67" s="18">
        <f t="shared" si="27"/>
        <v>152.05000000000001</v>
      </c>
      <c r="K67" s="18">
        <f t="shared" si="27"/>
        <v>7799001</v>
      </c>
      <c r="L67" s="18">
        <f t="shared" si="27"/>
        <v>0</v>
      </c>
      <c r="M67" s="18" t="s">
        <v>33</v>
      </c>
      <c r="N67" s="19">
        <f t="shared" ref="N67:P67" si="28">N59+N63</f>
        <v>7799001</v>
      </c>
      <c r="O67" s="20">
        <f t="shared" si="28"/>
        <v>46066553</v>
      </c>
      <c r="P67" s="18">
        <f t="shared" si="28"/>
        <v>0</v>
      </c>
      <c r="Q67" s="18" t="s">
        <v>33</v>
      </c>
      <c r="R67" s="21">
        <f t="shared" ref="R67" si="29">R59+R63</f>
        <v>46066553</v>
      </c>
      <c r="S67" s="63">
        <f>S59+S63</f>
        <v>53865554</v>
      </c>
      <c r="T67" s="18">
        <f t="shared" ref="T67" si="30">T59+T63</f>
        <v>0</v>
      </c>
      <c r="U67" s="18" t="s">
        <v>33</v>
      </c>
      <c r="V67" s="21">
        <f>V59+V63</f>
        <v>53865554</v>
      </c>
    </row>
    <row r="68" spans="2:22" ht="45" customHeight="1" x14ac:dyDescent="0.3">
      <c r="B68" s="76"/>
      <c r="C68" s="77"/>
      <c r="D68" s="81"/>
      <c r="E68" s="17" t="s">
        <v>32</v>
      </c>
      <c r="F68" s="18" t="s">
        <v>33</v>
      </c>
      <c r="G68" s="18" t="s">
        <v>33</v>
      </c>
      <c r="H68" s="18" t="s">
        <v>33</v>
      </c>
      <c r="I68" s="18" t="s">
        <v>33</v>
      </c>
      <c r="J68" s="18" t="s">
        <v>33</v>
      </c>
      <c r="K68" s="18" t="s">
        <v>33</v>
      </c>
      <c r="L68" s="18" t="s">
        <v>33</v>
      </c>
      <c r="M68" s="18">
        <f>M60+M64</f>
        <v>870301</v>
      </c>
      <c r="N68" s="19">
        <f>N60+N64</f>
        <v>870301</v>
      </c>
      <c r="O68" s="20" t="s">
        <v>33</v>
      </c>
      <c r="P68" s="18" t="s">
        <v>33</v>
      </c>
      <c r="Q68" s="18">
        <f>Q60+Q64</f>
        <v>32261902</v>
      </c>
      <c r="R68" s="21">
        <f>R60+R64</f>
        <v>32261902</v>
      </c>
      <c r="S68" s="63" t="s">
        <v>33</v>
      </c>
      <c r="T68" s="18" t="s">
        <v>33</v>
      </c>
      <c r="U68" s="18">
        <f>U60+U64</f>
        <v>33132203</v>
      </c>
      <c r="V68" s="21">
        <f>V60+V64</f>
        <v>33132203</v>
      </c>
    </row>
    <row r="69" spans="2:22" ht="45" customHeight="1" x14ac:dyDescent="0.3">
      <c r="B69" s="76"/>
      <c r="C69" s="77"/>
      <c r="D69" s="81"/>
      <c r="E69" s="34" t="s">
        <v>8</v>
      </c>
      <c r="F69" s="18">
        <f>IF(H69+J69=0, 0, ROUND((S69-T69)/(J69+H69)/12,0))</f>
        <v>29133</v>
      </c>
      <c r="G69" s="18">
        <f>IF(I69=0,0,ROUND(T69/I69,0))</f>
        <v>0</v>
      </c>
      <c r="H69" s="18">
        <f>H61+H65</f>
        <v>55</v>
      </c>
      <c r="I69" s="18">
        <f>I61+I65</f>
        <v>0</v>
      </c>
      <c r="J69" s="18">
        <f>J61+J65</f>
        <v>245.22</v>
      </c>
      <c r="K69" s="18">
        <f t="shared" ref="K69:N69" si="31">K61+K65</f>
        <v>13406243</v>
      </c>
      <c r="L69" s="18">
        <f t="shared" si="31"/>
        <v>0</v>
      </c>
      <c r="M69" s="18">
        <f t="shared" si="31"/>
        <v>870301</v>
      </c>
      <c r="N69" s="19">
        <f t="shared" si="31"/>
        <v>14276544</v>
      </c>
      <c r="O69" s="20">
        <f>O61+O65</f>
        <v>91550632</v>
      </c>
      <c r="P69" s="18">
        <f>P61+P65</f>
        <v>0</v>
      </c>
      <c r="Q69" s="18">
        <f>Q61+Q65</f>
        <v>32261902</v>
      </c>
      <c r="R69" s="21">
        <f>R61+R65</f>
        <v>123812534</v>
      </c>
      <c r="S69" s="63">
        <f>S61+S65</f>
        <v>104956875</v>
      </c>
      <c r="T69" s="18">
        <f>T61+T65</f>
        <v>0</v>
      </c>
      <c r="U69" s="18">
        <f>U61+U65</f>
        <v>33132203</v>
      </c>
      <c r="V69" s="21">
        <f>V61+V65</f>
        <v>138089078</v>
      </c>
    </row>
    <row r="70" spans="2:22" ht="45" customHeight="1" x14ac:dyDescent="0.3">
      <c r="B70" s="22">
        <v>317</v>
      </c>
      <c r="C70" s="6" t="s">
        <v>15</v>
      </c>
      <c r="D70" s="41" t="s">
        <v>10</v>
      </c>
      <c r="E70" s="42" t="s">
        <v>6</v>
      </c>
      <c r="F70" s="43">
        <v>44916</v>
      </c>
      <c r="G70" s="43">
        <v>61074</v>
      </c>
      <c r="H70" s="43">
        <v>0</v>
      </c>
      <c r="I70" s="43">
        <v>38</v>
      </c>
      <c r="J70" s="43">
        <v>802</v>
      </c>
      <c r="K70" s="43">
        <v>65188367</v>
      </c>
      <c r="L70" s="43">
        <v>348120</v>
      </c>
      <c r="M70" s="43" t="s">
        <v>33</v>
      </c>
      <c r="N70" s="44">
        <v>65188367</v>
      </c>
      <c r="O70" s="45">
        <v>369400746</v>
      </c>
      <c r="P70" s="43">
        <v>1972680</v>
      </c>
      <c r="Q70" s="43" t="s">
        <v>33</v>
      </c>
      <c r="R70" s="46">
        <v>369400746</v>
      </c>
      <c r="S70" s="47">
        <v>434589113</v>
      </c>
      <c r="T70" s="43">
        <v>2320800</v>
      </c>
      <c r="U70" s="43" t="s">
        <v>33</v>
      </c>
      <c r="V70" s="46">
        <v>434589113</v>
      </c>
    </row>
    <row r="71" spans="2:22" ht="45" customHeight="1" x14ac:dyDescent="0.3">
      <c r="B71" s="15"/>
      <c r="C71" s="16"/>
      <c r="D71" s="49"/>
      <c r="E71" s="50" t="s">
        <v>7</v>
      </c>
      <c r="F71" s="51">
        <v>32897</v>
      </c>
      <c r="G71" s="51">
        <v>15600</v>
      </c>
      <c r="H71" s="51">
        <v>0</v>
      </c>
      <c r="I71" s="51">
        <v>4</v>
      </c>
      <c r="J71" s="51">
        <v>23</v>
      </c>
      <c r="K71" s="51">
        <v>1371306</v>
      </c>
      <c r="L71" s="51">
        <v>9360</v>
      </c>
      <c r="M71" s="51" t="s">
        <v>33</v>
      </c>
      <c r="N71" s="52">
        <v>1371306</v>
      </c>
      <c r="O71" s="53">
        <v>7770734</v>
      </c>
      <c r="P71" s="51">
        <v>53040</v>
      </c>
      <c r="Q71" s="51" t="s">
        <v>33</v>
      </c>
      <c r="R71" s="54">
        <v>7770734</v>
      </c>
      <c r="S71" s="55">
        <v>9142040</v>
      </c>
      <c r="T71" s="51">
        <v>62400</v>
      </c>
      <c r="U71" s="51" t="s">
        <v>33</v>
      </c>
      <c r="V71" s="54">
        <v>9142040</v>
      </c>
    </row>
    <row r="72" spans="2:22" ht="45" customHeight="1" x14ac:dyDescent="0.3">
      <c r="B72" s="15"/>
      <c r="C72" s="16"/>
      <c r="D72" s="49"/>
      <c r="E72" s="50" t="s">
        <v>32</v>
      </c>
      <c r="F72" s="51" t="s">
        <v>33</v>
      </c>
      <c r="G72" s="51" t="s">
        <v>33</v>
      </c>
      <c r="H72" s="51" t="s">
        <v>33</v>
      </c>
      <c r="I72" s="51" t="s">
        <v>33</v>
      </c>
      <c r="J72" s="51" t="s">
        <v>33</v>
      </c>
      <c r="K72" s="51" t="s">
        <v>33</v>
      </c>
      <c r="L72" s="51" t="s">
        <v>33</v>
      </c>
      <c r="M72" s="51">
        <v>6119376</v>
      </c>
      <c r="N72" s="52">
        <v>6119376</v>
      </c>
      <c r="O72" s="53" t="s">
        <v>33</v>
      </c>
      <c r="P72" s="51" t="s">
        <v>33</v>
      </c>
      <c r="Q72" s="51">
        <v>34676463</v>
      </c>
      <c r="R72" s="54">
        <v>34676463</v>
      </c>
      <c r="S72" s="55" t="s">
        <v>33</v>
      </c>
      <c r="T72" s="51" t="s">
        <v>33</v>
      </c>
      <c r="U72" s="51">
        <v>40795839</v>
      </c>
      <c r="V72" s="54">
        <v>40795839</v>
      </c>
    </row>
    <row r="73" spans="2:22" ht="45" customHeight="1" x14ac:dyDescent="0.3">
      <c r="B73" s="15"/>
      <c r="C73" s="16"/>
      <c r="D73" s="49"/>
      <c r="E73" s="50" t="s">
        <v>8</v>
      </c>
      <c r="F73" s="51">
        <v>44581</v>
      </c>
      <c r="G73" s="51">
        <v>56743</v>
      </c>
      <c r="H73" s="51">
        <v>0</v>
      </c>
      <c r="I73" s="51">
        <v>42</v>
      </c>
      <c r="J73" s="51">
        <v>825</v>
      </c>
      <c r="K73" s="51">
        <v>66559673</v>
      </c>
      <c r="L73" s="51">
        <v>357480</v>
      </c>
      <c r="M73" s="51">
        <v>6119376</v>
      </c>
      <c r="N73" s="52">
        <v>72679049</v>
      </c>
      <c r="O73" s="53">
        <v>377171480</v>
      </c>
      <c r="P73" s="51">
        <v>2025720</v>
      </c>
      <c r="Q73" s="51">
        <v>34676463</v>
      </c>
      <c r="R73" s="54">
        <v>411847943</v>
      </c>
      <c r="S73" s="55">
        <v>443731153</v>
      </c>
      <c r="T73" s="51">
        <v>2383200</v>
      </c>
      <c r="U73" s="51">
        <v>40795839</v>
      </c>
      <c r="V73" s="54">
        <v>484526992</v>
      </c>
    </row>
    <row r="74" spans="2:22" ht="45" customHeight="1" x14ac:dyDescent="0.3">
      <c r="B74" s="15"/>
      <c r="C74" s="16"/>
      <c r="D74" s="68" t="s">
        <v>5</v>
      </c>
      <c r="E74" s="56" t="s">
        <v>6</v>
      </c>
      <c r="F74" s="51">
        <v>0</v>
      </c>
      <c r="G74" s="51">
        <v>0</v>
      </c>
      <c r="H74" s="51">
        <v>0</v>
      </c>
      <c r="I74" s="51">
        <v>0</v>
      </c>
      <c r="J74" s="51">
        <v>19</v>
      </c>
      <c r="K74" s="51">
        <v>0</v>
      </c>
      <c r="L74" s="51">
        <v>0</v>
      </c>
      <c r="M74" s="51" t="s">
        <v>33</v>
      </c>
      <c r="N74" s="52">
        <v>0</v>
      </c>
      <c r="O74" s="53">
        <v>0</v>
      </c>
      <c r="P74" s="51">
        <v>0</v>
      </c>
      <c r="Q74" s="51" t="s">
        <v>33</v>
      </c>
      <c r="R74" s="54">
        <v>0</v>
      </c>
      <c r="S74" s="55">
        <v>0</v>
      </c>
      <c r="T74" s="51">
        <v>0</v>
      </c>
      <c r="U74" s="51" t="s">
        <v>33</v>
      </c>
      <c r="V74" s="54">
        <v>0</v>
      </c>
    </row>
    <row r="75" spans="2:22" ht="45" customHeight="1" x14ac:dyDescent="0.3">
      <c r="B75" s="15"/>
      <c r="C75" s="16"/>
      <c r="D75" s="78"/>
      <c r="E75" s="50" t="s">
        <v>7</v>
      </c>
      <c r="F75" s="51">
        <v>39530</v>
      </c>
      <c r="G75" s="51">
        <v>0</v>
      </c>
      <c r="H75" s="51">
        <v>0</v>
      </c>
      <c r="I75" s="51">
        <v>0</v>
      </c>
      <c r="J75" s="51">
        <v>107.5</v>
      </c>
      <c r="K75" s="51">
        <v>10582805</v>
      </c>
      <c r="L75" s="51">
        <v>0</v>
      </c>
      <c r="M75" s="51" t="s">
        <v>33</v>
      </c>
      <c r="N75" s="52">
        <v>10582805</v>
      </c>
      <c r="O75" s="53">
        <v>40410665</v>
      </c>
      <c r="P75" s="51">
        <v>0</v>
      </c>
      <c r="Q75" s="51" t="s">
        <v>33</v>
      </c>
      <c r="R75" s="54">
        <v>40410665</v>
      </c>
      <c r="S75" s="55">
        <v>50993470</v>
      </c>
      <c r="T75" s="51">
        <v>0</v>
      </c>
      <c r="U75" s="51" t="s">
        <v>33</v>
      </c>
      <c r="V75" s="54">
        <v>50993470</v>
      </c>
    </row>
    <row r="76" spans="2:22" ht="45" customHeight="1" x14ac:dyDescent="0.3">
      <c r="B76" s="15"/>
      <c r="C76" s="16"/>
      <c r="D76" s="78"/>
      <c r="E76" s="50" t="s">
        <v>32</v>
      </c>
      <c r="F76" s="51" t="s">
        <v>33</v>
      </c>
      <c r="G76" s="51" t="s">
        <v>33</v>
      </c>
      <c r="H76" s="51" t="s">
        <v>33</v>
      </c>
      <c r="I76" s="51" t="s">
        <v>33</v>
      </c>
      <c r="J76" s="51" t="s">
        <v>33</v>
      </c>
      <c r="K76" s="51" t="s">
        <v>33</v>
      </c>
      <c r="L76" s="51" t="s">
        <v>33</v>
      </c>
      <c r="M76" s="51">
        <v>6254333</v>
      </c>
      <c r="N76" s="52">
        <v>6254333</v>
      </c>
      <c r="O76" s="53" t="s">
        <v>33</v>
      </c>
      <c r="P76" s="51" t="s">
        <v>33</v>
      </c>
      <c r="Q76" s="51">
        <v>27578271</v>
      </c>
      <c r="R76" s="54">
        <v>27578271</v>
      </c>
      <c r="S76" s="55" t="s">
        <v>33</v>
      </c>
      <c r="T76" s="51" t="s">
        <v>33</v>
      </c>
      <c r="U76" s="51">
        <v>33832604</v>
      </c>
      <c r="V76" s="54">
        <v>33832604</v>
      </c>
    </row>
    <row r="77" spans="2:22" ht="45" customHeight="1" x14ac:dyDescent="0.3">
      <c r="B77" s="15"/>
      <c r="C77" s="16"/>
      <c r="D77" s="78"/>
      <c r="E77" s="57" t="s">
        <v>8</v>
      </c>
      <c r="F77" s="69">
        <v>33593</v>
      </c>
      <c r="G77" s="69">
        <v>0</v>
      </c>
      <c r="H77" s="69">
        <v>0</v>
      </c>
      <c r="I77" s="69">
        <v>0</v>
      </c>
      <c r="J77" s="69">
        <v>126.5</v>
      </c>
      <c r="K77" s="69">
        <v>10582805</v>
      </c>
      <c r="L77" s="69">
        <v>0</v>
      </c>
      <c r="M77" s="69">
        <v>6254333</v>
      </c>
      <c r="N77" s="71">
        <v>16837138</v>
      </c>
      <c r="O77" s="72">
        <v>40410665</v>
      </c>
      <c r="P77" s="69">
        <v>0</v>
      </c>
      <c r="Q77" s="69">
        <v>27578271</v>
      </c>
      <c r="R77" s="73">
        <v>67988936</v>
      </c>
      <c r="S77" s="74">
        <v>50993470</v>
      </c>
      <c r="T77" s="69">
        <v>0</v>
      </c>
      <c r="U77" s="69">
        <v>33832604</v>
      </c>
      <c r="V77" s="73">
        <v>84826074</v>
      </c>
    </row>
    <row r="78" spans="2:22" ht="45" customHeight="1" x14ac:dyDescent="0.3">
      <c r="B78" s="15"/>
      <c r="C78" s="16"/>
      <c r="D78" s="81" t="s">
        <v>11</v>
      </c>
      <c r="E78" s="24" t="s">
        <v>6</v>
      </c>
      <c r="F78" s="58">
        <f>IF(H78+J78=0, 0, ROUND((S78-T78)/(J78+H78)/12,0))</f>
        <v>43876</v>
      </c>
      <c r="G78" s="58">
        <f t="shared" ref="G78:G79" si="32">IF(I78=0,0,ROUND(T78/I78,0))</f>
        <v>61074</v>
      </c>
      <c r="H78" s="58">
        <f t="shared" ref="H78:L78" si="33">H70+H74</f>
        <v>0</v>
      </c>
      <c r="I78" s="58">
        <f t="shared" si="33"/>
        <v>38</v>
      </c>
      <c r="J78" s="58">
        <f t="shared" si="33"/>
        <v>821</v>
      </c>
      <c r="K78" s="58">
        <f t="shared" si="33"/>
        <v>65188367</v>
      </c>
      <c r="L78" s="58">
        <f t="shared" si="33"/>
        <v>348120</v>
      </c>
      <c r="M78" s="58" t="s">
        <v>33</v>
      </c>
      <c r="N78" s="59">
        <f t="shared" ref="N78:P78" si="34">N70+N74</f>
        <v>65188367</v>
      </c>
      <c r="O78" s="60">
        <f t="shared" si="34"/>
        <v>369400746</v>
      </c>
      <c r="P78" s="58">
        <f t="shared" si="34"/>
        <v>1972680</v>
      </c>
      <c r="Q78" s="58" t="s">
        <v>33</v>
      </c>
      <c r="R78" s="61">
        <f>R70+R74</f>
        <v>369400746</v>
      </c>
      <c r="S78" s="62">
        <f t="shared" ref="S78:T78" si="35">S70+S74</f>
        <v>434589113</v>
      </c>
      <c r="T78" s="58">
        <f t="shared" si="35"/>
        <v>2320800</v>
      </c>
      <c r="U78" s="58" t="s">
        <v>33</v>
      </c>
      <c r="V78" s="61">
        <f>V70+V74</f>
        <v>434589113</v>
      </c>
    </row>
    <row r="79" spans="2:22" ht="45" customHeight="1" x14ac:dyDescent="0.3">
      <c r="B79" s="15"/>
      <c r="C79" s="16"/>
      <c r="D79" s="81"/>
      <c r="E79" s="17" t="s">
        <v>7</v>
      </c>
      <c r="F79" s="18">
        <f>IF(H79+J79=0, 0, ROUND((S79-T79)/(J79+H79)/12,0))</f>
        <v>38361</v>
      </c>
      <c r="G79" s="18">
        <f t="shared" si="32"/>
        <v>15600</v>
      </c>
      <c r="H79" s="18">
        <f t="shared" ref="H79:L79" si="36">H71+H75</f>
        <v>0</v>
      </c>
      <c r="I79" s="18">
        <f t="shared" si="36"/>
        <v>4</v>
      </c>
      <c r="J79" s="18">
        <f t="shared" si="36"/>
        <v>130.5</v>
      </c>
      <c r="K79" s="18">
        <f t="shared" si="36"/>
        <v>11954111</v>
      </c>
      <c r="L79" s="18">
        <f t="shared" si="36"/>
        <v>9360</v>
      </c>
      <c r="M79" s="18" t="s">
        <v>33</v>
      </c>
      <c r="N79" s="19">
        <f t="shared" ref="N79:P79" si="37">N71+N75</f>
        <v>11954111</v>
      </c>
      <c r="O79" s="20">
        <f t="shared" si="37"/>
        <v>48181399</v>
      </c>
      <c r="P79" s="18">
        <f t="shared" si="37"/>
        <v>53040</v>
      </c>
      <c r="Q79" s="18" t="s">
        <v>33</v>
      </c>
      <c r="R79" s="21">
        <f t="shared" ref="R79" si="38">R71+R75</f>
        <v>48181399</v>
      </c>
      <c r="S79" s="63">
        <f>S71+S75</f>
        <v>60135510</v>
      </c>
      <c r="T79" s="18">
        <f t="shared" ref="T79" si="39">T71+T75</f>
        <v>62400</v>
      </c>
      <c r="U79" s="18" t="s">
        <v>33</v>
      </c>
      <c r="V79" s="21">
        <f>V71+V75</f>
        <v>60135510</v>
      </c>
    </row>
    <row r="80" spans="2:22" ht="45" customHeight="1" x14ac:dyDescent="0.3">
      <c r="B80" s="15"/>
      <c r="C80" s="16"/>
      <c r="D80" s="81"/>
      <c r="E80" s="17" t="s">
        <v>32</v>
      </c>
      <c r="F80" s="18" t="s">
        <v>33</v>
      </c>
      <c r="G80" s="18" t="s">
        <v>33</v>
      </c>
      <c r="H80" s="18" t="s">
        <v>33</v>
      </c>
      <c r="I80" s="18" t="s">
        <v>33</v>
      </c>
      <c r="J80" s="18" t="s">
        <v>33</v>
      </c>
      <c r="K80" s="18" t="s">
        <v>33</v>
      </c>
      <c r="L80" s="18" t="s">
        <v>33</v>
      </c>
      <c r="M80" s="18">
        <f>M72+M76</f>
        <v>12373709</v>
      </c>
      <c r="N80" s="19">
        <f>N72+N76</f>
        <v>12373709</v>
      </c>
      <c r="O80" s="20" t="s">
        <v>33</v>
      </c>
      <c r="P80" s="18" t="s">
        <v>33</v>
      </c>
      <c r="Q80" s="18">
        <f>Q72+Q76</f>
        <v>62254734</v>
      </c>
      <c r="R80" s="21">
        <f>R72+R76</f>
        <v>62254734</v>
      </c>
      <c r="S80" s="63" t="s">
        <v>33</v>
      </c>
      <c r="T80" s="18" t="s">
        <v>33</v>
      </c>
      <c r="U80" s="18">
        <f>U72+U76</f>
        <v>74628443</v>
      </c>
      <c r="V80" s="21">
        <f>V72+V76</f>
        <v>74628443</v>
      </c>
    </row>
    <row r="81" spans="2:22" ht="45" customHeight="1" x14ac:dyDescent="0.3">
      <c r="B81" s="31"/>
      <c r="C81" s="32"/>
      <c r="D81" s="81"/>
      <c r="E81" s="34" t="s">
        <v>8</v>
      </c>
      <c r="F81" s="35">
        <f>IF(H81+J81=0, 0, ROUND((S81-T81)/(J81+H81)/12,0))</f>
        <v>43120</v>
      </c>
      <c r="G81" s="35">
        <f>IF(I81=0,0,ROUND(T81/I81,0))</f>
        <v>56743</v>
      </c>
      <c r="H81" s="35">
        <f>H73+H77</f>
        <v>0</v>
      </c>
      <c r="I81" s="35">
        <f>I73+I77</f>
        <v>42</v>
      </c>
      <c r="J81" s="35">
        <f>J73+J77</f>
        <v>951.5</v>
      </c>
      <c r="K81" s="35">
        <f t="shared" ref="K81:N81" si="40">K73+K77</f>
        <v>77142478</v>
      </c>
      <c r="L81" s="35">
        <f t="shared" si="40"/>
        <v>357480</v>
      </c>
      <c r="M81" s="35">
        <f t="shared" si="40"/>
        <v>12373709</v>
      </c>
      <c r="N81" s="36">
        <f t="shared" si="40"/>
        <v>89516187</v>
      </c>
      <c r="O81" s="37">
        <f>O73+O77</f>
        <v>417582145</v>
      </c>
      <c r="P81" s="35">
        <f>P73+P77</f>
        <v>2025720</v>
      </c>
      <c r="Q81" s="35">
        <f>Q73+Q77</f>
        <v>62254734</v>
      </c>
      <c r="R81" s="38">
        <f>R73+R77</f>
        <v>479836879</v>
      </c>
      <c r="S81" s="65">
        <f>S73+S77</f>
        <v>494724623</v>
      </c>
      <c r="T81" s="35">
        <f>T73+T77</f>
        <v>2383200</v>
      </c>
      <c r="U81" s="35">
        <f>U73+U77</f>
        <v>74628443</v>
      </c>
      <c r="V81" s="38">
        <f>V73+V77</f>
        <v>569353066</v>
      </c>
    </row>
    <row r="82" spans="2:22" ht="45" customHeight="1" x14ac:dyDescent="0.3">
      <c r="B82" s="76">
        <v>322</v>
      </c>
      <c r="C82" s="77" t="s">
        <v>16</v>
      </c>
      <c r="D82" s="78" t="s">
        <v>10</v>
      </c>
      <c r="E82" s="42" t="s">
        <v>6</v>
      </c>
      <c r="F82" s="43">
        <v>45934</v>
      </c>
      <c r="G82" s="43">
        <v>0</v>
      </c>
      <c r="H82" s="43">
        <v>0</v>
      </c>
      <c r="I82" s="43">
        <v>0</v>
      </c>
      <c r="J82" s="43">
        <v>380</v>
      </c>
      <c r="K82" s="43">
        <v>31419183</v>
      </c>
      <c r="L82" s="43">
        <v>0</v>
      </c>
      <c r="M82" s="43" t="s">
        <v>33</v>
      </c>
      <c r="N82" s="44">
        <v>31419183</v>
      </c>
      <c r="O82" s="45">
        <v>178042037</v>
      </c>
      <c r="P82" s="43">
        <v>0</v>
      </c>
      <c r="Q82" s="43" t="s">
        <v>33</v>
      </c>
      <c r="R82" s="46">
        <v>178042037</v>
      </c>
      <c r="S82" s="47">
        <v>209461220</v>
      </c>
      <c r="T82" s="43">
        <v>0</v>
      </c>
      <c r="U82" s="43" t="s">
        <v>33</v>
      </c>
      <c r="V82" s="46">
        <v>209461220</v>
      </c>
    </row>
    <row r="83" spans="2:22" ht="45" customHeight="1" x14ac:dyDescent="0.3">
      <c r="B83" s="76"/>
      <c r="C83" s="77"/>
      <c r="D83" s="78"/>
      <c r="E83" s="50" t="s">
        <v>7</v>
      </c>
      <c r="F83" s="51">
        <v>43725</v>
      </c>
      <c r="G83" s="51">
        <v>0</v>
      </c>
      <c r="H83" s="51">
        <v>0</v>
      </c>
      <c r="I83" s="51">
        <v>0</v>
      </c>
      <c r="J83" s="51">
        <v>23</v>
      </c>
      <c r="K83" s="51">
        <v>1810227</v>
      </c>
      <c r="L83" s="51">
        <v>0</v>
      </c>
      <c r="M83" s="51" t="s">
        <v>33</v>
      </c>
      <c r="N83" s="52">
        <v>1810227</v>
      </c>
      <c r="O83" s="53">
        <v>10257953</v>
      </c>
      <c r="P83" s="51">
        <v>0</v>
      </c>
      <c r="Q83" s="51" t="s">
        <v>33</v>
      </c>
      <c r="R83" s="54">
        <v>10257953</v>
      </c>
      <c r="S83" s="55">
        <v>12068180</v>
      </c>
      <c r="T83" s="51">
        <v>0</v>
      </c>
      <c r="U83" s="51" t="s">
        <v>33</v>
      </c>
      <c r="V83" s="54">
        <v>12068180</v>
      </c>
    </row>
    <row r="84" spans="2:22" ht="45" customHeight="1" x14ac:dyDescent="0.3">
      <c r="B84" s="76"/>
      <c r="C84" s="77"/>
      <c r="D84" s="78"/>
      <c r="E84" s="50" t="s">
        <v>32</v>
      </c>
      <c r="F84" s="51" t="s">
        <v>33</v>
      </c>
      <c r="G84" s="51" t="s">
        <v>33</v>
      </c>
      <c r="H84" s="51" t="s">
        <v>33</v>
      </c>
      <c r="I84" s="51" t="s">
        <v>33</v>
      </c>
      <c r="J84" s="51" t="s">
        <v>33</v>
      </c>
      <c r="K84" s="51" t="s">
        <v>33</v>
      </c>
      <c r="L84" s="51" t="s">
        <v>33</v>
      </c>
      <c r="M84" s="51">
        <v>75000</v>
      </c>
      <c r="N84" s="52">
        <v>75000</v>
      </c>
      <c r="O84" s="53" t="s">
        <v>33</v>
      </c>
      <c r="P84" s="51" t="s">
        <v>33</v>
      </c>
      <c r="Q84" s="51">
        <v>425000</v>
      </c>
      <c r="R84" s="54">
        <v>425000</v>
      </c>
      <c r="S84" s="55" t="s">
        <v>33</v>
      </c>
      <c r="T84" s="51" t="s">
        <v>33</v>
      </c>
      <c r="U84" s="51">
        <v>500000</v>
      </c>
      <c r="V84" s="54">
        <v>500000</v>
      </c>
    </row>
    <row r="85" spans="2:22" ht="45" customHeight="1" x14ac:dyDescent="0.3">
      <c r="B85" s="76"/>
      <c r="C85" s="77"/>
      <c r="D85" s="41"/>
      <c r="E85" s="50" t="s">
        <v>8</v>
      </c>
      <c r="F85" s="51">
        <v>45808</v>
      </c>
      <c r="G85" s="51">
        <v>0</v>
      </c>
      <c r="H85" s="51">
        <v>0</v>
      </c>
      <c r="I85" s="51">
        <v>0</v>
      </c>
      <c r="J85" s="51">
        <v>403</v>
      </c>
      <c r="K85" s="51">
        <v>33229410</v>
      </c>
      <c r="L85" s="51">
        <v>0</v>
      </c>
      <c r="M85" s="51">
        <v>75000</v>
      </c>
      <c r="N85" s="52">
        <v>33304410</v>
      </c>
      <c r="O85" s="53">
        <v>188299990</v>
      </c>
      <c r="P85" s="51">
        <v>0</v>
      </c>
      <c r="Q85" s="51">
        <v>425000</v>
      </c>
      <c r="R85" s="54">
        <v>188724990</v>
      </c>
      <c r="S85" s="55">
        <v>221529400</v>
      </c>
      <c r="T85" s="51">
        <v>0</v>
      </c>
      <c r="U85" s="51">
        <v>500000</v>
      </c>
      <c r="V85" s="54">
        <v>222029400</v>
      </c>
    </row>
    <row r="86" spans="2:22" ht="45" customHeight="1" x14ac:dyDescent="0.3">
      <c r="B86" s="76"/>
      <c r="C86" s="77"/>
      <c r="D86" s="68" t="s">
        <v>5</v>
      </c>
      <c r="E86" s="56" t="s">
        <v>6</v>
      </c>
      <c r="F86" s="51">
        <v>41069</v>
      </c>
      <c r="G86" s="51">
        <v>0</v>
      </c>
      <c r="H86" s="51">
        <v>0</v>
      </c>
      <c r="I86" s="51">
        <v>0</v>
      </c>
      <c r="J86" s="51">
        <v>17</v>
      </c>
      <c r="K86" s="51">
        <v>1361344</v>
      </c>
      <c r="L86" s="51">
        <v>0</v>
      </c>
      <c r="M86" s="51" t="s">
        <v>33</v>
      </c>
      <c r="N86" s="52">
        <v>1361344</v>
      </c>
      <c r="O86" s="53">
        <v>7016793</v>
      </c>
      <c r="P86" s="51">
        <v>0</v>
      </c>
      <c r="Q86" s="51" t="s">
        <v>33</v>
      </c>
      <c r="R86" s="54">
        <v>7016793</v>
      </c>
      <c r="S86" s="55">
        <v>8378137</v>
      </c>
      <c r="T86" s="51">
        <v>0</v>
      </c>
      <c r="U86" s="51" t="s">
        <v>33</v>
      </c>
      <c r="V86" s="54">
        <v>8378137</v>
      </c>
    </row>
    <row r="87" spans="2:22" ht="45" customHeight="1" x14ac:dyDescent="0.3">
      <c r="B87" s="76"/>
      <c r="C87" s="77"/>
      <c r="D87" s="78"/>
      <c r="E87" s="50" t="s">
        <v>7</v>
      </c>
      <c r="F87" s="51">
        <v>36828</v>
      </c>
      <c r="G87" s="51">
        <v>0</v>
      </c>
      <c r="H87" s="51">
        <v>0</v>
      </c>
      <c r="I87" s="51">
        <v>0</v>
      </c>
      <c r="J87" s="51">
        <v>29</v>
      </c>
      <c r="K87" s="51">
        <v>1922400</v>
      </c>
      <c r="L87" s="51">
        <v>0</v>
      </c>
      <c r="M87" s="51" t="s">
        <v>33</v>
      </c>
      <c r="N87" s="52">
        <v>1922400</v>
      </c>
      <c r="O87" s="53">
        <v>10893600</v>
      </c>
      <c r="P87" s="51">
        <v>0</v>
      </c>
      <c r="Q87" s="51" t="s">
        <v>33</v>
      </c>
      <c r="R87" s="54">
        <v>10893600</v>
      </c>
      <c r="S87" s="55">
        <v>12816000</v>
      </c>
      <c r="T87" s="51">
        <v>0</v>
      </c>
      <c r="U87" s="51" t="s">
        <v>33</v>
      </c>
      <c r="V87" s="54">
        <v>12816000</v>
      </c>
    </row>
    <row r="88" spans="2:22" ht="45" customHeight="1" x14ac:dyDescent="0.3">
      <c r="B88" s="76"/>
      <c r="C88" s="77"/>
      <c r="D88" s="78"/>
      <c r="E88" s="50" t="s">
        <v>32</v>
      </c>
      <c r="F88" s="51" t="s">
        <v>33</v>
      </c>
      <c r="G88" s="51" t="s">
        <v>33</v>
      </c>
      <c r="H88" s="51" t="s">
        <v>33</v>
      </c>
      <c r="I88" s="51" t="s">
        <v>33</v>
      </c>
      <c r="J88" s="51" t="s">
        <v>33</v>
      </c>
      <c r="K88" s="51" t="s">
        <v>33</v>
      </c>
      <c r="L88" s="51" t="s">
        <v>33</v>
      </c>
      <c r="M88" s="51">
        <v>3206424</v>
      </c>
      <c r="N88" s="52">
        <v>3206424</v>
      </c>
      <c r="O88" s="53" t="s">
        <v>33</v>
      </c>
      <c r="P88" s="51" t="s">
        <v>33</v>
      </c>
      <c r="Q88" s="51">
        <v>18050308</v>
      </c>
      <c r="R88" s="54">
        <v>18050308</v>
      </c>
      <c r="S88" s="55" t="s">
        <v>33</v>
      </c>
      <c r="T88" s="51" t="s">
        <v>33</v>
      </c>
      <c r="U88" s="51">
        <v>21256732</v>
      </c>
      <c r="V88" s="54">
        <v>21256732</v>
      </c>
    </row>
    <row r="89" spans="2:22" ht="45" customHeight="1" x14ac:dyDescent="0.3">
      <c r="B89" s="76"/>
      <c r="C89" s="77"/>
      <c r="D89" s="78"/>
      <c r="E89" s="57" t="s">
        <v>8</v>
      </c>
      <c r="F89" s="69">
        <v>38395</v>
      </c>
      <c r="G89" s="69">
        <v>0</v>
      </c>
      <c r="H89" s="69">
        <v>0</v>
      </c>
      <c r="I89" s="69">
        <v>0</v>
      </c>
      <c r="J89" s="69">
        <v>46</v>
      </c>
      <c r="K89" s="69">
        <v>3283744</v>
      </c>
      <c r="L89" s="69">
        <v>0</v>
      </c>
      <c r="M89" s="69">
        <v>3206424</v>
      </c>
      <c r="N89" s="71">
        <v>6490168</v>
      </c>
      <c r="O89" s="72">
        <v>17910393</v>
      </c>
      <c r="P89" s="69">
        <v>0</v>
      </c>
      <c r="Q89" s="69">
        <v>18050308</v>
      </c>
      <c r="R89" s="73">
        <v>35960701</v>
      </c>
      <c r="S89" s="74">
        <v>21194137</v>
      </c>
      <c r="T89" s="69">
        <v>0</v>
      </c>
      <c r="U89" s="69">
        <v>21256732</v>
      </c>
      <c r="V89" s="73">
        <v>42450869</v>
      </c>
    </row>
    <row r="90" spans="2:22" ht="45" customHeight="1" x14ac:dyDescent="0.3">
      <c r="B90" s="76"/>
      <c r="C90" s="77"/>
      <c r="D90" s="81" t="s">
        <v>11</v>
      </c>
      <c r="E90" s="8" t="s">
        <v>6</v>
      </c>
      <c r="F90" s="82">
        <f>IF(H90+J90=0, 0, ROUND((S90-T90)/(J90+H90)/12,0))</f>
        <v>45726</v>
      </c>
      <c r="G90" s="82">
        <f t="shared" ref="G90:G91" si="41">IF(I90=0,0,ROUND(T90/I90,0))</f>
        <v>0</v>
      </c>
      <c r="H90" s="58">
        <f t="shared" ref="H90:L90" si="42">H82+H86</f>
        <v>0</v>
      </c>
      <c r="I90" s="58">
        <f t="shared" si="42"/>
        <v>0</v>
      </c>
      <c r="J90" s="58">
        <f t="shared" si="42"/>
        <v>397</v>
      </c>
      <c r="K90" s="58">
        <f t="shared" si="42"/>
        <v>32780527</v>
      </c>
      <c r="L90" s="58">
        <f t="shared" si="42"/>
        <v>0</v>
      </c>
      <c r="M90" s="58" t="s">
        <v>33</v>
      </c>
      <c r="N90" s="59">
        <f t="shared" ref="N90:P90" si="43">N82+N86</f>
        <v>32780527</v>
      </c>
      <c r="O90" s="60">
        <f t="shared" si="43"/>
        <v>185058830</v>
      </c>
      <c r="P90" s="58">
        <f t="shared" si="43"/>
        <v>0</v>
      </c>
      <c r="Q90" s="58" t="s">
        <v>33</v>
      </c>
      <c r="R90" s="61">
        <f>R82+R86</f>
        <v>185058830</v>
      </c>
      <c r="S90" s="62">
        <f t="shared" ref="S90:T90" si="44">S82+S86</f>
        <v>217839357</v>
      </c>
      <c r="T90" s="58">
        <f t="shared" si="44"/>
        <v>0</v>
      </c>
      <c r="U90" s="58" t="s">
        <v>33</v>
      </c>
      <c r="V90" s="61">
        <f>V82+V86</f>
        <v>217839357</v>
      </c>
    </row>
    <row r="91" spans="2:22" ht="45" customHeight="1" x14ac:dyDescent="0.3">
      <c r="B91" s="76"/>
      <c r="C91" s="77"/>
      <c r="D91" s="81"/>
      <c r="E91" s="17" t="s">
        <v>7</v>
      </c>
      <c r="F91" s="83">
        <f>IF(H91+J91=0, 0, ROUND((S91-T91)/(J91+H91)/12,0))</f>
        <v>39878</v>
      </c>
      <c r="G91" s="83">
        <f t="shared" si="41"/>
        <v>0</v>
      </c>
      <c r="H91" s="18">
        <f t="shared" ref="H91:L91" si="45">H83+H87</f>
        <v>0</v>
      </c>
      <c r="I91" s="18">
        <f t="shared" si="45"/>
        <v>0</v>
      </c>
      <c r="J91" s="18">
        <f t="shared" si="45"/>
        <v>52</v>
      </c>
      <c r="K91" s="18">
        <f t="shared" si="45"/>
        <v>3732627</v>
      </c>
      <c r="L91" s="18">
        <f t="shared" si="45"/>
        <v>0</v>
      </c>
      <c r="M91" s="18" t="s">
        <v>33</v>
      </c>
      <c r="N91" s="19">
        <f t="shared" ref="N91:P91" si="46">N83+N87</f>
        <v>3732627</v>
      </c>
      <c r="O91" s="20">
        <f t="shared" si="46"/>
        <v>21151553</v>
      </c>
      <c r="P91" s="18">
        <f t="shared" si="46"/>
        <v>0</v>
      </c>
      <c r="Q91" s="18" t="s">
        <v>33</v>
      </c>
      <c r="R91" s="21">
        <f t="shared" ref="R91" si="47">R83+R87</f>
        <v>21151553</v>
      </c>
      <c r="S91" s="63">
        <f>S83+S87</f>
        <v>24884180</v>
      </c>
      <c r="T91" s="18">
        <f t="shared" ref="T91" si="48">T83+T87</f>
        <v>0</v>
      </c>
      <c r="U91" s="18" t="s">
        <v>33</v>
      </c>
      <c r="V91" s="21">
        <f>V83+V87</f>
        <v>24884180</v>
      </c>
    </row>
    <row r="92" spans="2:22" ht="45" customHeight="1" x14ac:dyDescent="0.3">
      <c r="B92" s="76"/>
      <c r="C92" s="77"/>
      <c r="D92" s="81"/>
      <c r="E92" s="17" t="s">
        <v>32</v>
      </c>
      <c r="F92" s="83" t="s">
        <v>33</v>
      </c>
      <c r="G92" s="83" t="s">
        <v>33</v>
      </c>
      <c r="H92" s="18" t="s">
        <v>33</v>
      </c>
      <c r="I92" s="18" t="s">
        <v>33</v>
      </c>
      <c r="J92" s="18" t="s">
        <v>33</v>
      </c>
      <c r="K92" s="18" t="s">
        <v>33</v>
      </c>
      <c r="L92" s="18" t="s">
        <v>33</v>
      </c>
      <c r="M92" s="18">
        <f>M84+M88</f>
        <v>3281424</v>
      </c>
      <c r="N92" s="19">
        <f>N84+N88</f>
        <v>3281424</v>
      </c>
      <c r="O92" s="20" t="s">
        <v>33</v>
      </c>
      <c r="P92" s="18" t="s">
        <v>33</v>
      </c>
      <c r="Q92" s="18">
        <f>Q84+Q88</f>
        <v>18475308</v>
      </c>
      <c r="R92" s="21">
        <f>R84+R88</f>
        <v>18475308</v>
      </c>
      <c r="S92" s="63" t="s">
        <v>33</v>
      </c>
      <c r="T92" s="18" t="s">
        <v>33</v>
      </c>
      <c r="U92" s="18">
        <f>U84+U88</f>
        <v>21756732</v>
      </c>
      <c r="V92" s="21">
        <f>V84+V88</f>
        <v>21756732</v>
      </c>
    </row>
    <row r="93" spans="2:22" ht="45" customHeight="1" x14ac:dyDescent="0.3">
      <c r="B93" s="76"/>
      <c r="C93" s="77"/>
      <c r="D93" s="81"/>
      <c r="E93" s="34" t="s">
        <v>8</v>
      </c>
      <c r="F93" s="84">
        <f>IF(H93+J93=0, 0, ROUND((S93-T93)/(J93+H93)/12,0))</f>
        <v>45049</v>
      </c>
      <c r="G93" s="84">
        <f>IF(I93=0,0,ROUND(T93/I93,0))</f>
        <v>0</v>
      </c>
      <c r="H93" s="35">
        <f>H85+H89</f>
        <v>0</v>
      </c>
      <c r="I93" s="35">
        <f>I85+I89</f>
        <v>0</v>
      </c>
      <c r="J93" s="35">
        <f>J85+J89</f>
        <v>449</v>
      </c>
      <c r="K93" s="35">
        <f t="shared" ref="K93:N93" si="49">K85+K89</f>
        <v>36513154</v>
      </c>
      <c r="L93" s="35">
        <f t="shared" si="49"/>
        <v>0</v>
      </c>
      <c r="M93" s="35">
        <f t="shared" si="49"/>
        <v>3281424</v>
      </c>
      <c r="N93" s="36">
        <f t="shared" si="49"/>
        <v>39794578</v>
      </c>
      <c r="O93" s="37">
        <f>O85+O89</f>
        <v>206210383</v>
      </c>
      <c r="P93" s="35">
        <f>P85+P89</f>
        <v>0</v>
      </c>
      <c r="Q93" s="35">
        <f>Q85+Q89</f>
        <v>18475308</v>
      </c>
      <c r="R93" s="38">
        <f>R85+R89</f>
        <v>224685691</v>
      </c>
      <c r="S93" s="65">
        <f>S85+S89</f>
        <v>242723537</v>
      </c>
      <c r="T93" s="35">
        <f>T85+T89</f>
        <v>0</v>
      </c>
      <c r="U93" s="35">
        <f>U85+U89</f>
        <v>21756732</v>
      </c>
      <c r="V93" s="38">
        <f>V85+V89</f>
        <v>264480269</v>
      </c>
    </row>
    <row r="94" spans="2:22" ht="45" customHeight="1" x14ac:dyDescent="0.3">
      <c r="B94" s="76">
        <v>327</v>
      </c>
      <c r="C94" s="77" t="s">
        <v>17</v>
      </c>
      <c r="D94" s="78" t="s">
        <v>10</v>
      </c>
      <c r="E94" s="42" t="s">
        <v>6</v>
      </c>
      <c r="F94" s="43">
        <v>55706</v>
      </c>
      <c r="G94" s="43">
        <v>0</v>
      </c>
      <c r="H94" s="43">
        <v>39.9</v>
      </c>
      <c r="I94" s="43">
        <v>0</v>
      </c>
      <c r="J94" s="43">
        <v>35</v>
      </c>
      <c r="K94" s="43">
        <v>7684740</v>
      </c>
      <c r="L94" s="43">
        <v>0</v>
      </c>
      <c r="M94" s="43" t="s">
        <v>33</v>
      </c>
      <c r="N94" s="44">
        <v>7684740</v>
      </c>
      <c r="O94" s="45">
        <v>42384060</v>
      </c>
      <c r="P94" s="43">
        <v>0</v>
      </c>
      <c r="Q94" s="43" t="s">
        <v>33</v>
      </c>
      <c r="R94" s="46">
        <v>42384060</v>
      </c>
      <c r="S94" s="47">
        <v>50068800</v>
      </c>
      <c r="T94" s="43">
        <v>0</v>
      </c>
      <c r="U94" s="43" t="s">
        <v>33</v>
      </c>
      <c r="V94" s="46">
        <v>50068800</v>
      </c>
    </row>
    <row r="95" spans="2:22" ht="45" customHeight="1" x14ac:dyDescent="0.3">
      <c r="B95" s="76"/>
      <c r="C95" s="77"/>
      <c r="D95" s="78"/>
      <c r="E95" s="50" t="s">
        <v>7</v>
      </c>
      <c r="F95" s="51">
        <v>41985</v>
      </c>
      <c r="G95" s="51">
        <v>0</v>
      </c>
      <c r="H95" s="51">
        <v>3.1</v>
      </c>
      <c r="I95" s="51">
        <v>0</v>
      </c>
      <c r="J95" s="51">
        <v>0</v>
      </c>
      <c r="K95" s="51">
        <v>234278</v>
      </c>
      <c r="L95" s="51">
        <v>0</v>
      </c>
      <c r="M95" s="51" t="s">
        <v>33</v>
      </c>
      <c r="N95" s="52">
        <v>234278</v>
      </c>
      <c r="O95" s="53">
        <v>1327575</v>
      </c>
      <c r="P95" s="51">
        <v>0</v>
      </c>
      <c r="Q95" s="51" t="s">
        <v>33</v>
      </c>
      <c r="R95" s="54">
        <v>1327575</v>
      </c>
      <c r="S95" s="55">
        <v>1561853</v>
      </c>
      <c r="T95" s="51">
        <v>0</v>
      </c>
      <c r="U95" s="51" t="s">
        <v>33</v>
      </c>
      <c r="V95" s="54">
        <v>1561853</v>
      </c>
    </row>
    <row r="96" spans="2:22" ht="45" customHeight="1" x14ac:dyDescent="0.3">
      <c r="B96" s="76"/>
      <c r="C96" s="77"/>
      <c r="D96" s="78"/>
      <c r="E96" s="50" t="s">
        <v>32</v>
      </c>
      <c r="F96" s="51" t="s">
        <v>33</v>
      </c>
      <c r="G96" s="51" t="s">
        <v>33</v>
      </c>
      <c r="H96" s="51" t="s">
        <v>33</v>
      </c>
      <c r="I96" s="51" t="s">
        <v>33</v>
      </c>
      <c r="J96" s="51" t="s">
        <v>33</v>
      </c>
      <c r="K96" s="51" t="s">
        <v>33</v>
      </c>
      <c r="L96" s="51" t="s">
        <v>33</v>
      </c>
      <c r="M96" s="51">
        <v>0</v>
      </c>
      <c r="N96" s="52">
        <v>0</v>
      </c>
      <c r="O96" s="53" t="s">
        <v>33</v>
      </c>
      <c r="P96" s="51" t="s">
        <v>33</v>
      </c>
      <c r="Q96" s="51">
        <v>0</v>
      </c>
      <c r="R96" s="54">
        <v>0</v>
      </c>
      <c r="S96" s="55" t="s">
        <v>33</v>
      </c>
      <c r="T96" s="51" t="s">
        <v>33</v>
      </c>
      <c r="U96" s="51">
        <v>0</v>
      </c>
      <c r="V96" s="54">
        <v>0</v>
      </c>
    </row>
    <row r="97" spans="2:22" ht="45" customHeight="1" x14ac:dyDescent="0.3">
      <c r="B97" s="76"/>
      <c r="C97" s="77"/>
      <c r="D97" s="41"/>
      <c r="E97" s="50" t="s">
        <v>8</v>
      </c>
      <c r="F97" s="51">
        <v>55161</v>
      </c>
      <c r="G97" s="51">
        <v>0</v>
      </c>
      <c r="H97" s="51">
        <v>43</v>
      </c>
      <c r="I97" s="51">
        <v>0</v>
      </c>
      <c r="J97" s="51">
        <v>35</v>
      </c>
      <c r="K97" s="51">
        <v>7919018</v>
      </c>
      <c r="L97" s="51">
        <v>0</v>
      </c>
      <c r="M97" s="51">
        <v>0</v>
      </c>
      <c r="N97" s="52">
        <v>7919018</v>
      </c>
      <c r="O97" s="53">
        <v>43711635</v>
      </c>
      <c r="P97" s="51">
        <v>0</v>
      </c>
      <c r="Q97" s="51">
        <v>0</v>
      </c>
      <c r="R97" s="54">
        <v>43711635</v>
      </c>
      <c r="S97" s="55">
        <v>51630653</v>
      </c>
      <c r="T97" s="51">
        <v>0</v>
      </c>
      <c r="U97" s="51">
        <v>0</v>
      </c>
      <c r="V97" s="54">
        <v>51630653</v>
      </c>
    </row>
    <row r="98" spans="2:22" ht="45" customHeight="1" x14ac:dyDescent="0.3">
      <c r="B98" s="76"/>
      <c r="C98" s="77"/>
      <c r="D98" s="68" t="s">
        <v>5</v>
      </c>
      <c r="E98" s="56" t="s">
        <v>6</v>
      </c>
      <c r="F98" s="51">
        <v>23394</v>
      </c>
      <c r="G98" s="51">
        <v>121876</v>
      </c>
      <c r="H98" s="51">
        <v>3.1999999999999997</v>
      </c>
      <c r="I98" s="51">
        <v>23</v>
      </c>
      <c r="J98" s="51">
        <v>2</v>
      </c>
      <c r="K98" s="51">
        <v>1079784</v>
      </c>
      <c r="L98" s="51">
        <v>703637</v>
      </c>
      <c r="M98" s="51" t="s">
        <v>33</v>
      </c>
      <c r="N98" s="52">
        <v>1079784</v>
      </c>
      <c r="O98" s="53">
        <v>3183132</v>
      </c>
      <c r="P98" s="51">
        <v>2099522</v>
      </c>
      <c r="Q98" s="51" t="s">
        <v>33</v>
      </c>
      <c r="R98" s="54">
        <v>3183132</v>
      </c>
      <c r="S98" s="55">
        <v>4262916</v>
      </c>
      <c r="T98" s="51">
        <v>2803159</v>
      </c>
      <c r="U98" s="51" t="s">
        <v>33</v>
      </c>
      <c r="V98" s="54">
        <v>4262916</v>
      </c>
    </row>
    <row r="99" spans="2:22" ht="45" customHeight="1" x14ac:dyDescent="0.3">
      <c r="B99" s="76"/>
      <c r="C99" s="77"/>
      <c r="D99" s="78"/>
      <c r="E99" s="50" t="s">
        <v>7</v>
      </c>
      <c r="F99" s="51">
        <v>0</v>
      </c>
      <c r="G99" s="51">
        <v>0</v>
      </c>
      <c r="H99" s="51">
        <v>0</v>
      </c>
      <c r="I99" s="51">
        <v>0</v>
      </c>
      <c r="J99" s="51">
        <v>0</v>
      </c>
      <c r="K99" s="51">
        <v>0</v>
      </c>
      <c r="L99" s="51">
        <v>0</v>
      </c>
      <c r="M99" s="51" t="s">
        <v>33</v>
      </c>
      <c r="N99" s="52">
        <v>0</v>
      </c>
      <c r="O99" s="53">
        <v>0</v>
      </c>
      <c r="P99" s="51">
        <v>0</v>
      </c>
      <c r="Q99" s="51" t="s">
        <v>33</v>
      </c>
      <c r="R99" s="54">
        <v>0</v>
      </c>
      <c r="S99" s="55">
        <v>0</v>
      </c>
      <c r="T99" s="51">
        <v>0</v>
      </c>
      <c r="U99" s="51" t="s">
        <v>33</v>
      </c>
      <c r="V99" s="54">
        <v>0</v>
      </c>
    </row>
    <row r="100" spans="2:22" ht="45" customHeight="1" x14ac:dyDescent="0.3">
      <c r="B100" s="76"/>
      <c r="C100" s="77"/>
      <c r="D100" s="78"/>
      <c r="E100" s="50" t="s">
        <v>32</v>
      </c>
      <c r="F100" s="51" t="s">
        <v>33</v>
      </c>
      <c r="G100" s="51" t="s">
        <v>33</v>
      </c>
      <c r="H100" s="51" t="s">
        <v>33</v>
      </c>
      <c r="I100" s="51" t="s">
        <v>33</v>
      </c>
      <c r="J100" s="51" t="s">
        <v>33</v>
      </c>
      <c r="K100" s="51" t="s">
        <v>33</v>
      </c>
      <c r="L100" s="51" t="s">
        <v>33</v>
      </c>
      <c r="M100" s="51">
        <v>103245</v>
      </c>
      <c r="N100" s="52">
        <v>103245</v>
      </c>
      <c r="O100" s="53" t="s">
        <v>33</v>
      </c>
      <c r="P100" s="51" t="s">
        <v>33</v>
      </c>
      <c r="Q100" s="51">
        <v>0</v>
      </c>
      <c r="R100" s="54">
        <v>0</v>
      </c>
      <c r="S100" s="55" t="s">
        <v>33</v>
      </c>
      <c r="T100" s="51" t="s">
        <v>33</v>
      </c>
      <c r="U100" s="51">
        <v>103245</v>
      </c>
      <c r="V100" s="54">
        <v>103245</v>
      </c>
    </row>
    <row r="101" spans="2:22" ht="45" customHeight="1" x14ac:dyDescent="0.3">
      <c r="B101" s="76"/>
      <c r="C101" s="77"/>
      <c r="D101" s="78"/>
      <c r="E101" s="57" t="s">
        <v>8</v>
      </c>
      <c r="F101" s="69">
        <v>23394</v>
      </c>
      <c r="G101" s="69">
        <v>121876</v>
      </c>
      <c r="H101" s="69">
        <v>3.1999999999999997</v>
      </c>
      <c r="I101" s="69">
        <v>23</v>
      </c>
      <c r="J101" s="69">
        <v>2</v>
      </c>
      <c r="K101" s="69">
        <v>1079784</v>
      </c>
      <c r="L101" s="69">
        <v>703637</v>
      </c>
      <c r="M101" s="69">
        <v>103245</v>
      </c>
      <c r="N101" s="71">
        <v>1183029</v>
      </c>
      <c r="O101" s="72">
        <v>3183132</v>
      </c>
      <c r="P101" s="69">
        <v>2099522</v>
      </c>
      <c r="Q101" s="69">
        <v>0</v>
      </c>
      <c r="R101" s="73">
        <v>3183132</v>
      </c>
      <c r="S101" s="74">
        <v>4262916</v>
      </c>
      <c r="T101" s="69">
        <v>2803159</v>
      </c>
      <c r="U101" s="69">
        <v>103245</v>
      </c>
      <c r="V101" s="73">
        <v>4366161</v>
      </c>
    </row>
    <row r="102" spans="2:22" ht="45" customHeight="1" x14ac:dyDescent="0.3">
      <c r="B102" s="76"/>
      <c r="C102" s="77"/>
      <c r="D102" s="81" t="s">
        <v>11</v>
      </c>
      <c r="E102" s="8" t="s">
        <v>6</v>
      </c>
      <c r="F102" s="82">
        <f>IF(H102+J102=0, 0, ROUND((S102-T102)/(J102+H102)/12,0))</f>
        <v>53609</v>
      </c>
      <c r="G102" s="82">
        <f t="shared" ref="G102:G103" si="50">IF(I102=0,0,ROUND(T102/I102,0))</f>
        <v>121876</v>
      </c>
      <c r="H102" s="58">
        <f t="shared" ref="H102:L102" si="51">H94+H98</f>
        <v>43.1</v>
      </c>
      <c r="I102" s="58">
        <f t="shared" si="51"/>
        <v>23</v>
      </c>
      <c r="J102" s="58">
        <f t="shared" si="51"/>
        <v>37</v>
      </c>
      <c r="K102" s="58">
        <f t="shared" si="51"/>
        <v>8764524</v>
      </c>
      <c r="L102" s="58">
        <f t="shared" si="51"/>
        <v>703637</v>
      </c>
      <c r="M102" s="58" t="s">
        <v>33</v>
      </c>
      <c r="N102" s="59">
        <f t="shared" ref="N102:P102" si="52">N94+N98</f>
        <v>8764524</v>
      </c>
      <c r="O102" s="60">
        <f t="shared" si="52"/>
        <v>45567192</v>
      </c>
      <c r="P102" s="58">
        <f t="shared" si="52"/>
        <v>2099522</v>
      </c>
      <c r="Q102" s="58" t="s">
        <v>33</v>
      </c>
      <c r="R102" s="61">
        <f>R94+R98</f>
        <v>45567192</v>
      </c>
      <c r="S102" s="62">
        <f t="shared" ref="S102:T102" si="53">S94+S98</f>
        <v>54331716</v>
      </c>
      <c r="T102" s="58">
        <f t="shared" si="53"/>
        <v>2803159</v>
      </c>
      <c r="U102" s="58" t="s">
        <v>33</v>
      </c>
      <c r="V102" s="61">
        <f>V94+V98</f>
        <v>54331716</v>
      </c>
    </row>
    <row r="103" spans="2:22" ht="45" customHeight="1" x14ac:dyDescent="0.3">
      <c r="B103" s="76"/>
      <c r="C103" s="77"/>
      <c r="D103" s="81"/>
      <c r="E103" s="17" t="s">
        <v>7</v>
      </c>
      <c r="F103" s="83">
        <f>IF(H103+J103=0, 0, ROUND((S103-T103)/(J103+H103)/12,0))</f>
        <v>41985</v>
      </c>
      <c r="G103" s="83">
        <f t="shared" si="50"/>
        <v>0</v>
      </c>
      <c r="H103" s="18">
        <f t="shared" ref="H103:L103" si="54">H95+H99</f>
        <v>3.1</v>
      </c>
      <c r="I103" s="18">
        <f t="shared" si="54"/>
        <v>0</v>
      </c>
      <c r="J103" s="18">
        <f t="shared" si="54"/>
        <v>0</v>
      </c>
      <c r="K103" s="18">
        <f t="shared" si="54"/>
        <v>234278</v>
      </c>
      <c r="L103" s="18">
        <f t="shared" si="54"/>
        <v>0</v>
      </c>
      <c r="M103" s="18" t="s">
        <v>33</v>
      </c>
      <c r="N103" s="19">
        <f t="shared" ref="N103:P103" si="55">N95+N99</f>
        <v>234278</v>
      </c>
      <c r="O103" s="20">
        <f t="shared" si="55"/>
        <v>1327575</v>
      </c>
      <c r="P103" s="18">
        <f t="shared" si="55"/>
        <v>0</v>
      </c>
      <c r="Q103" s="18" t="s">
        <v>33</v>
      </c>
      <c r="R103" s="21">
        <f t="shared" ref="R103" si="56">R95+R99</f>
        <v>1327575</v>
      </c>
      <c r="S103" s="63">
        <f>S95+S99</f>
        <v>1561853</v>
      </c>
      <c r="T103" s="18">
        <f t="shared" ref="T103" si="57">T95+T99</f>
        <v>0</v>
      </c>
      <c r="U103" s="18" t="s">
        <v>33</v>
      </c>
      <c r="V103" s="21">
        <f>V95+V99</f>
        <v>1561853</v>
      </c>
    </row>
    <row r="104" spans="2:22" ht="45" customHeight="1" x14ac:dyDescent="0.3">
      <c r="B104" s="76"/>
      <c r="C104" s="77"/>
      <c r="D104" s="81"/>
      <c r="E104" s="17" t="s">
        <v>32</v>
      </c>
      <c r="F104" s="83" t="s">
        <v>33</v>
      </c>
      <c r="G104" s="83" t="s">
        <v>33</v>
      </c>
      <c r="H104" s="63" t="s">
        <v>33</v>
      </c>
      <c r="I104" s="63" t="s">
        <v>33</v>
      </c>
      <c r="J104" s="63" t="s">
        <v>33</v>
      </c>
      <c r="K104" s="63" t="s">
        <v>33</v>
      </c>
      <c r="L104" s="63" t="s">
        <v>33</v>
      </c>
      <c r="M104" s="63">
        <f>M96+M100</f>
        <v>103245</v>
      </c>
      <c r="N104" s="85">
        <f>N96+N100</f>
        <v>103245</v>
      </c>
      <c r="O104" s="20" t="s">
        <v>33</v>
      </c>
      <c r="P104" s="63" t="s">
        <v>33</v>
      </c>
      <c r="Q104" s="63">
        <f>Q96+Q100</f>
        <v>0</v>
      </c>
      <c r="R104" s="86">
        <f>R96+R100</f>
        <v>0</v>
      </c>
      <c r="S104" s="63" t="s">
        <v>33</v>
      </c>
      <c r="T104" s="63" t="s">
        <v>33</v>
      </c>
      <c r="U104" s="63">
        <f>U96+U100</f>
        <v>103245</v>
      </c>
      <c r="V104" s="86">
        <f>V96+V100</f>
        <v>103245</v>
      </c>
    </row>
    <row r="105" spans="2:22" ht="45" customHeight="1" x14ac:dyDescent="0.3">
      <c r="B105" s="76"/>
      <c r="C105" s="77"/>
      <c r="D105" s="81"/>
      <c r="E105" s="34" t="s">
        <v>8</v>
      </c>
      <c r="F105" s="84">
        <f>IF(H105+J105=0, 0, ROUND((S105-T105)/(J105+H105)/12,0))</f>
        <v>53175</v>
      </c>
      <c r="G105" s="84">
        <f>IF(I105=0,0,ROUND(T105/I105,0))</f>
        <v>121876</v>
      </c>
      <c r="H105" s="65">
        <f>H97+H101</f>
        <v>46.2</v>
      </c>
      <c r="I105" s="65">
        <f>I97+I101</f>
        <v>23</v>
      </c>
      <c r="J105" s="65">
        <f>J97+J101</f>
        <v>37</v>
      </c>
      <c r="K105" s="65">
        <f t="shared" ref="K105:N105" si="58">K97+K101</f>
        <v>8998802</v>
      </c>
      <c r="L105" s="65">
        <f t="shared" si="58"/>
        <v>703637</v>
      </c>
      <c r="M105" s="65">
        <f t="shared" si="58"/>
        <v>103245</v>
      </c>
      <c r="N105" s="87">
        <f t="shared" si="58"/>
        <v>9102047</v>
      </c>
      <c r="O105" s="37">
        <f>O97+O101</f>
        <v>46894767</v>
      </c>
      <c r="P105" s="65">
        <f>P97+P101</f>
        <v>2099522</v>
      </c>
      <c r="Q105" s="65">
        <f>Q97+Q101</f>
        <v>0</v>
      </c>
      <c r="R105" s="88">
        <f>R97+R101</f>
        <v>46894767</v>
      </c>
      <c r="S105" s="65">
        <f>S97+S101</f>
        <v>55893569</v>
      </c>
      <c r="T105" s="65">
        <f>T97+T101</f>
        <v>2803159</v>
      </c>
      <c r="U105" s="65">
        <f>U97+U101</f>
        <v>103245</v>
      </c>
      <c r="V105" s="88">
        <f>V97+V101</f>
        <v>55996814</v>
      </c>
    </row>
    <row r="106" spans="2:22" ht="45" customHeight="1" x14ac:dyDescent="0.3">
      <c r="B106" s="76">
        <v>329</v>
      </c>
      <c r="C106" s="77" t="s">
        <v>18</v>
      </c>
      <c r="D106" s="78" t="s">
        <v>10</v>
      </c>
      <c r="E106" s="42" t="s">
        <v>6</v>
      </c>
      <c r="F106" s="43">
        <v>0</v>
      </c>
      <c r="G106" s="43">
        <v>106509</v>
      </c>
      <c r="H106" s="43">
        <v>15</v>
      </c>
      <c r="I106" s="43">
        <v>63</v>
      </c>
      <c r="J106" s="43">
        <v>0</v>
      </c>
      <c r="K106" s="43">
        <v>2904094</v>
      </c>
      <c r="L106" s="43">
        <v>2904094</v>
      </c>
      <c r="M106" s="43" t="s">
        <v>33</v>
      </c>
      <c r="N106" s="44">
        <v>2904094</v>
      </c>
      <c r="O106" s="45">
        <v>3805994</v>
      </c>
      <c r="P106" s="43">
        <v>3805994</v>
      </c>
      <c r="Q106" s="43" t="s">
        <v>33</v>
      </c>
      <c r="R106" s="46">
        <v>3805994</v>
      </c>
      <c r="S106" s="47">
        <v>6710088</v>
      </c>
      <c r="T106" s="43">
        <v>6710088</v>
      </c>
      <c r="U106" s="43" t="s">
        <v>33</v>
      </c>
      <c r="V106" s="46">
        <v>6710088</v>
      </c>
    </row>
    <row r="107" spans="2:22" ht="45" customHeight="1" x14ac:dyDescent="0.3">
      <c r="B107" s="76"/>
      <c r="C107" s="77"/>
      <c r="D107" s="78"/>
      <c r="E107" s="50" t="s">
        <v>7</v>
      </c>
      <c r="F107" s="51">
        <v>0</v>
      </c>
      <c r="G107" s="51">
        <v>0</v>
      </c>
      <c r="H107" s="51">
        <v>0</v>
      </c>
      <c r="I107" s="51">
        <v>0</v>
      </c>
      <c r="J107" s="51">
        <v>0</v>
      </c>
      <c r="K107" s="51">
        <v>0</v>
      </c>
      <c r="L107" s="51">
        <v>0</v>
      </c>
      <c r="M107" s="51" t="s">
        <v>33</v>
      </c>
      <c r="N107" s="52">
        <v>0</v>
      </c>
      <c r="O107" s="53">
        <v>0</v>
      </c>
      <c r="P107" s="51">
        <v>0</v>
      </c>
      <c r="Q107" s="51" t="s">
        <v>33</v>
      </c>
      <c r="R107" s="54">
        <v>0</v>
      </c>
      <c r="S107" s="55">
        <v>0</v>
      </c>
      <c r="T107" s="51">
        <v>0</v>
      </c>
      <c r="U107" s="51" t="s">
        <v>33</v>
      </c>
      <c r="V107" s="54">
        <v>0</v>
      </c>
    </row>
    <row r="108" spans="2:22" ht="45" customHeight="1" x14ac:dyDescent="0.3">
      <c r="B108" s="76"/>
      <c r="C108" s="77"/>
      <c r="D108" s="78"/>
      <c r="E108" s="50" t="s">
        <v>32</v>
      </c>
      <c r="F108" s="51" t="s">
        <v>33</v>
      </c>
      <c r="G108" s="51" t="s">
        <v>33</v>
      </c>
      <c r="H108" s="51" t="s">
        <v>33</v>
      </c>
      <c r="I108" s="51" t="s">
        <v>33</v>
      </c>
      <c r="J108" s="51" t="s">
        <v>33</v>
      </c>
      <c r="K108" s="51" t="s">
        <v>33</v>
      </c>
      <c r="L108" s="51" t="s">
        <v>33</v>
      </c>
      <c r="M108" s="51">
        <v>0</v>
      </c>
      <c r="N108" s="52">
        <v>0</v>
      </c>
      <c r="O108" s="53" t="s">
        <v>33</v>
      </c>
      <c r="P108" s="51" t="s">
        <v>33</v>
      </c>
      <c r="Q108" s="51">
        <v>0</v>
      </c>
      <c r="R108" s="54">
        <v>0</v>
      </c>
      <c r="S108" s="55" t="s">
        <v>33</v>
      </c>
      <c r="T108" s="51" t="s">
        <v>33</v>
      </c>
      <c r="U108" s="51">
        <v>0</v>
      </c>
      <c r="V108" s="54">
        <v>0</v>
      </c>
    </row>
    <row r="109" spans="2:22" ht="45" customHeight="1" x14ac:dyDescent="0.3">
      <c r="B109" s="76"/>
      <c r="C109" s="77"/>
      <c r="D109" s="41"/>
      <c r="E109" s="50" t="s">
        <v>8</v>
      </c>
      <c r="F109" s="51">
        <v>0</v>
      </c>
      <c r="G109" s="51">
        <v>106509</v>
      </c>
      <c r="H109" s="51">
        <v>15</v>
      </c>
      <c r="I109" s="51">
        <v>63</v>
      </c>
      <c r="J109" s="51">
        <v>0</v>
      </c>
      <c r="K109" s="51">
        <v>2904094</v>
      </c>
      <c r="L109" s="51">
        <v>2904094</v>
      </c>
      <c r="M109" s="51">
        <v>0</v>
      </c>
      <c r="N109" s="52">
        <v>2904094</v>
      </c>
      <c r="O109" s="53">
        <v>3805994</v>
      </c>
      <c r="P109" s="51">
        <v>3805994</v>
      </c>
      <c r="Q109" s="51">
        <v>0</v>
      </c>
      <c r="R109" s="54">
        <v>3805994</v>
      </c>
      <c r="S109" s="55">
        <v>6710088</v>
      </c>
      <c r="T109" s="51">
        <v>6710088</v>
      </c>
      <c r="U109" s="51">
        <v>0</v>
      </c>
      <c r="V109" s="54">
        <v>6710088</v>
      </c>
    </row>
    <row r="110" spans="2:22" ht="45" customHeight="1" x14ac:dyDescent="0.3">
      <c r="B110" s="76"/>
      <c r="C110" s="77"/>
      <c r="D110" s="68" t="s">
        <v>5</v>
      </c>
      <c r="E110" s="56" t="s">
        <v>6</v>
      </c>
      <c r="F110" s="51">
        <v>0</v>
      </c>
      <c r="G110" s="51">
        <v>32035</v>
      </c>
      <c r="H110" s="51">
        <v>0</v>
      </c>
      <c r="I110" s="51">
        <v>113</v>
      </c>
      <c r="J110" s="51">
        <v>0</v>
      </c>
      <c r="K110" s="51">
        <v>904997</v>
      </c>
      <c r="L110" s="51">
        <v>904997</v>
      </c>
      <c r="M110" s="51" t="s">
        <v>33</v>
      </c>
      <c r="N110" s="52">
        <v>904997</v>
      </c>
      <c r="O110" s="53">
        <v>2714992</v>
      </c>
      <c r="P110" s="51">
        <v>2714992</v>
      </c>
      <c r="Q110" s="51" t="s">
        <v>33</v>
      </c>
      <c r="R110" s="54">
        <v>2714992</v>
      </c>
      <c r="S110" s="55">
        <v>3619989</v>
      </c>
      <c r="T110" s="51">
        <v>3619989</v>
      </c>
      <c r="U110" s="51" t="s">
        <v>33</v>
      </c>
      <c r="V110" s="54">
        <v>3619989</v>
      </c>
    </row>
    <row r="111" spans="2:22" ht="45" customHeight="1" x14ac:dyDescent="0.3">
      <c r="B111" s="76"/>
      <c r="C111" s="77"/>
      <c r="D111" s="78"/>
      <c r="E111" s="50" t="s">
        <v>7</v>
      </c>
      <c r="F111" s="51">
        <v>40060</v>
      </c>
      <c r="G111" s="51">
        <v>28617</v>
      </c>
      <c r="H111" s="51">
        <v>0</v>
      </c>
      <c r="I111" s="51">
        <v>11</v>
      </c>
      <c r="J111" s="51">
        <v>2.5</v>
      </c>
      <c r="K111" s="51">
        <v>319056</v>
      </c>
      <c r="L111" s="51">
        <v>78696</v>
      </c>
      <c r="M111" s="51" t="s">
        <v>33</v>
      </c>
      <c r="N111" s="52">
        <v>319056</v>
      </c>
      <c r="O111" s="53">
        <v>1197526</v>
      </c>
      <c r="P111" s="51">
        <v>236086</v>
      </c>
      <c r="Q111" s="51" t="s">
        <v>33</v>
      </c>
      <c r="R111" s="54">
        <v>1197526</v>
      </c>
      <c r="S111" s="55">
        <v>1516582</v>
      </c>
      <c r="T111" s="51">
        <v>314782</v>
      </c>
      <c r="U111" s="51" t="s">
        <v>33</v>
      </c>
      <c r="V111" s="54">
        <v>1516582</v>
      </c>
    </row>
    <row r="112" spans="2:22" ht="45" customHeight="1" x14ac:dyDescent="0.3">
      <c r="B112" s="76"/>
      <c r="C112" s="77"/>
      <c r="D112" s="78"/>
      <c r="E112" s="50" t="s">
        <v>32</v>
      </c>
      <c r="F112" s="51" t="s">
        <v>33</v>
      </c>
      <c r="G112" s="51" t="s">
        <v>33</v>
      </c>
      <c r="H112" s="51" t="s">
        <v>33</v>
      </c>
      <c r="I112" s="51" t="s">
        <v>33</v>
      </c>
      <c r="J112" s="51" t="s">
        <v>33</v>
      </c>
      <c r="K112" s="51" t="s">
        <v>33</v>
      </c>
      <c r="L112" s="51" t="s">
        <v>33</v>
      </c>
      <c r="M112" s="51">
        <v>104060</v>
      </c>
      <c r="N112" s="52">
        <v>104060</v>
      </c>
      <c r="O112" s="53" t="s">
        <v>33</v>
      </c>
      <c r="P112" s="51" t="s">
        <v>33</v>
      </c>
      <c r="Q112" s="51">
        <v>1002180</v>
      </c>
      <c r="R112" s="54">
        <v>1002180</v>
      </c>
      <c r="S112" s="55" t="s">
        <v>33</v>
      </c>
      <c r="T112" s="51" t="s">
        <v>33</v>
      </c>
      <c r="U112" s="51">
        <v>1106240</v>
      </c>
      <c r="V112" s="54">
        <v>1106240</v>
      </c>
    </row>
    <row r="113" spans="2:22" ht="45" customHeight="1" x14ac:dyDescent="0.3">
      <c r="B113" s="76"/>
      <c r="C113" s="77"/>
      <c r="D113" s="78"/>
      <c r="E113" s="57" t="s">
        <v>8</v>
      </c>
      <c r="F113" s="69">
        <v>40060</v>
      </c>
      <c r="G113" s="69">
        <v>31732</v>
      </c>
      <c r="H113" s="69">
        <v>0</v>
      </c>
      <c r="I113" s="69">
        <v>124</v>
      </c>
      <c r="J113" s="69">
        <v>2.5</v>
      </c>
      <c r="K113" s="69">
        <v>1224053</v>
      </c>
      <c r="L113" s="69">
        <v>983693</v>
      </c>
      <c r="M113" s="69">
        <v>104060</v>
      </c>
      <c r="N113" s="71">
        <v>1328113</v>
      </c>
      <c r="O113" s="72">
        <v>3912518</v>
      </c>
      <c r="P113" s="69">
        <v>2951078</v>
      </c>
      <c r="Q113" s="69">
        <v>1002180</v>
      </c>
      <c r="R113" s="73">
        <v>4914698</v>
      </c>
      <c r="S113" s="74">
        <v>5136571</v>
      </c>
      <c r="T113" s="69">
        <v>3934771</v>
      </c>
      <c r="U113" s="69">
        <v>1106240</v>
      </c>
      <c r="V113" s="73">
        <v>6242811</v>
      </c>
    </row>
    <row r="114" spans="2:22" ht="45" customHeight="1" x14ac:dyDescent="0.3">
      <c r="B114" s="76"/>
      <c r="C114" s="77"/>
      <c r="D114" s="81" t="s">
        <v>11</v>
      </c>
      <c r="E114" s="8" t="s">
        <v>6</v>
      </c>
      <c r="F114" s="58">
        <f>IF(H114+J114=0, 0, ROUND((S114-T114)/(J114+H114)/12,0))</f>
        <v>0</v>
      </c>
      <c r="G114" s="58">
        <f t="shared" ref="G114:G115" si="59">IF(I114=0,0,ROUND(T114/I114,0))</f>
        <v>58694</v>
      </c>
      <c r="H114" s="58">
        <f t="shared" ref="H114:L114" si="60">H106+H110</f>
        <v>15</v>
      </c>
      <c r="I114" s="58">
        <f t="shared" si="60"/>
        <v>176</v>
      </c>
      <c r="J114" s="58">
        <f t="shared" si="60"/>
        <v>0</v>
      </c>
      <c r="K114" s="58">
        <f t="shared" si="60"/>
        <v>3809091</v>
      </c>
      <c r="L114" s="58">
        <f t="shared" si="60"/>
        <v>3809091</v>
      </c>
      <c r="M114" s="58" t="s">
        <v>33</v>
      </c>
      <c r="N114" s="59">
        <f t="shared" ref="N114:P114" si="61">N106+N110</f>
        <v>3809091</v>
      </c>
      <c r="O114" s="60">
        <f t="shared" si="61"/>
        <v>6520986</v>
      </c>
      <c r="P114" s="58">
        <f t="shared" si="61"/>
        <v>6520986</v>
      </c>
      <c r="Q114" s="58" t="s">
        <v>33</v>
      </c>
      <c r="R114" s="61">
        <f>R106+R110</f>
        <v>6520986</v>
      </c>
      <c r="S114" s="62">
        <f t="shared" ref="S114:T114" si="62">S106+S110</f>
        <v>10330077</v>
      </c>
      <c r="T114" s="58">
        <f t="shared" si="62"/>
        <v>10330077</v>
      </c>
      <c r="U114" s="58" t="s">
        <v>33</v>
      </c>
      <c r="V114" s="61">
        <f>V106+V110</f>
        <v>10330077</v>
      </c>
    </row>
    <row r="115" spans="2:22" ht="45" customHeight="1" x14ac:dyDescent="0.3">
      <c r="B115" s="76"/>
      <c r="C115" s="77"/>
      <c r="D115" s="81"/>
      <c r="E115" s="17" t="s">
        <v>7</v>
      </c>
      <c r="F115" s="18">
        <f>IF(H115+J115=0, 0, ROUND((S115-T115)/(J115+H115)/12,0))</f>
        <v>40060</v>
      </c>
      <c r="G115" s="18">
        <f t="shared" si="59"/>
        <v>28617</v>
      </c>
      <c r="H115" s="18">
        <f t="shared" ref="H115:L115" si="63">H107+H111</f>
        <v>0</v>
      </c>
      <c r="I115" s="18">
        <f t="shared" si="63"/>
        <v>11</v>
      </c>
      <c r="J115" s="18">
        <f t="shared" si="63"/>
        <v>2.5</v>
      </c>
      <c r="K115" s="18">
        <f t="shared" si="63"/>
        <v>319056</v>
      </c>
      <c r="L115" s="18">
        <f t="shared" si="63"/>
        <v>78696</v>
      </c>
      <c r="M115" s="18" t="s">
        <v>33</v>
      </c>
      <c r="N115" s="19">
        <f t="shared" ref="N115:P115" si="64">N107+N111</f>
        <v>319056</v>
      </c>
      <c r="O115" s="20">
        <f t="shared" si="64"/>
        <v>1197526</v>
      </c>
      <c r="P115" s="18">
        <f t="shared" si="64"/>
        <v>236086</v>
      </c>
      <c r="Q115" s="18" t="s">
        <v>33</v>
      </c>
      <c r="R115" s="21">
        <f t="shared" ref="R115" si="65">R107+R111</f>
        <v>1197526</v>
      </c>
      <c r="S115" s="63">
        <f>S107+S111</f>
        <v>1516582</v>
      </c>
      <c r="T115" s="18">
        <f t="shared" ref="T115" si="66">T107+T111</f>
        <v>314782</v>
      </c>
      <c r="U115" s="18" t="s">
        <v>33</v>
      </c>
      <c r="V115" s="21">
        <f>V107+V111</f>
        <v>1516582</v>
      </c>
    </row>
    <row r="116" spans="2:22" ht="45" customHeight="1" x14ac:dyDescent="0.3">
      <c r="B116" s="76"/>
      <c r="C116" s="77"/>
      <c r="D116" s="81"/>
      <c r="E116" s="17" t="s">
        <v>32</v>
      </c>
      <c r="F116" s="18" t="s">
        <v>33</v>
      </c>
      <c r="G116" s="18" t="s">
        <v>33</v>
      </c>
      <c r="H116" s="63" t="s">
        <v>33</v>
      </c>
      <c r="I116" s="63" t="s">
        <v>33</v>
      </c>
      <c r="J116" s="63" t="s">
        <v>33</v>
      </c>
      <c r="K116" s="63" t="s">
        <v>33</v>
      </c>
      <c r="L116" s="63" t="s">
        <v>33</v>
      </c>
      <c r="M116" s="63">
        <f>M108+M112</f>
        <v>104060</v>
      </c>
      <c r="N116" s="85">
        <f>N108+N112</f>
        <v>104060</v>
      </c>
      <c r="O116" s="20" t="s">
        <v>33</v>
      </c>
      <c r="P116" s="63" t="s">
        <v>33</v>
      </c>
      <c r="Q116" s="63">
        <f>Q108+Q112</f>
        <v>1002180</v>
      </c>
      <c r="R116" s="86">
        <f>R108+R112</f>
        <v>1002180</v>
      </c>
      <c r="S116" s="63" t="s">
        <v>33</v>
      </c>
      <c r="T116" s="63" t="s">
        <v>33</v>
      </c>
      <c r="U116" s="63">
        <f>U108+U112</f>
        <v>1106240</v>
      </c>
      <c r="V116" s="86">
        <f>V108+V112</f>
        <v>1106240</v>
      </c>
    </row>
    <row r="117" spans="2:22" ht="45" customHeight="1" x14ac:dyDescent="0.3">
      <c r="B117" s="76"/>
      <c r="C117" s="77"/>
      <c r="D117" s="81"/>
      <c r="E117" s="34" t="s">
        <v>8</v>
      </c>
      <c r="F117" s="35">
        <f>IF(H117+J117=0, 0, ROUND((S117-T117)/(J117+H117)/12,0))</f>
        <v>5723</v>
      </c>
      <c r="G117" s="35">
        <f>IF(I117=0,0,ROUND(T117/I117,0))</f>
        <v>56924</v>
      </c>
      <c r="H117" s="65">
        <f>H109+H113</f>
        <v>15</v>
      </c>
      <c r="I117" s="65">
        <f>I109+I113</f>
        <v>187</v>
      </c>
      <c r="J117" s="65">
        <f>J109+J113</f>
        <v>2.5</v>
      </c>
      <c r="K117" s="65">
        <f t="shared" ref="K117:N117" si="67">K109+K113</f>
        <v>4128147</v>
      </c>
      <c r="L117" s="65">
        <f t="shared" si="67"/>
        <v>3887787</v>
      </c>
      <c r="M117" s="65">
        <f t="shared" si="67"/>
        <v>104060</v>
      </c>
      <c r="N117" s="87">
        <f t="shared" si="67"/>
        <v>4232207</v>
      </c>
      <c r="O117" s="37">
        <f>O109+O113</f>
        <v>7718512</v>
      </c>
      <c r="P117" s="65">
        <f>P109+P113</f>
        <v>6757072</v>
      </c>
      <c r="Q117" s="65">
        <f>Q109+Q113</f>
        <v>1002180</v>
      </c>
      <c r="R117" s="88">
        <f>R109+R113</f>
        <v>8720692</v>
      </c>
      <c r="S117" s="65">
        <f>S109+S113</f>
        <v>11846659</v>
      </c>
      <c r="T117" s="65">
        <f>T109+T113</f>
        <v>10644859</v>
      </c>
      <c r="U117" s="65">
        <f>U109+U113</f>
        <v>1106240</v>
      </c>
      <c r="V117" s="88">
        <f>V109+V113</f>
        <v>12952899</v>
      </c>
    </row>
    <row r="118" spans="2:22" ht="45" customHeight="1" x14ac:dyDescent="0.3">
      <c r="B118" s="22">
        <v>333</v>
      </c>
      <c r="C118" s="6" t="s">
        <v>19</v>
      </c>
      <c r="D118" s="41" t="s">
        <v>10</v>
      </c>
      <c r="E118" s="42" t="s">
        <v>6</v>
      </c>
      <c r="F118" s="51">
        <v>48691</v>
      </c>
      <c r="G118" s="51">
        <v>0</v>
      </c>
      <c r="H118" s="55">
        <v>71.25</v>
      </c>
      <c r="I118" s="55">
        <v>0</v>
      </c>
      <c r="J118" s="55">
        <v>362.3</v>
      </c>
      <c r="K118" s="51">
        <v>47750919</v>
      </c>
      <c r="L118" s="51">
        <v>0</v>
      </c>
      <c r="M118" s="51" t="s">
        <v>33</v>
      </c>
      <c r="N118" s="52">
        <v>47750919</v>
      </c>
      <c r="O118" s="53">
        <v>205569476</v>
      </c>
      <c r="P118" s="51">
        <v>0</v>
      </c>
      <c r="Q118" s="51" t="s">
        <v>33</v>
      </c>
      <c r="R118" s="54">
        <v>205569476</v>
      </c>
      <c r="S118" s="55">
        <v>253320395</v>
      </c>
      <c r="T118" s="51">
        <v>0</v>
      </c>
      <c r="U118" s="51" t="s">
        <v>33</v>
      </c>
      <c r="V118" s="54">
        <v>253320395</v>
      </c>
    </row>
    <row r="119" spans="2:22" ht="45" customHeight="1" x14ac:dyDescent="0.3">
      <c r="B119" s="15"/>
      <c r="C119" s="16"/>
      <c r="D119" s="49"/>
      <c r="E119" s="50" t="s">
        <v>7</v>
      </c>
      <c r="F119" s="51">
        <v>50767</v>
      </c>
      <c r="G119" s="51">
        <v>0</v>
      </c>
      <c r="H119" s="55">
        <v>0.75</v>
      </c>
      <c r="I119" s="55">
        <v>0</v>
      </c>
      <c r="J119" s="55">
        <v>3.7</v>
      </c>
      <c r="K119" s="51">
        <v>511016</v>
      </c>
      <c r="L119" s="51">
        <v>0</v>
      </c>
      <c r="M119" s="51" t="s">
        <v>33</v>
      </c>
      <c r="N119" s="52">
        <v>511016</v>
      </c>
      <c r="O119" s="53">
        <v>2199942</v>
      </c>
      <c r="P119" s="51">
        <v>0</v>
      </c>
      <c r="Q119" s="51" t="s">
        <v>33</v>
      </c>
      <c r="R119" s="54">
        <v>2199942</v>
      </c>
      <c r="S119" s="55">
        <v>2710958</v>
      </c>
      <c r="T119" s="51">
        <v>0</v>
      </c>
      <c r="U119" s="51" t="s">
        <v>33</v>
      </c>
      <c r="V119" s="54">
        <v>2710958</v>
      </c>
    </row>
    <row r="120" spans="2:22" ht="45" customHeight="1" x14ac:dyDescent="0.3">
      <c r="B120" s="15"/>
      <c r="C120" s="16"/>
      <c r="D120" s="49"/>
      <c r="E120" s="50" t="s">
        <v>32</v>
      </c>
      <c r="F120" s="51" t="s">
        <v>33</v>
      </c>
      <c r="G120" s="51" t="s">
        <v>33</v>
      </c>
      <c r="H120" s="55" t="s">
        <v>33</v>
      </c>
      <c r="I120" s="55" t="s">
        <v>33</v>
      </c>
      <c r="J120" s="55" t="s">
        <v>33</v>
      </c>
      <c r="K120" s="51" t="s">
        <v>33</v>
      </c>
      <c r="L120" s="51" t="s">
        <v>33</v>
      </c>
      <c r="M120" s="51">
        <v>0</v>
      </c>
      <c r="N120" s="52">
        <v>0</v>
      </c>
      <c r="O120" s="53" t="s">
        <v>33</v>
      </c>
      <c r="P120" s="51" t="s">
        <v>33</v>
      </c>
      <c r="Q120" s="51">
        <v>0</v>
      </c>
      <c r="R120" s="54">
        <v>0</v>
      </c>
      <c r="S120" s="55" t="s">
        <v>33</v>
      </c>
      <c r="T120" s="51" t="s">
        <v>33</v>
      </c>
      <c r="U120" s="51">
        <v>0</v>
      </c>
      <c r="V120" s="54">
        <v>0</v>
      </c>
    </row>
    <row r="121" spans="2:22" ht="45" customHeight="1" x14ac:dyDescent="0.3">
      <c r="B121" s="15"/>
      <c r="C121" s="16"/>
      <c r="D121" s="49"/>
      <c r="E121" s="50" t="s">
        <v>8</v>
      </c>
      <c r="F121" s="51">
        <v>48712</v>
      </c>
      <c r="G121" s="51">
        <v>0</v>
      </c>
      <c r="H121" s="55">
        <v>72</v>
      </c>
      <c r="I121" s="55">
        <v>0</v>
      </c>
      <c r="J121" s="55">
        <v>366</v>
      </c>
      <c r="K121" s="51">
        <v>48261935</v>
      </c>
      <c r="L121" s="51">
        <v>0</v>
      </c>
      <c r="M121" s="51">
        <v>0</v>
      </c>
      <c r="N121" s="52">
        <v>48261935</v>
      </c>
      <c r="O121" s="53">
        <v>207769418</v>
      </c>
      <c r="P121" s="51">
        <v>0</v>
      </c>
      <c r="Q121" s="51">
        <v>0</v>
      </c>
      <c r="R121" s="54">
        <v>207769418</v>
      </c>
      <c r="S121" s="55">
        <v>256031353</v>
      </c>
      <c r="T121" s="51">
        <v>0</v>
      </c>
      <c r="U121" s="51">
        <v>0</v>
      </c>
      <c r="V121" s="54">
        <v>256031353</v>
      </c>
    </row>
    <row r="122" spans="2:22" ht="45" customHeight="1" x14ac:dyDescent="0.3">
      <c r="B122" s="15"/>
      <c r="C122" s="16"/>
      <c r="D122" s="49" t="s">
        <v>5</v>
      </c>
      <c r="E122" s="56" t="s">
        <v>6</v>
      </c>
      <c r="F122" s="51">
        <v>43053</v>
      </c>
      <c r="G122" s="51">
        <v>48558</v>
      </c>
      <c r="H122" s="55">
        <v>0</v>
      </c>
      <c r="I122" s="55">
        <v>27</v>
      </c>
      <c r="J122" s="55">
        <v>6.3199999999999994</v>
      </c>
      <c r="K122" s="51">
        <v>898143</v>
      </c>
      <c r="L122" s="51">
        <v>250939</v>
      </c>
      <c r="M122" s="51" t="s">
        <v>33</v>
      </c>
      <c r="N122" s="52">
        <v>898143</v>
      </c>
      <c r="O122" s="53">
        <v>3678043</v>
      </c>
      <c r="P122" s="51">
        <v>1060133</v>
      </c>
      <c r="Q122" s="51" t="s">
        <v>33</v>
      </c>
      <c r="R122" s="54">
        <v>3678043</v>
      </c>
      <c r="S122" s="55">
        <v>4576186</v>
      </c>
      <c r="T122" s="51">
        <v>1311072</v>
      </c>
      <c r="U122" s="51" t="s">
        <v>33</v>
      </c>
      <c r="V122" s="54">
        <v>4576186</v>
      </c>
    </row>
    <row r="123" spans="2:22" ht="45" customHeight="1" x14ac:dyDescent="0.3">
      <c r="B123" s="15"/>
      <c r="C123" s="16"/>
      <c r="D123" s="49"/>
      <c r="E123" s="50" t="s">
        <v>7</v>
      </c>
      <c r="F123" s="51">
        <v>37456</v>
      </c>
      <c r="G123" s="51">
        <v>0</v>
      </c>
      <c r="H123" s="55">
        <v>4</v>
      </c>
      <c r="I123" s="55">
        <v>0</v>
      </c>
      <c r="J123" s="55">
        <v>353.40999999999997</v>
      </c>
      <c r="K123" s="51">
        <v>34658914</v>
      </c>
      <c r="L123" s="51">
        <v>0</v>
      </c>
      <c r="M123" s="51" t="s">
        <v>33</v>
      </c>
      <c r="N123" s="52">
        <v>34658914</v>
      </c>
      <c r="O123" s="53">
        <v>125986780</v>
      </c>
      <c r="P123" s="51">
        <v>0</v>
      </c>
      <c r="Q123" s="51" t="s">
        <v>33</v>
      </c>
      <c r="R123" s="54">
        <v>125986780</v>
      </c>
      <c r="S123" s="55">
        <v>160645694</v>
      </c>
      <c r="T123" s="51">
        <v>0</v>
      </c>
      <c r="U123" s="51" t="s">
        <v>33</v>
      </c>
      <c r="V123" s="54">
        <v>160645694</v>
      </c>
    </row>
    <row r="124" spans="2:22" ht="45" customHeight="1" x14ac:dyDescent="0.3">
      <c r="B124" s="15"/>
      <c r="C124" s="16"/>
      <c r="D124" s="49"/>
      <c r="E124" s="50" t="s">
        <v>32</v>
      </c>
      <c r="F124" s="51" t="s">
        <v>33</v>
      </c>
      <c r="G124" s="51" t="s">
        <v>33</v>
      </c>
      <c r="H124" s="55" t="s">
        <v>33</v>
      </c>
      <c r="I124" s="55" t="s">
        <v>33</v>
      </c>
      <c r="J124" s="55" t="s">
        <v>33</v>
      </c>
      <c r="K124" s="51" t="s">
        <v>33</v>
      </c>
      <c r="L124" s="51" t="s">
        <v>33</v>
      </c>
      <c r="M124" s="51">
        <v>28346253</v>
      </c>
      <c r="N124" s="52">
        <v>28346253</v>
      </c>
      <c r="O124" s="53" t="s">
        <v>33</v>
      </c>
      <c r="P124" s="51" t="s">
        <v>33</v>
      </c>
      <c r="Q124" s="51">
        <v>111690924</v>
      </c>
      <c r="R124" s="54">
        <v>111690924</v>
      </c>
      <c r="S124" s="55" t="s">
        <v>33</v>
      </c>
      <c r="T124" s="51" t="s">
        <v>33</v>
      </c>
      <c r="U124" s="51">
        <v>140037177</v>
      </c>
      <c r="V124" s="54">
        <v>140037177</v>
      </c>
    </row>
    <row r="125" spans="2:22" ht="45" customHeight="1" x14ac:dyDescent="0.3">
      <c r="B125" s="15"/>
      <c r="C125" s="16"/>
      <c r="D125" s="68"/>
      <c r="E125" s="57" t="s">
        <v>8</v>
      </c>
      <c r="F125" s="69">
        <v>37553</v>
      </c>
      <c r="G125" s="69">
        <v>48558</v>
      </c>
      <c r="H125" s="74">
        <v>4</v>
      </c>
      <c r="I125" s="74">
        <v>27</v>
      </c>
      <c r="J125" s="74">
        <v>359.72999999999996</v>
      </c>
      <c r="K125" s="69">
        <v>35557057</v>
      </c>
      <c r="L125" s="69">
        <v>250939</v>
      </c>
      <c r="M125" s="69">
        <v>28346253</v>
      </c>
      <c r="N125" s="71">
        <v>63903310</v>
      </c>
      <c r="O125" s="72">
        <v>129664823</v>
      </c>
      <c r="P125" s="69">
        <v>1060133</v>
      </c>
      <c r="Q125" s="69">
        <v>111690924</v>
      </c>
      <c r="R125" s="73">
        <v>241355747</v>
      </c>
      <c r="S125" s="74">
        <v>165221880</v>
      </c>
      <c r="T125" s="69">
        <v>1311072</v>
      </c>
      <c r="U125" s="69">
        <v>140037177</v>
      </c>
      <c r="V125" s="73">
        <v>305259057</v>
      </c>
    </row>
    <row r="126" spans="2:22" ht="45" customHeight="1" x14ac:dyDescent="0.3">
      <c r="B126" s="15"/>
      <c r="C126" s="16"/>
      <c r="D126" s="23" t="s">
        <v>11</v>
      </c>
      <c r="E126" s="8" t="s">
        <v>6</v>
      </c>
      <c r="F126" s="18">
        <f>IF(H126+J126=0, 0, ROUND((S126-T126)/(J126+H126)/12,0))</f>
        <v>48610</v>
      </c>
      <c r="G126" s="18">
        <f t="shared" ref="G126:G127" si="68">IF(I126=0,0,ROUND(T126/I126,0))</f>
        <v>48558</v>
      </c>
      <c r="H126" s="63">
        <f t="shared" ref="H126:L126" si="69">H118+H122</f>
        <v>71.25</v>
      </c>
      <c r="I126" s="63">
        <f t="shared" si="69"/>
        <v>27</v>
      </c>
      <c r="J126" s="63">
        <f t="shared" si="69"/>
        <v>368.62</v>
      </c>
      <c r="K126" s="18">
        <f t="shared" si="69"/>
        <v>48649062</v>
      </c>
      <c r="L126" s="18">
        <f t="shared" si="69"/>
        <v>250939</v>
      </c>
      <c r="M126" s="18" t="s">
        <v>33</v>
      </c>
      <c r="N126" s="19">
        <f t="shared" ref="N126:P126" si="70">N118+N122</f>
        <v>48649062</v>
      </c>
      <c r="O126" s="20">
        <f t="shared" si="70"/>
        <v>209247519</v>
      </c>
      <c r="P126" s="18">
        <f t="shared" si="70"/>
        <v>1060133</v>
      </c>
      <c r="Q126" s="18" t="s">
        <v>33</v>
      </c>
      <c r="R126" s="21">
        <f>R118+R122</f>
        <v>209247519</v>
      </c>
      <c r="S126" s="63">
        <f t="shared" ref="S126:T126" si="71">S118+S122</f>
        <v>257896581</v>
      </c>
      <c r="T126" s="18">
        <f t="shared" si="71"/>
        <v>1311072</v>
      </c>
      <c r="U126" s="18" t="s">
        <v>33</v>
      </c>
      <c r="V126" s="21">
        <f>V118+V122</f>
        <v>257896581</v>
      </c>
    </row>
    <row r="127" spans="2:22" ht="45" customHeight="1" x14ac:dyDescent="0.3">
      <c r="B127" s="15"/>
      <c r="C127" s="16"/>
      <c r="D127" s="7"/>
      <c r="E127" s="17" t="s">
        <v>7</v>
      </c>
      <c r="F127" s="18">
        <f>IF(H127+J127=0, 0, ROUND((S127-T127)/(J127+H127)/12,0))</f>
        <v>37620</v>
      </c>
      <c r="G127" s="18">
        <f t="shared" si="68"/>
        <v>0</v>
      </c>
      <c r="H127" s="63">
        <f t="shared" ref="H127:L127" si="72">H119+H123</f>
        <v>4.75</v>
      </c>
      <c r="I127" s="63">
        <f t="shared" si="72"/>
        <v>0</v>
      </c>
      <c r="J127" s="63">
        <f t="shared" si="72"/>
        <v>357.10999999999996</v>
      </c>
      <c r="K127" s="18">
        <f t="shared" si="72"/>
        <v>35169930</v>
      </c>
      <c r="L127" s="18">
        <f t="shared" si="72"/>
        <v>0</v>
      </c>
      <c r="M127" s="18" t="s">
        <v>33</v>
      </c>
      <c r="N127" s="19">
        <f t="shared" ref="N127:P127" si="73">N119+N123</f>
        <v>35169930</v>
      </c>
      <c r="O127" s="20">
        <f t="shared" si="73"/>
        <v>128186722</v>
      </c>
      <c r="P127" s="18">
        <f t="shared" si="73"/>
        <v>0</v>
      </c>
      <c r="Q127" s="18" t="s">
        <v>33</v>
      </c>
      <c r="R127" s="21">
        <f t="shared" ref="R127" si="74">R119+R123</f>
        <v>128186722</v>
      </c>
      <c r="S127" s="63">
        <f>S119+S123</f>
        <v>163356652</v>
      </c>
      <c r="T127" s="18">
        <f t="shared" ref="T127" si="75">T119+T123</f>
        <v>0</v>
      </c>
      <c r="U127" s="18" t="s">
        <v>33</v>
      </c>
      <c r="V127" s="21">
        <f>V119+V123</f>
        <v>163356652</v>
      </c>
    </row>
    <row r="128" spans="2:22" ht="45" customHeight="1" x14ac:dyDescent="0.3">
      <c r="B128" s="15"/>
      <c r="C128" s="16"/>
      <c r="D128" s="7"/>
      <c r="E128" s="17" t="s">
        <v>32</v>
      </c>
      <c r="F128" s="18" t="s">
        <v>33</v>
      </c>
      <c r="G128" s="18" t="s">
        <v>33</v>
      </c>
      <c r="H128" s="63" t="s">
        <v>33</v>
      </c>
      <c r="I128" s="63" t="s">
        <v>33</v>
      </c>
      <c r="J128" s="63" t="s">
        <v>33</v>
      </c>
      <c r="K128" s="63" t="s">
        <v>33</v>
      </c>
      <c r="L128" s="63" t="s">
        <v>33</v>
      </c>
      <c r="M128" s="63">
        <f>M120+M124</f>
        <v>28346253</v>
      </c>
      <c r="N128" s="85">
        <f>N120+N124</f>
        <v>28346253</v>
      </c>
      <c r="O128" s="20" t="s">
        <v>33</v>
      </c>
      <c r="P128" s="63" t="s">
        <v>33</v>
      </c>
      <c r="Q128" s="63">
        <f>Q120+Q124</f>
        <v>111690924</v>
      </c>
      <c r="R128" s="86">
        <f>R120+R124</f>
        <v>111690924</v>
      </c>
      <c r="S128" s="63" t="s">
        <v>33</v>
      </c>
      <c r="T128" s="63" t="s">
        <v>33</v>
      </c>
      <c r="U128" s="63">
        <f>U120+U124</f>
        <v>140037177</v>
      </c>
      <c r="V128" s="86">
        <f>V120+V124</f>
        <v>140037177</v>
      </c>
    </row>
    <row r="129" spans="2:22" ht="45" customHeight="1" x14ac:dyDescent="0.3">
      <c r="B129" s="15"/>
      <c r="C129" s="32"/>
      <c r="D129" s="33"/>
      <c r="E129" s="34" t="s">
        <v>8</v>
      </c>
      <c r="F129" s="18">
        <f>IF(H129+J129=0, 0, ROUND((S129-T129)/(J129+H129)/12,0))</f>
        <v>43650</v>
      </c>
      <c r="G129" s="18">
        <f>IF(I129=0,0,ROUND(T129/I129,0))</f>
        <v>48558</v>
      </c>
      <c r="H129" s="63">
        <f>H121+H125</f>
        <v>76</v>
      </c>
      <c r="I129" s="65">
        <f>I121+I125</f>
        <v>27</v>
      </c>
      <c r="J129" s="65">
        <f>J121+J125</f>
        <v>725.73</v>
      </c>
      <c r="K129" s="65">
        <f t="shared" ref="K129:N129" si="76">K121+K125</f>
        <v>83818992</v>
      </c>
      <c r="L129" s="65">
        <f t="shared" si="76"/>
        <v>250939</v>
      </c>
      <c r="M129" s="65">
        <f t="shared" si="76"/>
        <v>28346253</v>
      </c>
      <c r="N129" s="87">
        <f t="shared" si="76"/>
        <v>112165245</v>
      </c>
      <c r="O129" s="37">
        <f>O121+O125</f>
        <v>337434241</v>
      </c>
      <c r="P129" s="65">
        <f>P121+P125</f>
        <v>1060133</v>
      </c>
      <c r="Q129" s="65">
        <f>Q121+Q125</f>
        <v>111690924</v>
      </c>
      <c r="R129" s="88">
        <f>R121+R125</f>
        <v>449125165</v>
      </c>
      <c r="S129" s="65">
        <f>S121+S125</f>
        <v>421253233</v>
      </c>
      <c r="T129" s="65">
        <f>T121+T125</f>
        <v>1311072</v>
      </c>
      <c r="U129" s="65">
        <f>U121+U125</f>
        <v>140037177</v>
      </c>
      <c r="V129" s="88">
        <f>V121+V125</f>
        <v>561290410</v>
      </c>
    </row>
    <row r="130" spans="2:22" ht="45" customHeight="1" x14ac:dyDescent="0.3">
      <c r="B130" s="22">
        <v>334</v>
      </c>
      <c r="C130" s="6" t="s">
        <v>36</v>
      </c>
      <c r="D130" s="7" t="s">
        <v>5</v>
      </c>
      <c r="E130" s="8" t="s">
        <v>6</v>
      </c>
      <c r="F130" s="58">
        <v>0</v>
      </c>
      <c r="G130" s="58">
        <v>125000</v>
      </c>
      <c r="H130" s="62">
        <v>0</v>
      </c>
      <c r="I130" s="63">
        <v>4</v>
      </c>
      <c r="J130" s="63">
        <v>0</v>
      </c>
      <c r="K130" s="63">
        <v>75000</v>
      </c>
      <c r="L130" s="63">
        <v>75000</v>
      </c>
      <c r="M130" s="63" t="s">
        <v>33</v>
      </c>
      <c r="N130" s="85">
        <v>75000</v>
      </c>
      <c r="O130" s="20">
        <v>425000</v>
      </c>
      <c r="P130" s="63">
        <v>425000</v>
      </c>
      <c r="Q130" s="63" t="s">
        <v>33</v>
      </c>
      <c r="R130" s="86">
        <v>425000</v>
      </c>
      <c r="S130" s="63">
        <v>500000</v>
      </c>
      <c r="T130" s="63">
        <v>500000</v>
      </c>
      <c r="U130" s="63" t="s">
        <v>33</v>
      </c>
      <c r="V130" s="86">
        <v>500000</v>
      </c>
    </row>
    <row r="131" spans="2:22" ht="45" customHeight="1" x14ac:dyDescent="0.3">
      <c r="B131" s="15"/>
      <c r="C131" s="16"/>
      <c r="D131" s="7"/>
      <c r="E131" s="17" t="s">
        <v>7</v>
      </c>
      <c r="F131" s="18">
        <v>34878</v>
      </c>
      <c r="G131" s="18">
        <v>0</v>
      </c>
      <c r="H131" s="63">
        <v>0</v>
      </c>
      <c r="I131" s="63">
        <v>0</v>
      </c>
      <c r="J131" s="63">
        <v>30.4</v>
      </c>
      <c r="K131" s="18">
        <v>2110113</v>
      </c>
      <c r="L131" s="18">
        <v>0</v>
      </c>
      <c r="M131" s="18" t="s">
        <v>33</v>
      </c>
      <c r="N131" s="19">
        <v>2110113</v>
      </c>
      <c r="O131" s="20">
        <v>10613509</v>
      </c>
      <c r="P131" s="18">
        <v>0</v>
      </c>
      <c r="Q131" s="18" t="s">
        <v>33</v>
      </c>
      <c r="R131" s="21">
        <v>10613509</v>
      </c>
      <c r="S131" s="63">
        <v>12723622</v>
      </c>
      <c r="T131" s="18">
        <v>0</v>
      </c>
      <c r="U131" s="18" t="s">
        <v>33</v>
      </c>
      <c r="V131" s="21">
        <v>12723622</v>
      </c>
    </row>
    <row r="132" spans="2:22" ht="45" customHeight="1" x14ac:dyDescent="0.3">
      <c r="B132" s="15"/>
      <c r="C132" s="16"/>
      <c r="D132" s="7"/>
      <c r="E132" s="17" t="s">
        <v>32</v>
      </c>
      <c r="F132" s="18" t="s">
        <v>33</v>
      </c>
      <c r="G132" s="18" t="s">
        <v>33</v>
      </c>
      <c r="H132" s="63" t="s">
        <v>33</v>
      </c>
      <c r="I132" s="63" t="s">
        <v>33</v>
      </c>
      <c r="J132" s="63" t="s">
        <v>33</v>
      </c>
      <c r="K132" s="18" t="s">
        <v>33</v>
      </c>
      <c r="L132" s="18" t="s">
        <v>33</v>
      </c>
      <c r="M132" s="18">
        <v>1246579</v>
      </c>
      <c r="N132" s="19">
        <v>1246579</v>
      </c>
      <c r="O132" s="20" t="s">
        <v>33</v>
      </c>
      <c r="P132" s="18" t="s">
        <v>33</v>
      </c>
      <c r="Q132" s="18">
        <v>6034014</v>
      </c>
      <c r="R132" s="21">
        <v>6034014</v>
      </c>
      <c r="S132" s="63" t="s">
        <v>33</v>
      </c>
      <c r="T132" s="18" t="s">
        <v>33</v>
      </c>
      <c r="U132" s="18">
        <v>7280593</v>
      </c>
      <c r="V132" s="21">
        <v>7280593</v>
      </c>
    </row>
    <row r="133" spans="2:22" ht="45" customHeight="1" x14ac:dyDescent="0.3">
      <c r="B133" s="31"/>
      <c r="C133" s="32"/>
      <c r="D133" s="33"/>
      <c r="E133" s="34" t="s">
        <v>8</v>
      </c>
      <c r="F133" s="35">
        <v>34878</v>
      </c>
      <c r="G133" s="35">
        <v>125000</v>
      </c>
      <c r="H133" s="65">
        <v>0</v>
      </c>
      <c r="I133" s="65">
        <v>4</v>
      </c>
      <c r="J133" s="65">
        <v>30.4</v>
      </c>
      <c r="K133" s="35">
        <v>2185113</v>
      </c>
      <c r="L133" s="35">
        <v>75000</v>
      </c>
      <c r="M133" s="35">
        <v>1246579</v>
      </c>
      <c r="N133" s="36">
        <v>3431692</v>
      </c>
      <c r="O133" s="37">
        <v>11038509</v>
      </c>
      <c r="P133" s="35">
        <v>425000</v>
      </c>
      <c r="Q133" s="35">
        <v>6034014</v>
      </c>
      <c r="R133" s="38">
        <v>17072523</v>
      </c>
      <c r="S133" s="65">
        <v>13223622</v>
      </c>
      <c r="T133" s="35">
        <v>500000</v>
      </c>
      <c r="U133" s="35">
        <v>7280593</v>
      </c>
      <c r="V133" s="38">
        <v>20504215</v>
      </c>
    </row>
    <row r="134" spans="2:22" ht="45" customHeight="1" x14ac:dyDescent="0.3">
      <c r="B134" s="22">
        <v>335</v>
      </c>
      <c r="C134" s="89" t="s">
        <v>37</v>
      </c>
      <c r="D134" s="33" t="s">
        <v>5</v>
      </c>
      <c r="E134" s="8" t="s">
        <v>6</v>
      </c>
      <c r="F134" s="18">
        <v>0</v>
      </c>
      <c r="G134" s="18">
        <v>0</v>
      </c>
      <c r="H134" s="18">
        <v>0</v>
      </c>
      <c r="I134" s="18">
        <v>34</v>
      </c>
      <c r="J134" s="18">
        <v>25</v>
      </c>
      <c r="K134" s="18">
        <v>0</v>
      </c>
      <c r="L134" s="18">
        <v>0</v>
      </c>
      <c r="M134" s="18" t="s">
        <v>33</v>
      </c>
      <c r="N134" s="19">
        <v>0</v>
      </c>
      <c r="O134" s="20">
        <v>0</v>
      </c>
      <c r="P134" s="18">
        <v>0</v>
      </c>
      <c r="Q134" s="18" t="s">
        <v>33</v>
      </c>
      <c r="R134" s="21">
        <v>0</v>
      </c>
      <c r="S134" s="63">
        <v>0</v>
      </c>
      <c r="T134" s="18">
        <v>0</v>
      </c>
      <c r="U134" s="18" t="s">
        <v>33</v>
      </c>
      <c r="V134" s="21">
        <v>0</v>
      </c>
    </row>
    <row r="135" spans="2:22" ht="45" customHeight="1" x14ac:dyDescent="0.3">
      <c r="B135" s="15"/>
      <c r="C135" s="90"/>
      <c r="D135" s="81"/>
      <c r="E135" s="17" t="s">
        <v>7</v>
      </c>
      <c r="F135" s="18">
        <v>33765</v>
      </c>
      <c r="G135" s="18">
        <v>0</v>
      </c>
      <c r="H135" s="18">
        <v>56.6</v>
      </c>
      <c r="I135" s="18">
        <v>1</v>
      </c>
      <c r="J135" s="18">
        <v>181.28</v>
      </c>
      <c r="K135" s="18">
        <v>21954515</v>
      </c>
      <c r="L135" s="18">
        <v>0</v>
      </c>
      <c r="M135" s="18" t="s">
        <v>33</v>
      </c>
      <c r="N135" s="19">
        <v>21954515</v>
      </c>
      <c r="O135" s="20">
        <v>74431123</v>
      </c>
      <c r="P135" s="18">
        <v>0</v>
      </c>
      <c r="Q135" s="18" t="s">
        <v>33</v>
      </c>
      <c r="R135" s="21">
        <v>74431123</v>
      </c>
      <c r="S135" s="63">
        <v>96385638</v>
      </c>
      <c r="T135" s="18">
        <v>0</v>
      </c>
      <c r="U135" s="18" t="s">
        <v>33</v>
      </c>
      <c r="V135" s="21">
        <v>96385638</v>
      </c>
    </row>
    <row r="136" spans="2:22" ht="45" customHeight="1" x14ac:dyDescent="0.3">
      <c r="B136" s="15"/>
      <c r="C136" s="90"/>
      <c r="D136" s="81"/>
      <c r="E136" s="17" t="s">
        <v>32</v>
      </c>
      <c r="F136" s="18" t="s">
        <v>33</v>
      </c>
      <c r="G136" s="18" t="s">
        <v>33</v>
      </c>
      <c r="H136" s="18" t="s">
        <v>33</v>
      </c>
      <c r="I136" s="18" t="s">
        <v>33</v>
      </c>
      <c r="J136" s="18" t="s">
        <v>33</v>
      </c>
      <c r="K136" s="18" t="s">
        <v>33</v>
      </c>
      <c r="L136" s="18" t="s">
        <v>33</v>
      </c>
      <c r="M136" s="18">
        <v>9183284</v>
      </c>
      <c r="N136" s="19">
        <v>9183284</v>
      </c>
      <c r="O136" s="20" t="s">
        <v>33</v>
      </c>
      <c r="P136" s="18" t="s">
        <v>33</v>
      </c>
      <c r="Q136" s="18">
        <v>32018827</v>
      </c>
      <c r="R136" s="21">
        <v>32018827</v>
      </c>
      <c r="S136" s="63" t="s">
        <v>33</v>
      </c>
      <c r="T136" s="18" t="s">
        <v>33</v>
      </c>
      <c r="U136" s="18">
        <v>41202111</v>
      </c>
      <c r="V136" s="21">
        <v>41202111</v>
      </c>
    </row>
    <row r="137" spans="2:22" ht="45" customHeight="1" x14ac:dyDescent="0.3">
      <c r="B137" s="31"/>
      <c r="C137" s="91"/>
      <c r="D137" s="81"/>
      <c r="E137" s="34" t="s">
        <v>8</v>
      </c>
      <c r="F137" s="35">
        <v>30554</v>
      </c>
      <c r="G137" s="35">
        <v>0</v>
      </c>
      <c r="H137" s="35">
        <v>56.6</v>
      </c>
      <c r="I137" s="35">
        <v>35</v>
      </c>
      <c r="J137" s="35">
        <v>206.28</v>
      </c>
      <c r="K137" s="35">
        <v>21954515</v>
      </c>
      <c r="L137" s="35">
        <v>0</v>
      </c>
      <c r="M137" s="35">
        <v>9183284</v>
      </c>
      <c r="N137" s="36">
        <v>31137799</v>
      </c>
      <c r="O137" s="37">
        <v>74431123</v>
      </c>
      <c r="P137" s="35">
        <v>0</v>
      </c>
      <c r="Q137" s="35">
        <v>32018827</v>
      </c>
      <c r="R137" s="38">
        <v>106449950</v>
      </c>
      <c r="S137" s="65">
        <v>96385638</v>
      </c>
      <c r="T137" s="35">
        <v>0</v>
      </c>
      <c r="U137" s="35">
        <v>41202111</v>
      </c>
      <c r="V137" s="38">
        <v>137587749</v>
      </c>
    </row>
    <row r="138" spans="2:22" ht="45" hidden="1" customHeight="1" x14ac:dyDescent="0.3">
      <c r="B138" s="22">
        <v>336</v>
      </c>
      <c r="C138" s="6" t="s">
        <v>20</v>
      </c>
      <c r="D138" s="41" t="s">
        <v>10</v>
      </c>
      <c r="E138" s="42" t="s">
        <v>6</v>
      </c>
      <c r="F138" s="51">
        <v>0</v>
      </c>
      <c r="G138" s="51">
        <v>0</v>
      </c>
      <c r="H138" s="55">
        <v>0</v>
      </c>
      <c r="I138" s="55">
        <v>0</v>
      </c>
      <c r="J138" s="55">
        <v>0</v>
      </c>
      <c r="K138" s="51">
        <v>0</v>
      </c>
      <c r="L138" s="51">
        <v>0</v>
      </c>
      <c r="M138" s="51" t="s">
        <v>33</v>
      </c>
      <c r="N138" s="52">
        <v>0</v>
      </c>
      <c r="O138" s="53">
        <v>0</v>
      </c>
      <c r="P138" s="51">
        <v>0</v>
      </c>
      <c r="Q138" s="51" t="s">
        <v>33</v>
      </c>
      <c r="R138" s="54">
        <v>0</v>
      </c>
      <c r="S138" s="55">
        <v>0</v>
      </c>
      <c r="T138" s="51">
        <v>0</v>
      </c>
      <c r="U138" s="51" t="s">
        <v>33</v>
      </c>
      <c r="V138" s="54">
        <v>0</v>
      </c>
    </row>
    <row r="139" spans="2:22" ht="45" hidden="1" customHeight="1" x14ac:dyDescent="0.3">
      <c r="B139" s="15"/>
      <c r="C139" s="16"/>
      <c r="D139" s="49"/>
      <c r="E139" s="50" t="s">
        <v>7</v>
      </c>
      <c r="F139" s="51">
        <v>0</v>
      </c>
      <c r="G139" s="51">
        <v>0</v>
      </c>
      <c r="H139" s="55">
        <v>0</v>
      </c>
      <c r="I139" s="55">
        <v>0</v>
      </c>
      <c r="J139" s="55">
        <v>0</v>
      </c>
      <c r="K139" s="51">
        <v>0</v>
      </c>
      <c r="L139" s="51">
        <v>0</v>
      </c>
      <c r="M139" s="51" t="s">
        <v>33</v>
      </c>
      <c r="N139" s="52">
        <v>0</v>
      </c>
      <c r="O139" s="53">
        <v>0</v>
      </c>
      <c r="P139" s="51">
        <v>0</v>
      </c>
      <c r="Q139" s="51" t="s">
        <v>33</v>
      </c>
      <c r="R139" s="54">
        <v>0</v>
      </c>
      <c r="S139" s="55">
        <v>0</v>
      </c>
      <c r="T139" s="51">
        <v>0</v>
      </c>
      <c r="U139" s="51" t="s">
        <v>33</v>
      </c>
      <c r="V139" s="54">
        <v>0</v>
      </c>
    </row>
    <row r="140" spans="2:22" ht="45" hidden="1" customHeight="1" x14ac:dyDescent="0.3">
      <c r="B140" s="15"/>
      <c r="C140" s="16"/>
      <c r="D140" s="49"/>
      <c r="E140" s="50" t="s">
        <v>32</v>
      </c>
      <c r="F140" s="51" t="s">
        <v>33</v>
      </c>
      <c r="G140" s="51" t="s">
        <v>33</v>
      </c>
      <c r="H140" s="55" t="s">
        <v>33</v>
      </c>
      <c r="I140" s="55" t="s">
        <v>33</v>
      </c>
      <c r="J140" s="55" t="s">
        <v>33</v>
      </c>
      <c r="K140" s="51" t="s">
        <v>33</v>
      </c>
      <c r="L140" s="51" t="s">
        <v>33</v>
      </c>
      <c r="M140" s="51">
        <v>0</v>
      </c>
      <c r="N140" s="52">
        <v>0</v>
      </c>
      <c r="O140" s="53" t="s">
        <v>33</v>
      </c>
      <c r="P140" s="51" t="s">
        <v>33</v>
      </c>
      <c r="Q140" s="51">
        <v>0</v>
      </c>
      <c r="R140" s="54">
        <v>0</v>
      </c>
      <c r="S140" s="55" t="s">
        <v>33</v>
      </c>
      <c r="T140" s="51" t="s">
        <v>33</v>
      </c>
      <c r="U140" s="51">
        <v>0</v>
      </c>
      <c r="V140" s="54">
        <v>0</v>
      </c>
    </row>
    <row r="141" spans="2:22" ht="45" hidden="1" customHeight="1" x14ac:dyDescent="0.3">
      <c r="B141" s="15"/>
      <c r="C141" s="16"/>
      <c r="D141" s="49"/>
      <c r="E141" s="50" t="s">
        <v>8</v>
      </c>
      <c r="F141" s="51">
        <v>0</v>
      </c>
      <c r="G141" s="51">
        <v>0</v>
      </c>
      <c r="H141" s="55">
        <v>0</v>
      </c>
      <c r="I141" s="55">
        <v>0</v>
      </c>
      <c r="J141" s="55">
        <v>0</v>
      </c>
      <c r="K141" s="51">
        <v>0</v>
      </c>
      <c r="L141" s="51">
        <v>0</v>
      </c>
      <c r="M141" s="51">
        <v>0</v>
      </c>
      <c r="N141" s="52">
        <v>0</v>
      </c>
      <c r="O141" s="53">
        <v>0</v>
      </c>
      <c r="P141" s="51">
        <v>0</v>
      </c>
      <c r="Q141" s="51">
        <v>0</v>
      </c>
      <c r="R141" s="54">
        <v>0</v>
      </c>
      <c r="S141" s="55">
        <v>0</v>
      </c>
      <c r="T141" s="51">
        <v>0</v>
      </c>
      <c r="U141" s="51">
        <v>0</v>
      </c>
      <c r="V141" s="54">
        <v>0</v>
      </c>
    </row>
    <row r="142" spans="2:22" ht="45" hidden="1" customHeight="1" x14ac:dyDescent="0.3">
      <c r="B142" s="15"/>
      <c r="C142" s="16"/>
      <c r="D142" s="49" t="s">
        <v>5</v>
      </c>
      <c r="E142" s="56" t="s">
        <v>6</v>
      </c>
      <c r="F142" s="51">
        <v>24150</v>
      </c>
      <c r="G142" s="51">
        <v>62779</v>
      </c>
      <c r="H142" s="55">
        <v>0</v>
      </c>
      <c r="I142" s="55">
        <v>10</v>
      </c>
      <c r="J142" s="55">
        <v>2</v>
      </c>
      <c r="K142" s="51">
        <v>181110</v>
      </c>
      <c r="L142" s="51">
        <v>94169</v>
      </c>
      <c r="M142" s="51" t="s">
        <v>33</v>
      </c>
      <c r="N142" s="52">
        <v>181110</v>
      </c>
      <c r="O142" s="53">
        <v>1026286</v>
      </c>
      <c r="P142" s="51">
        <v>533624</v>
      </c>
      <c r="Q142" s="51" t="s">
        <v>33</v>
      </c>
      <c r="R142" s="54">
        <v>1026286</v>
      </c>
      <c r="S142" s="55">
        <v>1207396</v>
      </c>
      <c r="T142" s="51">
        <v>627793</v>
      </c>
      <c r="U142" s="51" t="s">
        <v>33</v>
      </c>
      <c r="V142" s="54">
        <v>1207396</v>
      </c>
    </row>
    <row r="143" spans="2:22" ht="45" hidden="1" customHeight="1" x14ac:dyDescent="0.3">
      <c r="B143" s="15"/>
      <c r="C143" s="16"/>
      <c r="D143" s="49"/>
      <c r="E143" s="50" t="s">
        <v>7</v>
      </c>
      <c r="F143" s="51">
        <v>23420</v>
      </c>
      <c r="G143" s="51">
        <v>32294</v>
      </c>
      <c r="H143" s="55">
        <v>17.399999999999999</v>
      </c>
      <c r="I143" s="55">
        <v>66</v>
      </c>
      <c r="J143" s="55">
        <v>63.809999999999995</v>
      </c>
      <c r="K143" s="51">
        <v>4986137</v>
      </c>
      <c r="L143" s="51">
        <v>500096</v>
      </c>
      <c r="M143" s="51" t="s">
        <v>33</v>
      </c>
      <c r="N143" s="52">
        <v>4986137</v>
      </c>
      <c r="O143" s="53">
        <v>19968514</v>
      </c>
      <c r="P143" s="51">
        <v>1631332</v>
      </c>
      <c r="Q143" s="51" t="s">
        <v>33</v>
      </c>
      <c r="R143" s="54">
        <v>19968514</v>
      </c>
      <c r="S143" s="55">
        <v>24954651</v>
      </c>
      <c r="T143" s="51">
        <v>2131428</v>
      </c>
      <c r="U143" s="51" t="s">
        <v>33</v>
      </c>
      <c r="V143" s="54">
        <v>24954651</v>
      </c>
    </row>
    <row r="144" spans="2:22" ht="45" hidden="1" customHeight="1" x14ac:dyDescent="0.3">
      <c r="B144" s="15"/>
      <c r="C144" s="16"/>
      <c r="D144" s="49"/>
      <c r="E144" s="50" t="s">
        <v>32</v>
      </c>
      <c r="F144" s="51" t="s">
        <v>33</v>
      </c>
      <c r="G144" s="51" t="s">
        <v>33</v>
      </c>
      <c r="H144" s="55" t="s">
        <v>33</v>
      </c>
      <c r="I144" s="55" t="s">
        <v>33</v>
      </c>
      <c r="J144" s="55" t="s">
        <v>33</v>
      </c>
      <c r="K144" s="51" t="s">
        <v>33</v>
      </c>
      <c r="L144" s="51" t="s">
        <v>33</v>
      </c>
      <c r="M144" s="51">
        <v>3081567</v>
      </c>
      <c r="N144" s="52">
        <v>3081567</v>
      </c>
      <c r="O144" s="53" t="s">
        <v>33</v>
      </c>
      <c r="P144" s="51" t="s">
        <v>33</v>
      </c>
      <c r="Q144" s="51">
        <v>6832833</v>
      </c>
      <c r="R144" s="54">
        <v>6832833</v>
      </c>
      <c r="S144" s="55" t="s">
        <v>33</v>
      </c>
      <c r="T144" s="51" t="s">
        <v>33</v>
      </c>
      <c r="U144" s="51">
        <v>9914400</v>
      </c>
      <c r="V144" s="54">
        <v>9914400</v>
      </c>
    </row>
    <row r="145" spans="2:22" ht="45" hidden="1" customHeight="1" x14ac:dyDescent="0.3">
      <c r="B145" s="15"/>
      <c r="C145" s="16"/>
      <c r="D145" s="68"/>
      <c r="E145" s="57" t="s">
        <v>8</v>
      </c>
      <c r="F145" s="69">
        <v>23438</v>
      </c>
      <c r="G145" s="69">
        <v>36306</v>
      </c>
      <c r="H145" s="74">
        <v>17.399999999999999</v>
      </c>
      <c r="I145" s="74">
        <v>76</v>
      </c>
      <c r="J145" s="74">
        <v>65.81</v>
      </c>
      <c r="K145" s="69">
        <v>5167247</v>
      </c>
      <c r="L145" s="69">
        <v>594265</v>
      </c>
      <c r="M145" s="69">
        <v>3081567</v>
      </c>
      <c r="N145" s="71">
        <v>8248814</v>
      </c>
      <c r="O145" s="72">
        <v>20994800</v>
      </c>
      <c r="P145" s="69">
        <v>2164956</v>
      </c>
      <c r="Q145" s="69">
        <v>6832833</v>
      </c>
      <c r="R145" s="73">
        <v>27827633</v>
      </c>
      <c r="S145" s="74">
        <v>26162047</v>
      </c>
      <c r="T145" s="69">
        <v>2759221</v>
      </c>
      <c r="U145" s="69">
        <v>9914400</v>
      </c>
      <c r="V145" s="73">
        <v>36076447</v>
      </c>
    </row>
    <row r="146" spans="2:22" ht="45" customHeight="1" x14ac:dyDescent="0.3">
      <c r="B146" s="15"/>
      <c r="C146" s="16"/>
      <c r="D146" s="23" t="s">
        <v>5</v>
      </c>
      <c r="E146" s="8" t="s">
        <v>6</v>
      </c>
      <c r="F146" s="18">
        <f>IF(H146+J146=0, 0, ROUND((S146-T146)/(J146+H146)/12,0))</f>
        <v>24150</v>
      </c>
      <c r="G146" s="18">
        <f>IF(I146=0,0,ROUND(T146/I146,0))</f>
        <v>62779</v>
      </c>
      <c r="H146" s="63">
        <f t="shared" ref="H146:L146" si="77">H138+H142</f>
        <v>0</v>
      </c>
      <c r="I146" s="63">
        <f t="shared" si="77"/>
        <v>10</v>
      </c>
      <c r="J146" s="63">
        <f t="shared" si="77"/>
        <v>2</v>
      </c>
      <c r="K146" s="18">
        <f t="shared" si="77"/>
        <v>181110</v>
      </c>
      <c r="L146" s="18">
        <f t="shared" si="77"/>
        <v>94169</v>
      </c>
      <c r="M146" s="18" t="s">
        <v>33</v>
      </c>
      <c r="N146" s="19">
        <f t="shared" ref="N146:P146" si="78">N138+N142</f>
        <v>181110</v>
      </c>
      <c r="O146" s="20">
        <f t="shared" si="78"/>
        <v>1026286</v>
      </c>
      <c r="P146" s="18">
        <f t="shared" si="78"/>
        <v>533624</v>
      </c>
      <c r="Q146" s="18" t="s">
        <v>33</v>
      </c>
      <c r="R146" s="21">
        <f>R138+R142</f>
        <v>1026286</v>
      </c>
      <c r="S146" s="63">
        <f t="shared" ref="S146:T146" si="79">S138+S142</f>
        <v>1207396</v>
      </c>
      <c r="T146" s="18">
        <f t="shared" si="79"/>
        <v>627793</v>
      </c>
      <c r="U146" s="18" t="s">
        <v>33</v>
      </c>
      <c r="V146" s="21">
        <f>V138+V142</f>
        <v>1207396</v>
      </c>
    </row>
    <row r="147" spans="2:22" ht="45" customHeight="1" x14ac:dyDescent="0.3">
      <c r="B147" s="15"/>
      <c r="C147" s="16"/>
      <c r="D147" s="7"/>
      <c r="E147" s="17" t="s">
        <v>7</v>
      </c>
      <c r="F147" s="18">
        <f>IF(H147+J147=0, 0, ROUND((S147-T147)/(J147+H147)/12,0))</f>
        <v>23420</v>
      </c>
      <c r="G147" s="18">
        <f t="shared" ref="G147" si="80">IF(I147=0,0,ROUND(T147/I147,0))</f>
        <v>32294</v>
      </c>
      <c r="H147" s="63">
        <f t="shared" ref="H147:L147" si="81">H139+H143</f>
        <v>17.399999999999999</v>
      </c>
      <c r="I147" s="63">
        <f t="shared" si="81"/>
        <v>66</v>
      </c>
      <c r="J147" s="63">
        <f t="shared" si="81"/>
        <v>63.809999999999995</v>
      </c>
      <c r="K147" s="18">
        <f t="shared" si="81"/>
        <v>4986137</v>
      </c>
      <c r="L147" s="18">
        <f t="shared" si="81"/>
        <v>500096</v>
      </c>
      <c r="M147" s="18" t="s">
        <v>33</v>
      </c>
      <c r="N147" s="19">
        <f t="shared" ref="N147:P147" si="82">N139+N143</f>
        <v>4986137</v>
      </c>
      <c r="O147" s="20">
        <f t="shared" si="82"/>
        <v>19968514</v>
      </c>
      <c r="P147" s="18">
        <f t="shared" si="82"/>
        <v>1631332</v>
      </c>
      <c r="Q147" s="18" t="s">
        <v>33</v>
      </c>
      <c r="R147" s="21">
        <f t="shared" ref="R147" si="83">R139+R143</f>
        <v>19968514</v>
      </c>
      <c r="S147" s="63">
        <f>S139+S143</f>
        <v>24954651</v>
      </c>
      <c r="T147" s="18">
        <f t="shared" ref="T147" si="84">T139+T143</f>
        <v>2131428</v>
      </c>
      <c r="U147" s="18" t="s">
        <v>33</v>
      </c>
      <c r="V147" s="21">
        <f>V139+V143</f>
        <v>24954651</v>
      </c>
    </row>
    <row r="148" spans="2:22" ht="45" customHeight="1" x14ac:dyDescent="0.3">
      <c r="B148" s="15"/>
      <c r="C148" s="16"/>
      <c r="D148" s="7"/>
      <c r="E148" s="17" t="s">
        <v>32</v>
      </c>
      <c r="F148" s="18" t="s">
        <v>33</v>
      </c>
      <c r="G148" s="18" t="s">
        <v>33</v>
      </c>
      <c r="H148" s="63" t="s">
        <v>33</v>
      </c>
      <c r="I148" s="63" t="s">
        <v>33</v>
      </c>
      <c r="J148" s="63" t="s">
        <v>33</v>
      </c>
      <c r="K148" s="63" t="s">
        <v>33</v>
      </c>
      <c r="L148" s="63" t="s">
        <v>33</v>
      </c>
      <c r="M148" s="63">
        <f>M140+M144</f>
        <v>3081567</v>
      </c>
      <c r="N148" s="85">
        <f>N140+N144</f>
        <v>3081567</v>
      </c>
      <c r="O148" s="20" t="s">
        <v>33</v>
      </c>
      <c r="P148" s="63" t="s">
        <v>33</v>
      </c>
      <c r="Q148" s="63">
        <f>Q140+Q144</f>
        <v>6832833</v>
      </c>
      <c r="R148" s="86">
        <f>R140+R144</f>
        <v>6832833</v>
      </c>
      <c r="S148" s="63" t="s">
        <v>33</v>
      </c>
      <c r="T148" s="63" t="s">
        <v>33</v>
      </c>
      <c r="U148" s="63">
        <f>U140+U144</f>
        <v>9914400</v>
      </c>
      <c r="V148" s="86">
        <f>V140+V144</f>
        <v>9914400</v>
      </c>
    </row>
    <row r="149" spans="2:22" ht="45" customHeight="1" x14ac:dyDescent="0.3">
      <c r="B149" s="15"/>
      <c r="C149" s="32"/>
      <c r="D149" s="33"/>
      <c r="E149" s="34" t="s">
        <v>8</v>
      </c>
      <c r="F149" s="18">
        <f>IF(H149+J149=0, 0, ROUND((S149-T149)/(J149+H149)/12,0))</f>
        <v>23438</v>
      </c>
      <c r="G149" s="18">
        <f>IF(I149=0,0,ROUND(T149/I149,0))</f>
        <v>36306</v>
      </c>
      <c r="H149" s="63">
        <f>H141+H145</f>
        <v>17.399999999999999</v>
      </c>
      <c r="I149" s="65">
        <f>I141+I145</f>
        <v>76</v>
      </c>
      <c r="J149" s="65">
        <f>J141+J145</f>
        <v>65.81</v>
      </c>
      <c r="K149" s="65">
        <f t="shared" ref="K149:N149" si="85">K141+K145</f>
        <v>5167247</v>
      </c>
      <c r="L149" s="65">
        <f t="shared" si="85"/>
        <v>594265</v>
      </c>
      <c r="M149" s="65">
        <f t="shared" si="85"/>
        <v>3081567</v>
      </c>
      <c r="N149" s="87">
        <f t="shared" si="85"/>
        <v>8248814</v>
      </c>
      <c r="O149" s="37">
        <f>O141+O145</f>
        <v>20994800</v>
      </c>
      <c r="P149" s="65">
        <f>P141+P145</f>
        <v>2164956</v>
      </c>
      <c r="Q149" s="65">
        <f>Q141+Q145</f>
        <v>6832833</v>
      </c>
      <c r="R149" s="88">
        <f>R141+R145</f>
        <v>27827633</v>
      </c>
      <c r="S149" s="65">
        <f>S141+S145</f>
        <v>26162047</v>
      </c>
      <c r="T149" s="65">
        <f>T141+T145</f>
        <v>2759221</v>
      </c>
      <c r="U149" s="65">
        <f>U141+U145</f>
        <v>9914400</v>
      </c>
      <c r="V149" s="88">
        <f>V141+V145</f>
        <v>36076447</v>
      </c>
    </row>
    <row r="150" spans="2:22" ht="45" customHeight="1" x14ac:dyDescent="0.3">
      <c r="B150" s="76">
        <v>344</v>
      </c>
      <c r="C150" s="77" t="s">
        <v>21</v>
      </c>
      <c r="D150" s="81" t="s">
        <v>5</v>
      </c>
      <c r="E150" s="8" t="s">
        <v>6</v>
      </c>
      <c r="F150" s="58">
        <v>43224</v>
      </c>
      <c r="G150" s="58">
        <v>0</v>
      </c>
      <c r="H150" s="62">
        <v>8</v>
      </c>
      <c r="I150" s="62">
        <v>0</v>
      </c>
      <c r="J150" s="62">
        <v>0</v>
      </c>
      <c r="K150" s="62">
        <v>414948</v>
      </c>
      <c r="L150" s="62">
        <v>0</v>
      </c>
      <c r="M150" s="62" t="s">
        <v>33</v>
      </c>
      <c r="N150" s="92">
        <v>414948</v>
      </c>
      <c r="O150" s="60">
        <v>3734536</v>
      </c>
      <c r="P150" s="62">
        <v>0</v>
      </c>
      <c r="Q150" s="62" t="s">
        <v>33</v>
      </c>
      <c r="R150" s="93">
        <v>3734536</v>
      </c>
      <c r="S150" s="62">
        <v>4149484</v>
      </c>
      <c r="T150" s="62">
        <v>0</v>
      </c>
      <c r="U150" s="62" t="s">
        <v>33</v>
      </c>
      <c r="V150" s="93">
        <v>4149484</v>
      </c>
    </row>
    <row r="151" spans="2:22" ht="45" customHeight="1" x14ac:dyDescent="0.3">
      <c r="B151" s="76"/>
      <c r="C151" s="77"/>
      <c r="D151" s="81"/>
      <c r="E151" s="17" t="s">
        <v>7</v>
      </c>
      <c r="F151" s="18">
        <v>0</v>
      </c>
      <c r="G151" s="18">
        <v>0</v>
      </c>
      <c r="H151" s="63">
        <v>0</v>
      </c>
      <c r="I151" s="63">
        <v>0</v>
      </c>
      <c r="J151" s="63">
        <v>0</v>
      </c>
      <c r="K151" s="63">
        <v>0</v>
      </c>
      <c r="L151" s="63">
        <v>0</v>
      </c>
      <c r="M151" s="63" t="s">
        <v>33</v>
      </c>
      <c r="N151" s="85">
        <v>0</v>
      </c>
      <c r="O151" s="20">
        <v>0</v>
      </c>
      <c r="P151" s="63">
        <v>0</v>
      </c>
      <c r="Q151" s="63" t="s">
        <v>33</v>
      </c>
      <c r="R151" s="86">
        <v>0</v>
      </c>
      <c r="S151" s="63">
        <v>0</v>
      </c>
      <c r="T151" s="63">
        <v>0</v>
      </c>
      <c r="U151" s="63" t="s">
        <v>33</v>
      </c>
      <c r="V151" s="86">
        <v>0</v>
      </c>
    </row>
    <row r="152" spans="2:22" ht="45" customHeight="1" x14ac:dyDescent="0.3">
      <c r="B152" s="76"/>
      <c r="C152" s="77"/>
      <c r="D152" s="81"/>
      <c r="E152" s="17" t="s">
        <v>32</v>
      </c>
      <c r="F152" s="18" t="s">
        <v>33</v>
      </c>
      <c r="G152" s="18" t="s">
        <v>33</v>
      </c>
      <c r="H152" s="63" t="s">
        <v>33</v>
      </c>
      <c r="I152" s="63" t="s">
        <v>33</v>
      </c>
      <c r="J152" s="63" t="s">
        <v>33</v>
      </c>
      <c r="K152" s="63" t="s">
        <v>33</v>
      </c>
      <c r="L152" s="63" t="s">
        <v>33</v>
      </c>
      <c r="M152" s="63">
        <v>0</v>
      </c>
      <c r="N152" s="85">
        <v>0</v>
      </c>
      <c r="O152" s="20" t="s">
        <v>33</v>
      </c>
      <c r="P152" s="63" t="s">
        <v>33</v>
      </c>
      <c r="Q152" s="63">
        <v>0</v>
      </c>
      <c r="R152" s="86">
        <v>0</v>
      </c>
      <c r="S152" s="63" t="s">
        <v>33</v>
      </c>
      <c r="T152" s="63" t="s">
        <v>33</v>
      </c>
      <c r="U152" s="63">
        <v>0</v>
      </c>
      <c r="V152" s="86">
        <v>0</v>
      </c>
    </row>
    <row r="153" spans="2:22" ht="45" customHeight="1" x14ac:dyDescent="0.3">
      <c r="B153" s="76"/>
      <c r="C153" s="77"/>
      <c r="D153" s="81"/>
      <c r="E153" s="34" t="s">
        <v>8</v>
      </c>
      <c r="F153" s="35">
        <v>43224</v>
      </c>
      <c r="G153" s="35">
        <v>0</v>
      </c>
      <c r="H153" s="35">
        <v>8</v>
      </c>
      <c r="I153" s="35">
        <v>0</v>
      </c>
      <c r="J153" s="35">
        <v>0</v>
      </c>
      <c r="K153" s="35">
        <v>414948</v>
      </c>
      <c r="L153" s="35">
        <v>0</v>
      </c>
      <c r="M153" s="35">
        <v>0</v>
      </c>
      <c r="N153" s="36">
        <v>414948</v>
      </c>
      <c r="O153" s="37">
        <v>3734536</v>
      </c>
      <c r="P153" s="35">
        <v>0</v>
      </c>
      <c r="Q153" s="35">
        <v>0</v>
      </c>
      <c r="R153" s="38">
        <v>3734536</v>
      </c>
      <c r="S153" s="65">
        <v>4149484</v>
      </c>
      <c r="T153" s="35">
        <v>0</v>
      </c>
      <c r="U153" s="35">
        <v>0</v>
      </c>
      <c r="V153" s="38">
        <v>4149484</v>
      </c>
    </row>
    <row r="154" spans="2:22" ht="45" customHeight="1" x14ac:dyDescent="0.3">
      <c r="B154" s="76">
        <v>345</v>
      </c>
      <c r="C154" s="77" t="s">
        <v>22</v>
      </c>
      <c r="D154" s="81" t="s">
        <v>5</v>
      </c>
      <c r="E154" s="24" t="s">
        <v>6</v>
      </c>
      <c r="F154" s="58">
        <v>31413</v>
      </c>
      <c r="G154" s="58">
        <v>0</v>
      </c>
      <c r="H154" s="58">
        <v>21.14</v>
      </c>
      <c r="I154" s="58">
        <v>0</v>
      </c>
      <c r="J154" s="58">
        <v>0</v>
      </c>
      <c r="K154" s="58">
        <v>4297540</v>
      </c>
      <c r="L154" s="58">
        <v>0</v>
      </c>
      <c r="M154" s="58" t="s">
        <v>33</v>
      </c>
      <c r="N154" s="59">
        <v>4297540</v>
      </c>
      <c r="O154" s="60">
        <v>3671343</v>
      </c>
      <c r="P154" s="58">
        <v>0</v>
      </c>
      <c r="Q154" s="58" t="s">
        <v>33</v>
      </c>
      <c r="R154" s="61">
        <v>3671343</v>
      </c>
      <c r="S154" s="62">
        <v>7968883</v>
      </c>
      <c r="T154" s="58">
        <v>0</v>
      </c>
      <c r="U154" s="58" t="s">
        <v>33</v>
      </c>
      <c r="V154" s="61">
        <v>7968883</v>
      </c>
    </row>
    <row r="155" spans="2:22" ht="45" customHeight="1" x14ac:dyDescent="0.3">
      <c r="B155" s="76"/>
      <c r="C155" s="77"/>
      <c r="D155" s="81"/>
      <c r="E155" s="17" t="s">
        <v>7</v>
      </c>
      <c r="F155" s="18">
        <v>30901</v>
      </c>
      <c r="G155" s="18">
        <v>0</v>
      </c>
      <c r="H155" s="18">
        <v>0.74</v>
      </c>
      <c r="I155" s="18">
        <v>0</v>
      </c>
      <c r="J155" s="18">
        <v>2</v>
      </c>
      <c r="K155" s="18">
        <v>86952</v>
      </c>
      <c r="L155" s="18">
        <v>0</v>
      </c>
      <c r="M155" s="18" t="s">
        <v>33</v>
      </c>
      <c r="N155" s="19">
        <v>86952</v>
      </c>
      <c r="O155" s="20">
        <v>929059</v>
      </c>
      <c r="P155" s="18">
        <v>0</v>
      </c>
      <c r="Q155" s="18" t="s">
        <v>33</v>
      </c>
      <c r="R155" s="21">
        <v>929059</v>
      </c>
      <c r="S155" s="63">
        <v>1016011</v>
      </c>
      <c r="T155" s="18">
        <v>0</v>
      </c>
      <c r="U155" s="18" t="s">
        <v>33</v>
      </c>
      <c r="V155" s="21">
        <v>1016011</v>
      </c>
    </row>
    <row r="156" spans="2:22" ht="45" customHeight="1" x14ac:dyDescent="0.3">
      <c r="B156" s="22"/>
      <c r="C156" s="6"/>
      <c r="D156" s="23"/>
      <c r="E156" s="17" t="s">
        <v>32</v>
      </c>
      <c r="F156" s="18" t="s">
        <v>33</v>
      </c>
      <c r="G156" s="18" t="s">
        <v>33</v>
      </c>
      <c r="H156" s="18" t="s">
        <v>33</v>
      </c>
      <c r="I156" s="18" t="s">
        <v>33</v>
      </c>
      <c r="J156" s="18" t="s">
        <v>33</v>
      </c>
      <c r="K156" s="18" t="s">
        <v>33</v>
      </c>
      <c r="L156" s="18" t="s">
        <v>33</v>
      </c>
      <c r="M156" s="18">
        <v>0</v>
      </c>
      <c r="N156" s="19">
        <v>0</v>
      </c>
      <c r="O156" s="20" t="s">
        <v>33</v>
      </c>
      <c r="P156" s="18" t="s">
        <v>33</v>
      </c>
      <c r="Q156" s="18">
        <v>3533435</v>
      </c>
      <c r="R156" s="21">
        <v>3533435</v>
      </c>
      <c r="S156" s="63" t="s">
        <v>33</v>
      </c>
      <c r="T156" s="18" t="s">
        <v>33</v>
      </c>
      <c r="U156" s="18">
        <v>3533435</v>
      </c>
      <c r="V156" s="21">
        <v>3533435</v>
      </c>
    </row>
    <row r="157" spans="2:22" ht="45" customHeight="1" x14ac:dyDescent="0.3">
      <c r="B157" s="22"/>
      <c r="C157" s="6"/>
      <c r="D157" s="23"/>
      <c r="E157" s="17" t="s">
        <v>8</v>
      </c>
      <c r="F157" s="18">
        <v>31354</v>
      </c>
      <c r="G157" s="18">
        <v>0</v>
      </c>
      <c r="H157" s="18">
        <v>21.88</v>
      </c>
      <c r="I157" s="18">
        <v>0</v>
      </c>
      <c r="J157" s="18">
        <v>2</v>
      </c>
      <c r="K157" s="18">
        <v>4384492</v>
      </c>
      <c r="L157" s="18">
        <v>0</v>
      </c>
      <c r="M157" s="18">
        <v>0</v>
      </c>
      <c r="N157" s="19">
        <v>4384492</v>
      </c>
      <c r="O157" s="20">
        <v>4600402</v>
      </c>
      <c r="P157" s="18">
        <v>0</v>
      </c>
      <c r="Q157" s="18">
        <v>3533435</v>
      </c>
      <c r="R157" s="21">
        <v>8133837</v>
      </c>
      <c r="S157" s="63">
        <v>8984894</v>
      </c>
      <c r="T157" s="18">
        <v>0</v>
      </c>
      <c r="U157" s="18">
        <v>3533435</v>
      </c>
      <c r="V157" s="21">
        <v>12518329</v>
      </c>
    </row>
    <row r="158" spans="2:22" ht="45" customHeight="1" x14ac:dyDescent="0.3">
      <c r="B158" s="76">
        <v>355</v>
      </c>
      <c r="C158" s="77" t="s">
        <v>46</v>
      </c>
      <c r="D158" s="81" t="s">
        <v>5</v>
      </c>
      <c r="E158" s="24" t="s">
        <v>6</v>
      </c>
      <c r="F158" s="58">
        <v>0</v>
      </c>
      <c r="G158" s="58">
        <v>0</v>
      </c>
      <c r="H158" s="58">
        <v>0</v>
      </c>
      <c r="I158" s="58">
        <v>0</v>
      </c>
      <c r="J158" s="58">
        <v>0</v>
      </c>
      <c r="K158" s="58">
        <v>0</v>
      </c>
      <c r="L158" s="58">
        <v>0</v>
      </c>
      <c r="M158" s="58" t="s">
        <v>33</v>
      </c>
      <c r="N158" s="59">
        <v>0</v>
      </c>
      <c r="O158" s="60">
        <v>0</v>
      </c>
      <c r="P158" s="58">
        <v>0</v>
      </c>
      <c r="Q158" s="58" t="s">
        <v>33</v>
      </c>
      <c r="R158" s="61">
        <v>0</v>
      </c>
      <c r="S158" s="62">
        <v>0</v>
      </c>
      <c r="T158" s="58">
        <v>0</v>
      </c>
      <c r="U158" s="58" t="s">
        <v>33</v>
      </c>
      <c r="V158" s="61">
        <v>0</v>
      </c>
    </row>
    <row r="159" spans="2:22" ht="45" customHeight="1" x14ac:dyDescent="0.3">
      <c r="B159" s="76"/>
      <c r="C159" s="77"/>
      <c r="D159" s="81"/>
      <c r="E159" s="17" t="s">
        <v>7</v>
      </c>
      <c r="F159" s="18">
        <v>27324</v>
      </c>
      <c r="G159" s="18">
        <v>0</v>
      </c>
      <c r="H159" s="18">
        <v>0.13</v>
      </c>
      <c r="I159" s="18">
        <v>0</v>
      </c>
      <c r="J159" s="18">
        <v>0.57999999999999996</v>
      </c>
      <c r="K159" s="18">
        <v>0</v>
      </c>
      <c r="L159" s="18">
        <v>0</v>
      </c>
      <c r="M159" s="18" t="s">
        <v>33</v>
      </c>
      <c r="N159" s="19">
        <v>0</v>
      </c>
      <c r="O159" s="20">
        <v>232800</v>
      </c>
      <c r="P159" s="18">
        <v>0</v>
      </c>
      <c r="Q159" s="18" t="s">
        <v>33</v>
      </c>
      <c r="R159" s="21">
        <v>232800</v>
      </c>
      <c r="S159" s="63">
        <v>232800</v>
      </c>
      <c r="T159" s="18">
        <v>0</v>
      </c>
      <c r="U159" s="18" t="s">
        <v>33</v>
      </c>
      <c r="V159" s="21">
        <v>232800</v>
      </c>
    </row>
    <row r="160" spans="2:22" ht="45" customHeight="1" x14ac:dyDescent="0.3">
      <c r="B160" s="22"/>
      <c r="C160" s="6"/>
      <c r="D160" s="23"/>
      <c r="E160" s="17" t="s">
        <v>32</v>
      </c>
      <c r="F160" s="18" t="s">
        <v>33</v>
      </c>
      <c r="G160" s="18" t="s">
        <v>33</v>
      </c>
      <c r="H160" s="18" t="s">
        <v>33</v>
      </c>
      <c r="I160" s="18" t="s">
        <v>33</v>
      </c>
      <c r="J160" s="18" t="s">
        <v>33</v>
      </c>
      <c r="K160" s="18" t="s">
        <v>33</v>
      </c>
      <c r="L160" s="18" t="s">
        <v>33</v>
      </c>
      <c r="M160" s="18">
        <v>0</v>
      </c>
      <c r="N160" s="19">
        <v>0</v>
      </c>
      <c r="O160" s="20" t="s">
        <v>33</v>
      </c>
      <c r="P160" s="18" t="s">
        <v>33</v>
      </c>
      <c r="Q160" s="18">
        <v>40000</v>
      </c>
      <c r="R160" s="21">
        <v>40000</v>
      </c>
      <c r="S160" s="63" t="s">
        <v>33</v>
      </c>
      <c r="T160" s="18" t="s">
        <v>33</v>
      </c>
      <c r="U160" s="18">
        <v>40000</v>
      </c>
      <c r="V160" s="21">
        <v>40000</v>
      </c>
    </row>
    <row r="161" spans="2:22" ht="45" customHeight="1" x14ac:dyDescent="0.3">
      <c r="B161" s="22"/>
      <c r="C161" s="6"/>
      <c r="D161" s="23"/>
      <c r="E161" s="17" t="s">
        <v>8</v>
      </c>
      <c r="F161" s="18">
        <v>27324</v>
      </c>
      <c r="G161" s="18">
        <v>0</v>
      </c>
      <c r="H161" s="18">
        <v>0.13</v>
      </c>
      <c r="I161" s="18">
        <v>0</v>
      </c>
      <c r="J161" s="18">
        <v>0.57999999999999996</v>
      </c>
      <c r="K161" s="18">
        <v>0</v>
      </c>
      <c r="L161" s="18">
        <v>0</v>
      </c>
      <c r="M161" s="18">
        <v>0</v>
      </c>
      <c r="N161" s="19">
        <v>0</v>
      </c>
      <c r="O161" s="20">
        <v>232800</v>
      </c>
      <c r="P161" s="18">
        <v>0</v>
      </c>
      <c r="Q161" s="18">
        <v>40000</v>
      </c>
      <c r="R161" s="21">
        <v>272800</v>
      </c>
      <c r="S161" s="63">
        <v>232800</v>
      </c>
      <c r="T161" s="18">
        <v>0</v>
      </c>
      <c r="U161" s="18">
        <v>40000</v>
      </c>
      <c r="V161" s="21">
        <v>272800</v>
      </c>
    </row>
    <row r="162" spans="2:22" ht="45" customHeight="1" x14ac:dyDescent="0.3">
      <c r="B162" s="76">
        <v>377</v>
      </c>
      <c r="C162" s="77" t="s">
        <v>38</v>
      </c>
      <c r="D162" s="81" t="s">
        <v>5</v>
      </c>
      <c r="E162" s="24" t="s">
        <v>6</v>
      </c>
      <c r="F162" s="58">
        <v>0</v>
      </c>
      <c r="G162" s="58">
        <v>0</v>
      </c>
      <c r="H162" s="58">
        <v>0</v>
      </c>
      <c r="I162" s="58">
        <v>0</v>
      </c>
      <c r="J162" s="58">
        <v>0</v>
      </c>
      <c r="K162" s="58">
        <v>0</v>
      </c>
      <c r="L162" s="58">
        <v>0</v>
      </c>
      <c r="M162" s="58" t="s">
        <v>33</v>
      </c>
      <c r="N162" s="59">
        <v>0</v>
      </c>
      <c r="O162" s="60">
        <v>0</v>
      </c>
      <c r="P162" s="58">
        <v>0</v>
      </c>
      <c r="Q162" s="58" t="s">
        <v>33</v>
      </c>
      <c r="R162" s="61">
        <v>0</v>
      </c>
      <c r="S162" s="62">
        <v>0</v>
      </c>
      <c r="T162" s="58">
        <v>0</v>
      </c>
      <c r="U162" s="58" t="s">
        <v>33</v>
      </c>
      <c r="V162" s="61">
        <v>0</v>
      </c>
    </row>
    <row r="163" spans="2:22" ht="45" customHeight="1" x14ac:dyDescent="0.3">
      <c r="B163" s="76"/>
      <c r="C163" s="77"/>
      <c r="D163" s="81"/>
      <c r="E163" s="17" t="s">
        <v>7</v>
      </c>
      <c r="F163" s="18">
        <v>40418</v>
      </c>
      <c r="G163" s="18">
        <v>0</v>
      </c>
      <c r="H163" s="18">
        <v>0</v>
      </c>
      <c r="I163" s="18">
        <v>0</v>
      </c>
      <c r="J163" s="18">
        <v>48.2</v>
      </c>
      <c r="K163" s="18">
        <v>4107339</v>
      </c>
      <c r="L163" s="18">
        <v>0</v>
      </c>
      <c r="M163" s="18" t="s">
        <v>33</v>
      </c>
      <c r="N163" s="19">
        <v>4107339</v>
      </c>
      <c r="O163" s="20">
        <v>19270308</v>
      </c>
      <c r="P163" s="18">
        <v>0</v>
      </c>
      <c r="Q163" s="18" t="s">
        <v>33</v>
      </c>
      <c r="R163" s="21">
        <v>19270308</v>
      </c>
      <c r="S163" s="63">
        <v>23377647</v>
      </c>
      <c r="T163" s="18">
        <v>0</v>
      </c>
      <c r="U163" s="18" t="s">
        <v>33</v>
      </c>
      <c r="V163" s="21">
        <v>23377647</v>
      </c>
    </row>
    <row r="164" spans="2:22" ht="45" customHeight="1" x14ac:dyDescent="0.3">
      <c r="B164" s="22"/>
      <c r="C164" s="6"/>
      <c r="D164" s="23"/>
      <c r="E164" s="17" t="s">
        <v>32</v>
      </c>
      <c r="F164" s="18" t="s">
        <v>33</v>
      </c>
      <c r="G164" s="18" t="s">
        <v>33</v>
      </c>
      <c r="H164" s="18" t="s">
        <v>33</v>
      </c>
      <c r="I164" s="18" t="s">
        <v>33</v>
      </c>
      <c r="J164" s="18" t="s">
        <v>33</v>
      </c>
      <c r="K164" s="18" t="s">
        <v>33</v>
      </c>
      <c r="L164" s="18" t="s">
        <v>33</v>
      </c>
      <c r="M164" s="18">
        <v>334087</v>
      </c>
      <c r="N164" s="19">
        <v>334087</v>
      </c>
      <c r="O164" s="20" t="s">
        <v>33</v>
      </c>
      <c r="P164" s="18" t="s">
        <v>33</v>
      </c>
      <c r="Q164" s="18">
        <v>2232722</v>
      </c>
      <c r="R164" s="21">
        <v>2232722</v>
      </c>
      <c r="S164" s="63" t="s">
        <v>33</v>
      </c>
      <c r="T164" s="18" t="s">
        <v>33</v>
      </c>
      <c r="U164" s="18">
        <v>2566809</v>
      </c>
      <c r="V164" s="21">
        <v>2566809</v>
      </c>
    </row>
    <row r="165" spans="2:22" ht="45" customHeight="1" x14ac:dyDescent="0.3">
      <c r="B165" s="76"/>
      <c r="C165" s="77"/>
      <c r="D165" s="81"/>
      <c r="E165" s="34" t="s">
        <v>8</v>
      </c>
      <c r="F165" s="35">
        <v>40418</v>
      </c>
      <c r="G165" s="35">
        <v>0</v>
      </c>
      <c r="H165" s="35">
        <v>0</v>
      </c>
      <c r="I165" s="35">
        <v>0</v>
      </c>
      <c r="J165" s="35">
        <v>48.2</v>
      </c>
      <c r="K165" s="35">
        <v>4107339</v>
      </c>
      <c r="L165" s="35">
        <v>0</v>
      </c>
      <c r="M165" s="35">
        <v>334087</v>
      </c>
      <c r="N165" s="36">
        <v>4441426</v>
      </c>
      <c r="O165" s="37">
        <v>19270308</v>
      </c>
      <c r="P165" s="35">
        <v>0</v>
      </c>
      <c r="Q165" s="35">
        <v>2232722</v>
      </c>
      <c r="R165" s="38">
        <v>21503030</v>
      </c>
      <c r="S165" s="65">
        <v>23377647</v>
      </c>
      <c r="T165" s="35">
        <v>0</v>
      </c>
      <c r="U165" s="35">
        <v>2566809</v>
      </c>
      <c r="V165" s="38">
        <v>25944456</v>
      </c>
    </row>
    <row r="166" spans="2:22" ht="45" customHeight="1" x14ac:dyDescent="0.3">
      <c r="B166" s="100" t="s">
        <v>23</v>
      </c>
      <c r="C166" s="101"/>
      <c r="D166" s="102"/>
      <c r="E166" s="42" t="s">
        <v>6</v>
      </c>
      <c r="F166" s="43">
        <f>IF(H166+J166=0, 0, ROUND((S166-T166)/(J166+H166)/12,0))</f>
        <v>46580</v>
      </c>
      <c r="G166" s="47">
        <f>IF(I166=0,0,ROUND(T166/I166,0))</f>
        <v>104216</v>
      </c>
      <c r="H166" s="47">
        <f t="shared" ref="H166:L167" si="86">H22+H34+H46+H58+H70+H82+H94+H106+H118+H138</f>
        <v>160.75</v>
      </c>
      <c r="I166" s="47">
        <f t="shared" si="86"/>
        <v>138.80000000000001</v>
      </c>
      <c r="J166" s="47">
        <f t="shared" si="86"/>
        <v>2247.3000000000002</v>
      </c>
      <c r="K166" s="43">
        <f t="shared" si="86"/>
        <v>221952966</v>
      </c>
      <c r="L166" s="43">
        <f t="shared" si="86"/>
        <v>4170129</v>
      </c>
      <c r="M166" s="58" t="s">
        <v>33</v>
      </c>
      <c r="N166" s="44">
        <f t="shared" ref="N166:P167" si="87">N22+N34+N46+N58+N70+N82+N94+N106+N118+N138</f>
        <v>221952966</v>
      </c>
      <c r="O166" s="45">
        <f t="shared" si="87"/>
        <v>1138529727</v>
      </c>
      <c r="P166" s="43">
        <f t="shared" si="87"/>
        <v>10295119</v>
      </c>
      <c r="Q166" s="58" t="s">
        <v>33</v>
      </c>
      <c r="R166" s="46">
        <f t="shared" ref="R166:T167" si="88">R22+R34+R46+R58+R70+R82+R94+R106+R118+R138</f>
        <v>1138529727</v>
      </c>
      <c r="S166" s="47">
        <f t="shared" si="88"/>
        <v>1360482693</v>
      </c>
      <c r="T166" s="43">
        <f t="shared" si="88"/>
        <v>14465248</v>
      </c>
      <c r="U166" s="43" t="s">
        <v>33</v>
      </c>
      <c r="V166" s="46">
        <f>V22+V34+V46+V58+V70+V82+V94+V106+V118+V138</f>
        <v>1360482693</v>
      </c>
    </row>
    <row r="167" spans="2:22" ht="45" customHeight="1" x14ac:dyDescent="0.3">
      <c r="B167" s="94"/>
      <c r="C167" s="95"/>
      <c r="D167" s="96"/>
      <c r="E167" s="50" t="s">
        <v>7</v>
      </c>
      <c r="F167" s="51">
        <f>IF(H167+J167=0, 0, ROUND((S167-T167)/(J167+H167)/12,0))</f>
        <v>37160</v>
      </c>
      <c r="G167" s="55">
        <f>IF(I167=0,0,ROUND(T167/I167,0))</f>
        <v>80400</v>
      </c>
      <c r="H167" s="55">
        <f t="shared" si="86"/>
        <v>6.45</v>
      </c>
      <c r="I167" s="55">
        <f t="shared" si="86"/>
        <v>8.5</v>
      </c>
      <c r="J167" s="55">
        <f t="shared" si="86"/>
        <v>52.7</v>
      </c>
      <c r="K167" s="51">
        <f t="shared" si="86"/>
        <v>4106547</v>
      </c>
      <c r="L167" s="51">
        <f t="shared" si="86"/>
        <v>119153</v>
      </c>
      <c r="M167" s="18" t="s">
        <v>33</v>
      </c>
      <c r="N167" s="52">
        <f t="shared" si="87"/>
        <v>4106547</v>
      </c>
      <c r="O167" s="53">
        <f t="shared" si="87"/>
        <v>22952904</v>
      </c>
      <c r="P167" s="51">
        <f t="shared" si="87"/>
        <v>564247</v>
      </c>
      <c r="Q167" s="18" t="s">
        <v>33</v>
      </c>
      <c r="R167" s="54">
        <f t="shared" si="88"/>
        <v>22952904</v>
      </c>
      <c r="S167" s="55">
        <f t="shared" si="88"/>
        <v>27059451</v>
      </c>
      <c r="T167" s="51">
        <f t="shared" si="88"/>
        <v>683400</v>
      </c>
      <c r="U167" s="51" t="s">
        <v>33</v>
      </c>
      <c r="V167" s="54">
        <f>V23+V35+V47+V59+V71+V83+V95+V107+V119+V139</f>
        <v>27059451</v>
      </c>
    </row>
    <row r="168" spans="2:22" ht="45" customHeight="1" x14ac:dyDescent="0.3">
      <c r="B168" s="94"/>
      <c r="C168" s="95"/>
      <c r="D168" s="96"/>
      <c r="E168" s="50" t="s">
        <v>32</v>
      </c>
      <c r="F168" s="18" t="s">
        <v>33</v>
      </c>
      <c r="G168" s="18" t="s">
        <v>33</v>
      </c>
      <c r="H168" s="18" t="s">
        <v>33</v>
      </c>
      <c r="I168" s="18" t="s">
        <v>33</v>
      </c>
      <c r="J168" s="18" t="s">
        <v>33</v>
      </c>
      <c r="K168" s="18" t="s">
        <v>33</v>
      </c>
      <c r="L168" s="18" t="s">
        <v>33</v>
      </c>
      <c r="M168" s="51">
        <f>M24+M36+M48+M60+M72+M84+M96+M108+M120+M140</f>
        <v>7918514</v>
      </c>
      <c r="N168" s="52">
        <f>N24+N36+N48+N60+N72+N84+N96+N108+N120+N140</f>
        <v>7918514</v>
      </c>
      <c r="O168" s="20" t="s">
        <v>33</v>
      </c>
      <c r="P168" s="18" t="s">
        <v>33</v>
      </c>
      <c r="Q168" s="51">
        <f>Q24+Q36+Q48+Q60+Q72+Q84+Q96+Q108+Q120+Q140</f>
        <v>43209456</v>
      </c>
      <c r="R168" s="54">
        <f>R24+R36+R48+R60+R72+R84+R96+R108+R120+R140</f>
        <v>43209456</v>
      </c>
      <c r="S168" s="55" t="s">
        <v>33</v>
      </c>
      <c r="T168" s="51" t="s">
        <v>33</v>
      </c>
      <c r="U168" s="51">
        <f>U24+U36+U48+U60+U72+U84+U96+U108+U120+U140</f>
        <v>51127970</v>
      </c>
      <c r="V168" s="54">
        <f>V24+V36+V48+V60+V72+V84+V96+V108+V120+V140</f>
        <v>51127970</v>
      </c>
    </row>
    <row r="169" spans="2:22" ht="45" customHeight="1" x14ac:dyDescent="0.3">
      <c r="B169" s="97"/>
      <c r="C169" s="98"/>
      <c r="D169" s="99"/>
      <c r="E169" s="34" t="s">
        <v>8</v>
      </c>
      <c r="F169" s="35">
        <f>IF(H169+J169=0, 0, ROUND((S169-T169)/(J169+H169)/12,0))</f>
        <v>46355</v>
      </c>
      <c r="G169" s="65">
        <f>IF(I169=0,0,ROUND(T169/I169,0))</f>
        <v>102842</v>
      </c>
      <c r="H169" s="65">
        <f>H25+H37+H49+H61+H73+H85+H97+H109+H121+H141</f>
        <v>167.2</v>
      </c>
      <c r="I169" s="65">
        <f>I25+I37+I49+I61+I73+I85+I97+I109+I121+I141</f>
        <v>147.30000000000001</v>
      </c>
      <c r="J169" s="65">
        <f>J25+J37+J49+J61+J73+J85+J97+J109+J121+J141</f>
        <v>2300</v>
      </c>
      <c r="K169" s="35">
        <f>K25+K37+K49+K61+K73+K85+K97+K109+K121+K141</f>
        <v>226059513</v>
      </c>
      <c r="L169" s="35">
        <f>L25+L37+L49+L61+L73+L85+L97+L109+L121+L141</f>
        <v>4289282</v>
      </c>
      <c r="M169" s="35">
        <f>M25+M37+M49+M61+M73+M85+M97+M109+M121+M141</f>
        <v>7918514</v>
      </c>
      <c r="N169" s="36">
        <f>N25+N37+N49+N61+N73+N85+N97+N109+N121+N141</f>
        <v>233978027</v>
      </c>
      <c r="O169" s="37">
        <f>O25+O37+O49+O61+O73+O85+O97+O109+O121+O141</f>
        <v>1161482631</v>
      </c>
      <c r="P169" s="35">
        <f>P25+P37+P49+P61+P73+P85+P97+P109+P121+P141</f>
        <v>10859366</v>
      </c>
      <c r="Q169" s="35">
        <f>Q25+Q37+Q49+Q61+Q73+Q85+Q97+Q109+Q121+Q141</f>
        <v>43209456</v>
      </c>
      <c r="R169" s="38">
        <f>R25+R37+R49+R61+R73+R85+R97+R109+R121+R141</f>
        <v>1204692087</v>
      </c>
      <c r="S169" s="65">
        <f>S25+S37+S49+S61+S73+S85+S97+S109+S121+S141</f>
        <v>1387542144</v>
      </c>
      <c r="T169" s="35">
        <f>T25+T37+T49+T61+T73+T85+T97+T109+T121+T141</f>
        <v>15148648</v>
      </c>
      <c r="U169" s="35">
        <f>U25+U37+U49+U61+U73+U85+U97+U109+U121+U141</f>
        <v>51127970</v>
      </c>
      <c r="V169" s="38">
        <f>V25+V37+V49+V61+V73+V85+V97+V109+V121+V141</f>
        <v>1438670114</v>
      </c>
    </row>
    <row r="170" spans="2:22" ht="45" customHeight="1" x14ac:dyDescent="0.3">
      <c r="B170" s="100" t="s">
        <v>24</v>
      </c>
      <c r="C170" s="101"/>
      <c r="D170" s="102"/>
      <c r="E170" s="56" t="s">
        <v>6</v>
      </c>
      <c r="F170" s="43">
        <f>IF(H170+J170=0, 0, ROUND((S170-T170)/(J170+H170)/12,0))</f>
        <v>26251</v>
      </c>
      <c r="G170" s="47">
        <f>IF(I170=0,0,ROUND(T170/I170,0))</f>
        <v>55550</v>
      </c>
      <c r="H170" s="47">
        <f>H6+H14+H18+H26+H38+H50+H62+H74+H86+H98+H110+H122+H130+H134+H142+H150+H154+H162+H10+H158</f>
        <v>75.44</v>
      </c>
      <c r="I170" s="47">
        <f t="shared" ref="I170:L170" si="89">I6+I14+I18+I26+I38+I50+I62+I74+I86+I98+I110+I122+I130+I134+I142+I150+I154+I162+I10+I158</f>
        <v>351.5</v>
      </c>
      <c r="J170" s="47">
        <f t="shared" si="89"/>
        <v>1706.61</v>
      </c>
      <c r="K170" s="47">
        <f t="shared" si="89"/>
        <v>90748309</v>
      </c>
      <c r="L170" s="47">
        <f t="shared" si="89"/>
        <v>3900503</v>
      </c>
      <c r="M170" s="58" t="s">
        <v>33</v>
      </c>
      <c r="N170" s="103">
        <f>N6+N14+N18+N26+N38+N50+N62+N74+N86+N98+N110+N122+N130+N134+N142+N150+N154+N162+N10+N158</f>
        <v>90748309</v>
      </c>
      <c r="O170" s="45">
        <f t="shared" ref="O170:P170" si="90">O6+O14+O18+O26+O38+O50+O62+O74+O86+O98+O110+O122+O130+O134+O142+O150+O154+O162+O10+O158</f>
        <v>490147027</v>
      </c>
      <c r="P170" s="47">
        <f t="shared" si="90"/>
        <v>15625357</v>
      </c>
      <c r="Q170" s="58" t="s">
        <v>33</v>
      </c>
      <c r="R170" s="104">
        <f>R6+R14+R18+R26+R38+R50+R62+R74+R86+R98+R110+R122+R130+R134+R142+R150+R154+R162+R10+R158</f>
        <v>490147027</v>
      </c>
      <c r="S170" s="47">
        <f t="shared" ref="S170:T170" si="91">S6+S14+S18+S26+S38+S50+S62+S74+S86+S98+S110+S122+S130+S134+S142+S150+S154+S162+S10+S158</f>
        <v>580895336</v>
      </c>
      <c r="T170" s="43">
        <f t="shared" si="91"/>
        <v>19525860</v>
      </c>
      <c r="U170" s="47" t="s">
        <v>33</v>
      </c>
      <c r="V170" s="104">
        <f>V6+V14+V18+V26+V38+V50+V62+V74+V86+V98+V110+V122+V130+V134+V142+V150+V154+V162+V10+V158</f>
        <v>580895336</v>
      </c>
    </row>
    <row r="171" spans="2:22" ht="45" customHeight="1" x14ac:dyDescent="0.3">
      <c r="B171" s="94"/>
      <c r="C171" s="95"/>
      <c r="D171" s="96"/>
      <c r="E171" s="50" t="s">
        <v>7</v>
      </c>
      <c r="F171" s="51">
        <f>IF(H171+J171=0, 0, ROUND((S171-T171)/(J171+H171)/12,0))</f>
        <v>34273</v>
      </c>
      <c r="G171" s="55">
        <f>IF(I171=0,0,ROUND(T171/I171,0))</f>
        <v>37166</v>
      </c>
      <c r="H171" s="55">
        <f t="shared" ref="H171:L171" si="92">H7+H15+H19+H27+H39+H51+H63+H75+H87+H99+H111+H123+H131+H135+H143+H151+H155+H163+H11+H159</f>
        <v>108.38000000000001</v>
      </c>
      <c r="I171" s="55">
        <f t="shared" si="92"/>
        <v>107</v>
      </c>
      <c r="J171" s="55">
        <f t="shared" si="92"/>
        <v>1285.08</v>
      </c>
      <c r="K171" s="55">
        <f t="shared" si="92"/>
        <v>116259670</v>
      </c>
      <c r="L171" s="55">
        <f t="shared" si="92"/>
        <v>690342</v>
      </c>
      <c r="M171" s="18" t="s">
        <v>33</v>
      </c>
      <c r="N171" s="105">
        <f>N7+N15+N19+N27+N39+N51+N63+N75+N87+N99+N111+N123+N131+N135+N143+N151+N155+N163+N11+N159</f>
        <v>116259670</v>
      </c>
      <c r="O171" s="53">
        <f t="shared" ref="O171:P171" si="93">O7+O15+O19+O27+O39+O51+O63+O75+O87+O99+O111+O123+O131+O135+O143+O151+O155+O163+O11+O159</f>
        <v>460807973</v>
      </c>
      <c r="P171" s="55">
        <f t="shared" si="93"/>
        <v>3286432</v>
      </c>
      <c r="Q171" s="18" t="s">
        <v>33</v>
      </c>
      <c r="R171" s="106">
        <f>R7+R15+R19+R27+R39+R51+R63+R75+R87+R99+R111+R123+R131+R135+R143+R151+R155+R163+R11+R159</f>
        <v>460807973</v>
      </c>
      <c r="S171" s="55">
        <f t="shared" ref="S171:T171" si="94">S7+S15+S19+S27+S39+S51+S63+S75+S87+S99+S111+S123+S131+S135+S143+S151+S155+S163+S11+S159</f>
        <v>577067643</v>
      </c>
      <c r="T171" s="51">
        <f t="shared" si="94"/>
        <v>3976774</v>
      </c>
      <c r="U171" s="55" t="s">
        <v>33</v>
      </c>
      <c r="V171" s="106">
        <f>V7+V15+V19+V27+V39+V51+V63+V75+V87+V99+V111+V123+V131+V135+V143+V151+V155+V163+V11+V159</f>
        <v>577067643</v>
      </c>
    </row>
    <row r="172" spans="2:22" ht="45" customHeight="1" x14ac:dyDescent="0.3">
      <c r="B172" s="94"/>
      <c r="C172" s="95"/>
      <c r="D172" s="96"/>
      <c r="E172" s="50" t="s">
        <v>32</v>
      </c>
      <c r="F172" s="18" t="s">
        <v>33</v>
      </c>
      <c r="G172" s="18" t="s">
        <v>33</v>
      </c>
      <c r="H172" s="18" t="s">
        <v>33</v>
      </c>
      <c r="I172" s="18" t="s">
        <v>33</v>
      </c>
      <c r="J172" s="18" t="s">
        <v>33</v>
      </c>
      <c r="K172" s="18" t="s">
        <v>33</v>
      </c>
      <c r="L172" s="18" t="s">
        <v>33</v>
      </c>
      <c r="M172" s="55">
        <f>M8+M16+M20+M28+M40+M52+M64+M76+M88+M100+M112+M124+M132+M136+M144+M152+M156+M164+M12+M160</f>
        <v>58993596</v>
      </c>
      <c r="N172" s="105" t="s">
        <v>33</v>
      </c>
      <c r="O172" s="20" t="s">
        <v>33</v>
      </c>
      <c r="P172" s="18" t="s">
        <v>33</v>
      </c>
      <c r="Q172" s="55">
        <f>Q8+Q16+Q20+Q28+Q40+Q52+Q64+Q76+Q88+Q100+Q112+Q124+Q132+Q136+Q144+Q152+Q156+Q164+Q12+Q160</f>
        <v>275737889</v>
      </c>
      <c r="R172" s="106" t="s">
        <v>33</v>
      </c>
      <c r="S172" s="55" t="s">
        <v>33</v>
      </c>
      <c r="T172" s="51" t="s">
        <v>33</v>
      </c>
      <c r="U172" s="55">
        <f>U8+U16+U20+U28+U40+U52+U64+U76+U88+U100+U112+U124+U132+U136+U144+U152+U156+U164+U12+U160</f>
        <v>334731485</v>
      </c>
      <c r="V172" s="106" t="s">
        <v>33</v>
      </c>
    </row>
    <row r="173" spans="2:22" ht="45" customHeight="1" x14ac:dyDescent="0.3">
      <c r="B173" s="97"/>
      <c r="C173" s="98"/>
      <c r="D173" s="99"/>
      <c r="E173" s="34" t="s">
        <v>8</v>
      </c>
      <c r="F173" s="18">
        <f>IF(H173+J173=0, 0, ROUND((S173-T173)/(J173+H173)/12,0))</f>
        <v>29771</v>
      </c>
      <c r="G173" s="63">
        <f>IF(I173=0,0,ROUND(T173/I173,0))</f>
        <v>51260</v>
      </c>
      <c r="H173" s="63">
        <f t="shared" ref="H173:U173" si="95">H9+H17+H21+H29+H41+H53+H65+H77+H89+H101+H113+H125+H133+H137+H145+H153+H157+H165+H13+H161</f>
        <v>183.82</v>
      </c>
      <c r="I173" s="63">
        <f t="shared" si="95"/>
        <v>458.5</v>
      </c>
      <c r="J173" s="63">
        <f t="shared" si="95"/>
        <v>2991.69</v>
      </c>
      <c r="K173" s="63">
        <f t="shared" si="95"/>
        <v>207007979</v>
      </c>
      <c r="L173" s="63">
        <f t="shared" si="95"/>
        <v>4590845</v>
      </c>
      <c r="M173" s="63">
        <f t="shared" si="95"/>
        <v>58993596</v>
      </c>
      <c r="N173" s="85">
        <f t="shared" si="95"/>
        <v>266001575</v>
      </c>
      <c r="O173" s="20">
        <f t="shared" si="95"/>
        <v>950955000</v>
      </c>
      <c r="P173" s="63">
        <f t="shared" si="95"/>
        <v>18911789</v>
      </c>
      <c r="Q173" s="63">
        <f t="shared" si="95"/>
        <v>275737889</v>
      </c>
      <c r="R173" s="86">
        <f t="shared" si="95"/>
        <v>1226692889</v>
      </c>
      <c r="S173" s="63">
        <f t="shared" si="95"/>
        <v>1157962979</v>
      </c>
      <c r="T173" s="18">
        <f t="shared" si="95"/>
        <v>23502634</v>
      </c>
      <c r="U173" s="63">
        <f t="shared" si="95"/>
        <v>334731485</v>
      </c>
      <c r="V173" s="86">
        <f>V9+V17+V21+V29+V41+V53+V65+V77+V89+V101+V113+V125+V133+V137+V145+V153+V157+V165+V13+V161</f>
        <v>1492694464</v>
      </c>
    </row>
    <row r="174" spans="2:22" ht="45" customHeight="1" x14ac:dyDescent="0.3">
      <c r="B174" s="100" t="s">
        <v>11</v>
      </c>
      <c r="C174" s="101"/>
      <c r="D174" s="102"/>
      <c r="E174" s="24" t="s">
        <v>6</v>
      </c>
      <c r="F174" s="58">
        <f>IF(H174+J174=0, 0, ROUND((S174-T174)/(J174+H174)/12,0))</f>
        <v>37934</v>
      </c>
      <c r="G174" s="62">
        <f>IF(I174=0,0,ROUND(T174/I174,0))</f>
        <v>69327</v>
      </c>
      <c r="H174" s="62">
        <f>H166+H170</f>
        <v>236.19</v>
      </c>
      <c r="I174" s="62">
        <f t="shared" ref="I174:K174" si="96">I166+I170</f>
        <v>490.3</v>
      </c>
      <c r="J174" s="62">
        <f t="shared" si="96"/>
        <v>3953.91</v>
      </c>
      <c r="K174" s="62">
        <f t="shared" si="96"/>
        <v>312701275</v>
      </c>
      <c r="L174" s="62">
        <f>L166+L170</f>
        <v>8070632</v>
      </c>
      <c r="M174" s="58" t="s">
        <v>33</v>
      </c>
      <c r="N174" s="92">
        <f>K174</f>
        <v>312701275</v>
      </c>
      <c r="O174" s="60">
        <f>O166+O170</f>
        <v>1628676754</v>
      </c>
      <c r="P174" s="62">
        <f>P166+P170</f>
        <v>25920476</v>
      </c>
      <c r="Q174" s="58" t="s">
        <v>33</v>
      </c>
      <c r="R174" s="93">
        <f>O174</f>
        <v>1628676754</v>
      </c>
      <c r="S174" s="62">
        <f>K174+O174</f>
        <v>1941378029</v>
      </c>
      <c r="T174" s="58">
        <f>L174+P174</f>
        <v>33991108</v>
      </c>
      <c r="U174" s="62" t="s">
        <v>33</v>
      </c>
      <c r="V174" s="93">
        <f>S174</f>
        <v>1941378029</v>
      </c>
    </row>
    <row r="175" spans="2:22" ht="45" customHeight="1" x14ac:dyDescent="0.3">
      <c r="B175" s="94"/>
      <c r="C175" s="95"/>
      <c r="D175" s="96"/>
      <c r="E175" s="17" t="s">
        <v>7</v>
      </c>
      <c r="F175" s="18">
        <f>IF(H175+J175=0, 0, ROUND((S175-T175)/(J175+H175)/12,0))</f>
        <v>34390</v>
      </c>
      <c r="G175" s="63">
        <f>IF(I175=0,0,ROUND(T175/I175,0))</f>
        <v>40348</v>
      </c>
      <c r="H175" s="63">
        <f t="shared" ref="H175:L175" si="97">H167+H171</f>
        <v>114.83000000000001</v>
      </c>
      <c r="I175" s="63">
        <f t="shared" si="97"/>
        <v>115.5</v>
      </c>
      <c r="J175" s="63">
        <f>J167+J171</f>
        <v>1337.78</v>
      </c>
      <c r="K175" s="63">
        <f t="shared" si="97"/>
        <v>120366217</v>
      </c>
      <c r="L175" s="63">
        <f t="shared" si="97"/>
        <v>809495</v>
      </c>
      <c r="M175" s="18" t="s">
        <v>33</v>
      </c>
      <c r="N175" s="85">
        <f>K175</f>
        <v>120366217</v>
      </c>
      <c r="O175" s="20">
        <f>O167+O171</f>
        <v>483760877</v>
      </c>
      <c r="P175" s="63">
        <f>P167+P171</f>
        <v>3850679</v>
      </c>
      <c r="Q175" s="18" t="s">
        <v>33</v>
      </c>
      <c r="R175" s="86">
        <f>O175</f>
        <v>483760877</v>
      </c>
      <c r="S175" s="63">
        <f>K175+O175</f>
        <v>604127094</v>
      </c>
      <c r="T175" s="18">
        <f>L175+P175</f>
        <v>4660174</v>
      </c>
      <c r="U175" s="63" t="s">
        <v>33</v>
      </c>
      <c r="V175" s="86">
        <f>S175</f>
        <v>604127094</v>
      </c>
    </row>
    <row r="176" spans="2:22" ht="45" customHeight="1" x14ac:dyDescent="0.3">
      <c r="B176" s="94"/>
      <c r="C176" s="95"/>
      <c r="D176" s="96"/>
      <c r="E176" s="17" t="s">
        <v>32</v>
      </c>
      <c r="F176" s="18" t="s">
        <v>33</v>
      </c>
      <c r="G176" s="18" t="s">
        <v>33</v>
      </c>
      <c r="H176" s="18" t="s">
        <v>33</v>
      </c>
      <c r="I176" s="18" t="s">
        <v>33</v>
      </c>
      <c r="J176" s="18" t="s">
        <v>33</v>
      </c>
      <c r="K176" s="18" t="s">
        <v>33</v>
      </c>
      <c r="L176" s="18" t="s">
        <v>33</v>
      </c>
      <c r="M176" s="63">
        <f>M168+M172</f>
        <v>66912110</v>
      </c>
      <c r="N176" s="85">
        <f>M176</f>
        <v>66912110</v>
      </c>
      <c r="O176" s="20" t="s">
        <v>33</v>
      </c>
      <c r="P176" s="18" t="s">
        <v>33</v>
      </c>
      <c r="Q176" s="63">
        <f>Q168+Q172</f>
        <v>318947345</v>
      </c>
      <c r="R176" s="86">
        <f>Q176</f>
        <v>318947345</v>
      </c>
      <c r="S176" s="63" t="s">
        <v>33</v>
      </c>
      <c r="T176" s="18" t="s">
        <v>33</v>
      </c>
      <c r="U176" s="63">
        <f>M176+Q176</f>
        <v>385859455</v>
      </c>
      <c r="V176" s="86">
        <f>U176</f>
        <v>385859455</v>
      </c>
    </row>
    <row r="177" spans="2:22" ht="45" customHeight="1" thickBot="1" x14ac:dyDescent="0.35">
      <c r="B177" s="107"/>
      <c r="C177" s="108"/>
      <c r="D177" s="109"/>
      <c r="E177" s="110" t="s">
        <v>8</v>
      </c>
      <c r="F177" s="111">
        <f>IF(H177+J177=0, 0, ROUND((S177-T177)/(J177+H177)/12,0))</f>
        <v>37022</v>
      </c>
      <c r="G177" s="112">
        <f>IF(I177=0,0,ROUND(T177/I177,0))</f>
        <v>63802</v>
      </c>
      <c r="H177" s="112">
        <f>H174+H175</f>
        <v>351.02</v>
      </c>
      <c r="I177" s="112">
        <f>I174+I175</f>
        <v>605.79999999999995</v>
      </c>
      <c r="J177" s="112">
        <f>J174+J175</f>
        <v>5291.69</v>
      </c>
      <c r="K177" s="112">
        <f>K174+K175</f>
        <v>433067492</v>
      </c>
      <c r="L177" s="112">
        <f>L174+L175</f>
        <v>8880127</v>
      </c>
      <c r="M177" s="112">
        <f>M176</f>
        <v>66912110</v>
      </c>
      <c r="N177" s="113">
        <f>IF(K177+M177=N174+N175+N176,K177+M177,"CHYBA")</f>
        <v>499979602</v>
      </c>
      <c r="O177" s="114">
        <f>O174+O175</f>
        <v>2112437631</v>
      </c>
      <c r="P177" s="112">
        <f>P174+P175</f>
        <v>29771155</v>
      </c>
      <c r="Q177" s="112">
        <f>Q176</f>
        <v>318947345</v>
      </c>
      <c r="R177" s="115">
        <f>IF(O177+Q177=R174+R175+R176,O177+Q177,"CHYBA")</f>
        <v>2431384976</v>
      </c>
      <c r="S177" s="112">
        <f>S174+S175</f>
        <v>2545505123</v>
      </c>
      <c r="T177" s="111">
        <f>T174+T175</f>
        <v>38651282</v>
      </c>
      <c r="U177" s="112">
        <f>U176</f>
        <v>385859455</v>
      </c>
      <c r="V177" s="115">
        <f>IF(S177+U177=V174+V175+V176,S177+U177,"CHYBA")</f>
        <v>2931364578</v>
      </c>
    </row>
    <row r="178" spans="2:22" ht="12" customHeight="1" x14ac:dyDescent="0.3">
      <c r="B178" s="116"/>
      <c r="C178" s="116"/>
      <c r="D178" s="116"/>
      <c r="E178" s="116"/>
      <c r="F178" s="116"/>
      <c r="G178" s="116"/>
      <c r="H178" s="116"/>
      <c r="I178" s="116"/>
      <c r="J178" s="116"/>
      <c r="K178" s="116"/>
      <c r="L178" s="116"/>
      <c r="M178" s="116"/>
      <c r="N178" s="116"/>
      <c r="O178" s="116"/>
      <c r="P178" s="116"/>
      <c r="Q178" s="116"/>
      <c r="R178" s="116"/>
      <c r="S178" s="116"/>
      <c r="T178" s="116"/>
      <c r="U178" s="116"/>
      <c r="V178" s="116"/>
    </row>
    <row r="179" spans="2:22" ht="24.9" customHeight="1" x14ac:dyDescent="0.3">
      <c r="B179" s="117" t="s">
        <v>51</v>
      </c>
      <c r="C179" s="117"/>
      <c r="D179" s="117"/>
      <c r="E179" s="117"/>
      <c r="F179" s="117"/>
      <c r="G179" s="117"/>
      <c r="H179" s="117"/>
      <c r="I179" s="118"/>
      <c r="J179" s="118"/>
      <c r="K179" s="118"/>
      <c r="L179" s="118"/>
      <c r="M179" s="118"/>
      <c r="N179" s="118"/>
      <c r="O179" s="118"/>
      <c r="P179" s="119"/>
      <c r="Q179" s="119"/>
      <c r="R179" s="119"/>
      <c r="S179" s="119"/>
      <c r="T179" s="119"/>
      <c r="U179" s="119"/>
      <c r="V179" s="119"/>
    </row>
    <row r="180" spans="2:22" ht="24.9" customHeight="1" x14ac:dyDescent="0.3">
      <c r="B180" s="120" t="s">
        <v>52</v>
      </c>
      <c r="C180" s="120"/>
      <c r="D180" s="120"/>
      <c r="E180" s="129"/>
      <c r="F180" s="130"/>
      <c r="G180" s="130"/>
      <c r="H180" s="130"/>
      <c r="I180" s="121"/>
      <c r="J180" s="122"/>
      <c r="K180" s="122"/>
      <c r="L180" s="122"/>
      <c r="M180" s="122"/>
      <c r="N180" s="122"/>
      <c r="O180" s="122"/>
      <c r="P180" s="123"/>
      <c r="Q180" s="123"/>
      <c r="R180" s="123"/>
      <c r="S180" s="123"/>
      <c r="T180" s="123"/>
      <c r="U180" s="123"/>
      <c r="V180" s="123"/>
    </row>
    <row r="181" spans="2:22" ht="24.9" customHeight="1" x14ac:dyDescent="0.3">
      <c r="B181" s="124" t="s">
        <v>53</v>
      </c>
      <c r="C181" s="125"/>
      <c r="D181" s="125"/>
      <c r="E181" s="125"/>
      <c r="F181" s="125"/>
      <c r="G181" s="125"/>
      <c r="H181" s="125"/>
      <c r="I181" s="125"/>
      <c r="J181" s="125"/>
      <c r="K181" s="118"/>
      <c r="L181" s="118"/>
      <c r="M181" s="118"/>
      <c r="N181" s="118"/>
      <c r="O181" s="118"/>
      <c r="P181" s="126"/>
      <c r="Q181" s="126"/>
      <c r="R181" s="126"/>
      <c r="S181" s="126"/>
      <c r="T181" s="126"/>
      <c r="U181" s="126"/>
      <c r="V181" s="126"/>
    </row>
    <row r="182" spans="2:22" ht="26.25" customHeight="1" x14ac:dyDescent="0.3">
      <c r="B182" s="124" t="s">
        <v>54</v>
      </c>
      <c r="C182" s="127"/>
      <c r="D182" s="127"/>
      <c r="E182" s="127"/>
      <c r="F182" s="127"/>
      <c r="G182" s="127"/>
      <c r="H182" s="127"/>
      <c r="I182" s="127"/>
      <c r="J182" s="127"/>
      <c r="K182" s="127"/>
      <c r="L182" s="127"/>
      <c r="M182" s="127"/>
      <c r="N182" s="127"/>
      <c r="O182" s="128"/>
      <c r="S182" s="39"/>
    </row>
    <row r="183" spans="2:22" ht="53.25" customHeight="1" x14ac:dyDescent="0.3">
      <c r="B183" s="117" t="s">
        <v>55</v>
      </c>
      <c r="C183" s="117"/>
      <c r="D183" s="117"/>
      <c r="E183" s="117"/>
      <c r="F183" s="117"/>
      <c r="G183" s="117"/>
      <c r="H183" s="117"/>
      <c r="I183" s="117"/>
      <c r="J183" s="117"/>
      <c r="K183" s="117"/>
      <c r="L183" s="117"/>
      <c r="M183" s="117"/>
      <c r="N183" s="117"/>
      <c r="O183" s="117"/>
      <c r="P183" s="117"/>
      <c r="Q183" s="117"/>
      <c r="R183" s="117"/>
      <c r="S183" s="117"/>
      <c r="T183" s="117"/>
      <c r="U183" s="117"/>
      <c r="V183" s="117"/>
    </row>
  </sheetData>
  <mergeCells count="99">
    <mergeCell ref="D142:D145"/>
    <mergeCell ref="D146:D149"/>
    <mergeCell ref="D134:D137"/>
    <mergeCell ref="C134:C137"/>
    <mergeCell ref="B10:B13"/>
    <mergeCell ref="C10:C13"/>
    <mergeCell ref="D10:D13"/>
    <mergeCell ref="B138:B149"/>
    <mergeCell ref="C138:C149"/>
    <mergeCell ref="D138:D141"/>
    <mergeCell ref="D102:D105"/>
    <mergeCell ref="B118:B129"/>
    <mergeCell ref="C118:C129"/>
    <mergeCell ref="D118:D121"/>
    <mergeCell ref="C106:C117"/>
    <mergeCell ref="D106:D109"/>
    <mergeCell ref="B134:B137"/>
    <mergeCell ref="D70:D73"/>
    <mergeCell ref="B82:B93"/>
    <mergeCell ref="C82:C93"/>
    <mergeCell ref="D82:D85"/>
    <mergeCell ref="D86:D89"/>
    <mergeCell ref="D90:D93"/>
    <mergeCell ref="C70:C81"/>
    <mergeCell ref="D74:D77"/>
    <mergeCell ref="D78:D81"/>
    <mergeCell ref="B70:B81"/>
    <mergeCell ref="B130:B133"/>
    <mergeCell ref="C130:C133"/>
    <mergeCell ref="D130:D133"/>
    <mergeCell ref="B94:B105"/>
    <mergeCell ref="C94:C105"/>
    <mergeCell ref="B14:B17"/>
    <mergeCell ref="C14:C17"/>
    <mergeCell ref="D14:D17"/>
    <mergeCell ref="B18:B21"/>
    <mergeCell ref="C18:C21"/>
    <mergeCell ref="D18:D21"/>
    <mergeCell ref="B166:D169"/>
    <mergeCell ref="B170:D173"/>
    <mergeCell ref="B174:D177"/>
    <mergeCell ref="B178:V178"/>
    <mergeCell ref="J180:O180"/>
    <mergeCell ref="B179:H179"/>
    <mergeCell ref="B180:D180"/>
    <mergeCell ref="P180:V180"/>
    <mergeCell ref="B162:B165"/>
    <mergeCell ref="C162:C165"/>
    <mergeCell ref="D162:D165"/>
    <mergeCell ref="B150:B153"/>
    <mergeCell ref="C150:C153"/>
    <mergeCell ref="D150:D153"/>
    <mergeCell ref="B154:B157"/>
    <mergeCell ref="C154:C157"/>
    <mergeCell ref="D154:D157"/>
    <mergeCell ref="B158:B161"/>
    <mergeCell ref="C158:C161"/>
    <mergeCell ref="D158:D161"/>
    <mergeCell ref="B58:B69"/>
    <mergeCell ref="C58:C69"/>
    <mergeCell ref="D58:D61"/>
    <mergeCell ref="D62:D65"/>
    <mergeCell ref="D66:D69"/>
    <mergeCell ref="B46:B57"/>
    <mergeCell ref="C46:C57"/>
    <mergeCell ref="D46:D49"/>
    <mergeCell ref="D50:D53"/>
    <mergeCell ref="D54:D57"/>
    <mergeCell ref="D22:D25"/>
    <mergeCell ref="D26:D29"/>
    <mergeCell ref="D30:D33"/>
    <mergeCell ref="B34:B45"/>
    <mergeCell ref="C34:C45"/>
    <mergeCell ref="D34:D37"/>
    <mergeCell ref="D38:D41"/>
    <mergeCell ref="D42:D45"/>
    <mergeCell ref="B183:V183"/>
    <mergeCell ref="G4:G5"/>
    <mergeCell ref="B2:V2"/>
    <mergeCell ref="B4:C5"/>
    <mergeCell ref="D4:D5"/>
    <mergeCell ref="E4:E5"/>
    <mergeCell ref="F4:F5"/>
    <mergeCell ref="H4:J4"/>
    <mergeCell ref="K4:N4"/>
    <mergeCell ref="O4:R4"/>
    <mergeCell ref="S4:V4"/>
    <mergeCell ref="B6:B9"/>
    <mergeCell ref="C6:C9"/>
    <mergeCell ref="D6:D9"/>
    <mergeCell ref="B22:B33"/>
    <mergeCell ref="C22:C33"/>
    <mergeCell ref="D94:D97"/>
    <mergeCell ref="D98:D101"/>
    <mergeCell ref="D122:D125"/>
    <mergeCell ref="D126:D129"/>
    <mergeCell ref="B106:B117"/>
    <mergeCell ref="D114:D117"/>
    <mergeCell ref="D110:D113"/>
  </mergeCells>
  <phoneticPr fontId="56" type="noConversion"/>
  <printOptions horizontalCentered="1"/>
  <pageMargins left="0" right="0" top="0.98425196850393704" bottom="0.39370078740157483" header="0.51181102362204722" footer="0"/>
  <pageSetup paperSize="9" scale="29" fitToHeight="0" orientation="landscape" r:id="rId1"/>
  <headerFooter alignWithMargins="0">
    <oddHeader>&amp;R&amp;"Times New Roman,Tučné"&amp;20Příloha č. 3
strana&amp;P</oddHeader>
  </headerFooter>
  <rowBreaks count="6" manualBreakCount="6">
    <brk id="33" min="1" max="21" man="1"/>
    <brk id="57" min="1" max="21" man="1"/>
    <brk id="81" min="1" max="21" man="1"/>
    <brk id="105" min="1" max="21" man="1"/>
    <brk id="145" min="1" max="21" man="1"/>
    <brk id="165" min="1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Platy a OPPP</vt:lpstr>
      <vt:lpstr>'Platy a OPPP'!Názvy_tisku</vt:lpstr>
      <vt:lpstr>'Platy a OPPP'!Oblast_tisku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Válková Irena Ing. Mgr.</dc:creator>
  <cp:lastModifiedBy>Šiman Jiří Ing.</cp:lastModifiedBy>
  <cp:lastPrinted>2019-09-26T14:40:05Z</cp:lastPrinted>
  <dcterms:created xsi:type="dcterms:W3CDTF">2015-09-08T08:40:19Z</dcterms:created>
  <dcterms:modified xsi:type="dcterms:W3CDTF">2019-09-26T14:41:29Z</dcterms:modified>
</cp:coreProperties>
</file>