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fileSharing readOnlyRecommended="1"/>
  <workbookPr codeName="Tento_sešit"/>
  <mc:AlternateContent xmlns:mc="http://schemas.openxmlformats.org/markup-compatibility/2006">
    <mc:Choice Requires="x15">
      <x15ac:absPath xmlns:x15ac="http://schemas.microsoft.com/office/spreadsheetml/2010/11/ac" url="N:\Výbor\RV\8VO\2018\SR\SR_2019_příprava\SR_2019_2. čtení_výbor\a2_SR_2019_finál_po_výboru - kopie\Ur190_SR_2019_výsledek\"/>
    </mc:Choice>
  </mc:AlternateContent>
  <bookViews>
    <workbookView xWindow="7425" yWindow="-15" windowWidth="7395" windowHeight="9120"/>
  </bookViews>
  <sheets>
    <sheet name="přehled změn" sheetId="1" r:id="rId1"/>
    <sheet name="příloha k PN p.č. 1" sheetId="4" r:id="rId2"/>
  </sheets>
  <definedNames>
    <definedName name="_xlnm._FilterDatabase" localSheetId="0" hidden="1">'přehled změn'!$A$20:$Q$42</definedName>
    <definedName name="_xlnm.Print_Titles" localSheetId="0">'přehled změn'!$17:$18</definedName>
    <definedName name="_xlnm.Print_Titles" localSheetId="1">'příloha k PN p.č. 1'!$6:$6</definedName>
  </definedNames>
  <calcPr calcId="162913"/>
</workbook>
</file>

<file path=xl/calcChain.xml><?xml version="1.0" encoding="utf-8"?>
<calcChain xmlns="http://schemas.openxmlformats.org/spreadsheetml/2006/main">
  <c r="M12" i="1" l="1"/>
  <c r="L12" i="1"/>
  <c r="J12" i="1"/>
  <c r="I12" i="1"/>
  <c r="M43" i="1"/>
  <c r="L43" i="1"/>
  <c r="J43" i="1"/>
  <c r="I43" i="1"/>
  <c r="O35" i="1" l="1"/>
  <c r="K35" i="1"/>
  <c r="O34" i="1"/>
  <c r="K34" i="1"/>
  <c r="O33" i="1"/>
  <c r="K33" i="1"/>
  <c r="O32" i="1"/>
  <c r="K32" i="1"/>
  <c r="O37" i="1"/>
  <c r="K37" i="1"/>
  <c r="O36" i="1"/>
  <c r="K36" i="1"/>
  <c r="O42" i="1" l="1"/>
  <c r="O41" i="1"/>
  <c r="O40" i="1"/>
  <c r="O39" i="1"/>
  <c r="O38" i="1"/>
  <c r="O31" i="1"/>
  <c r="O30" i="1"/>
  <c r="O29" i="1"/>
  <c r="O28" i="1"/>
  <c r="O27" i="1"/>
  <c r="O26" i="1"/>
  <c r="O25" i="1"/>
  <c r="O24" i="1"/>
  <c r="O23" i="1"/>
  <c r="O22" i="1"/>
  <c r="O21" i="1"/>
  <c r="K42" i="1"/>
  <c r="K41" i="1"/>
  <c r="K40" i="1"/>
  <c r="K39" i="1"/>
  <c r="K38" i="1"/>
  <c r="K31" i="1"/>
  <c r="K30" i="1"/>
  <c r="K29" i="1"/>
  <c r="K28" i="1"/>
  <c r="K27" i="1"/>
  <c r="K26" i="1"/>
  <c r="K25" i="1"/>
  <c r="K24" i="1"/>
  <c r="K23" i="1"/>
  <c r="K22" i="1"/>
  <c r="K21" i="1"/>
  <c r="K43" i="1" l="1"/>
  <c r="O43" i="1"/>
  <c r="E101" i="4"/>
  <c r="E100" i="4"/>
  <c r="E99" i="4"/>
  <c r="E98" i="4"/>
  <c r="D95" i="4"/>
  <c r="E95" i="4" s="1"/>
  <c r="E88" i="4"/>
  <c r="E87" i="4"/>
  <c r="E86" i="4"/>
  <c r="E85" i="4"/>
  <c r="D82" i="4"/>
  <c r="E82" i="4" s="1"/>
  <c r="D79" i="4"/>
  <c r="E79" i="4" s="1"/>
  <c r="E75" i="4"/>
  <c r="E74" i="4"/>
  <c r="E73" i="4"/>
  <c r="E72" i="4"/>
  <c r="E69" i="4"/>
  <c r="E68" i="4"/>
  <c r="E66" i="4"/>
  <c r="E63" i="4"/>
  <c r="E59" i="4"/>
  <c r="E58" i="4"/>
  <c r="E57" i="4"/>
  <c r="E56" i="4"/>
  <c r="D53" i="4"/>
  <c r="E53" i="4" s="1"/>
  <c r="E46" i="4"/>
  <c r="E45" i="4"/>
  <c r="E44" i="4"/>
  <c r="E43" i="4"/>
  <c r="D40" i="4"/>
  <c r="E40" i="4" s="1"/>
  <c r="D37" i="4"/>
  <c r="E37" i="4" s="1"/>
  <c r="E33" i="4"/>
  <c r="E32" i="4"/>
  <c r="E31" i="4"/>
  <c r="E30" i="4"/>
  <c r="D27" i="4"/>
  <c r="E27" i="4" s="1"/>
  <c r="E20" i="4"/>
  <c r="E19" i="4"/>
  <c r="E18" i="4"/>
  <c r="E17" i="4"/>
  <c r="E14" i="4"/>
  <c r="D13" i="4"/>
  <c r="D10" i="4" s="1"/>
  <c r="C13" i="4"/>
  <c r="C10" i="4"/>
  <c r="E10" i="4" l="1"/>
  <c r="D24" i="4"/>
  <c r="E24" i="4" s="1"/>
  <c r="D50" i="4"/>
  <c r="E50" i="4" s="1"/>
  <c r="D92" i="4"/>
  <c r="E92" i="4" s="1"/>
  <c r="E13" i="4"/>
  <c r="E108" i="4" l="1"/>
  <c r="O8" i="1"/>
  <c r="K8" i="1"/>
  <c r="O9" i="1"/>
  <c r="O7" i="1"/>
  <c r="K9" i="1"/>
  <c r="K7" i="1"/>
  <c r="K10" i="1"/>
  <c r="K11" i="1"/>
  <c r="O10" i="1"/>
  <c r="O11" i="1"/>
  <c r="K12" i="1" l="1"/>
  <c r="O12" i="1"/>
  <c r="J49" i="1"/>
  <c r="I49" i="1"/>
  <c r="K13" i="1"/>
  <c r="O13" i="1"/>
  <c r="O44" i="1"/>
  <c r="I50" i="1"/>
  <c r="K44" i="1"/>
  <c r="J50" i="1"/>
  <c r="K49" i="1" l="1"/>
  <c r="I51" i="1"/>
  <c r="L49" i="1"/>
  <c r="L50" i="1"/>
  <c r="O45" i="1"/>
  <c r="J51" i="1"/>
  <c r="K51" i="1" s="1"/>
  <c r="H14" i="1" s="1"/>
  <c r="K50" i="1"/>
  <c r="K52" i="1" s="1"/>
  <c r="L51" i="1" l="1"/>
</calcChain>
</file>

<file path=xl/sharedStrings.xml><?xml version="1.0" encoding="utf-8"?>
<sst xmlns="http://schemas.openxmlformats.org/spreadsheetml/2006/main" count="181" uniqueCount="118">
  <si>
    <t>progr</t>
  </si>
  <si>
    <t>místo</t>
  </si>
  <si>
    <t>pozn</t>
  </si>
  <si>
    <t>názprogr</t>
  </si>
  <si>
    <t>čís. kap.</t>
  </si>
  <si>
    <t>celkem (+)</t>
  </si>
  <si>
    <t>kapitoly (-)</t>
  </si>
  <si>
    <t>celkem (-)</t>
  </si>
  <si>
    <t>x</t>
  </si>
  <si>
    <t>Kontrolní součty</t>
  </si>
  <si>
    <t>Kontrolní součty (rozdíl zvýšeníxsnížení)</t>
  </si>
  <si>
    <t>celkem</t>
  </si>
  <si>
    <t>CELKEM PŘÍJMY</t>
  </si>
  <si>
    <t>CELKEM VÝDAJE</t>
  </si>
  <si>
    <t>SALDO ZMĚN</t>
  </si>
  <si>
    <t>VPS = kapitola Všeobecná pokladní správa</t>
  </si>
  <si>
    <t>VRR = vládní rozpočtová rezerva</t>
  </si>
  <si>
    <t>Poř. č.</t>
  </si>
  <si>
    <t xml:space="preserve">Titul a  ukazatel státního rozpočtu </t>
  </si>
  <si>
    <t>kapitoly</t>
  </si>
  <si>
    <t>VPS</t>
  </si>
  <si>
    <t>Celkem</t>
  </si>
  <si>
    <t>CELKEM</t>
  </si>
  <si>
    <t>č. kap.</t>
  </si>
  <si>
    <t>a</t>
  </si>
  <si>
    <t>b</t>
  </si>
  <si>
    <t>c</t>
  </si>
  <si>
    <t>i</t>
  </si>
  <si>
    <t>vps (+)</t>
  </si>
  <si>
    <t>vps (-)</t>
  </si>
  <si>
    <t>kapitoly (+)</t>
  </si>
  <si>
    <t>kapitola</t>
  </si>
  <si>
    <t>program</t>
  </si>
  <si>
    <t>d</t>
  </si>
  <si>
    <t>I. PŘÍJMY (v  Kč)</t>
  </si>
  <si>
    <t>II.  VÝDAJE   (v  Kč)</t>
  </si>
  <si>
    <t>Kancelář prezidenta</t>
  </si>
  <si>
    <t>Specifické ukazatele:</t>
  </si>
  <si>
    <t>Průřezové ukazatele:</t>
  </si>
  <si>
    <t>Poslanecká sněmovna Parlamentu</t>
  </si>
  <si>
    <t>Senát Parlamentu</t>
  </si>
  <si>
    <t>Kancelář veřejného ochránce práv</t>
  </si>
  <si>
    <t>Ústavní soud</t>
  </si>
  <si>
    <t>v tom:</t>
  </si>
  <si>
    <t>Nejvyšší kontrolní úřad</t>
  </si>
  <si>
    <t>nevybilancované návrhy nebo varantní návrhy</t>
  </si>
  <si>
    <t>Zvýšení SR 2019</t>
  </si>
  <si>
    <t>Snížení SR 2019</t>
  </si>
  <si>
    <t>Celková rekapitulace změn SR 2019</t>
  </si>
  <si>
    <t>Min. životního prostředí</t>
  </si>
  <si>
    <t xml:space="preserve">VPS </t>
  </si>
  <si>
    <t>Min. práce a soc. věcí</t>
  </si>
  <si>
    <t>Platy zaměstnanců a ostatní platby za provedenou práci</t>
  </si>
  <si>
    <t>Převod fondu kulturních a sociálních potřeb</t>
  </si>
  <si>
    <t>Platy zaměstnanců v pracovním poměru vyjma zaměstnanců na služebních místech</t>
  </si>
  <si>
    <t>Úřad Národní rozpočtové rady</t>
  </si>
  <si>
    <r>
      <t xml:space="preserve">Zvýšení nebo snížení celkových výdajů  v níže uvedených  kapitolách. </t>
    </r>
    <r>
      <rPr>
        <b/>
        <sz val="10"/>
        <rFont val="Arial CE"/>
        <charset val="238"/>
      </rPr>
      <t>Podrobnější specifikace změn podle  specifických a průřezových ukazatelů a podle titulů změn je uvedena v příloze k tomuto pozměňovacímu návrhu</t>
    </r>
  </si>
  <si>
    <t xml:space="preserve">krácení prostředků
na platy zaměstnanců
za neobsazenost 
</t>
  </si>
  <si>
    <t>úprava prostředků
na platy
představitelů
a náhrady výdajů</t>
  </si>
  <si>
    <t>změny
celkem</t>
  </si>
  <si>
    <t>301 - Kancelář prezidenta republiky</t>
  </si>
  <si>
    <t>Zvýšení výdajů celkem</t>
  </si>
  <si>
    <t>Výdaje vlastního úřadu Kanceláře prezidenta republiky</t>
  </si>
  <si>
    <t>Celkové výdaje na areál Pražského hradu a zámku Lány</t>
  </si>
  <si>
    <t xml:space="preserve">Povinné pojistné placené zaměstnavatelem </t>
  </si>
  <si>
    <t>302 - Poslanecké sněmovna Parlamentu</t>
  </si>
  <si>
    <t>Specifický ukazatel:</t>
  </si>
  <si>
    <t>Výdaje Poslanecké sněmovny Parlamentu ČR</t>
  </si>
  <si>
    <t>303 - Senát Parlamentu</t>
  </si>
  <si>
    <t>Výdaje Senátu Parlamentu ČR</t>
  </si>
  <si>
    <t>309 - Kancelář veřejného ochránce práv</t>
  </si>
  <si>
    <t>Výdaje na zabezpečení plnění úkolů Kanceláře veřejného ochránce práv</t>
  </si>
  <si>
    <t>358 - Ústavní soud</t>
  </si>
  <si>
    <t>Výdaje na zabezpečení plnění úkolů Ústavního soudu</t>
  </si>
  <si>
    <t>platy soudců</t>
  </si>
  <si>
    <t>ostatní výdaje na zajištění činnosti Ústavního soudu</t>
  </si>
  <si>
    <t>359 - Úřad Národní rozpočtové rady</t>
  </si>
  <si>
    <t>Výdaje na zabezpečení plnění úkolů Úřadu Národní rozpočtové rady</t>
  </si>
  <si>
    <t>381 - Nejvyšší kontrolní úřad</t>
  </si>
  <si>
    <t>Výdaje na zabezpečení plnění úkolů Nejvyššího kontrolního úřadu</t>
  </si>
  <si>
    <t>398 - Všeobecná pokladní správa</t>
  </si>
  <si>
    <t>Specifický ukazatel: Vládní rozpočtová rezerva</t>
  </si>
  <si>
    <t>o částku</t>
  </si>
  <si>
    <t xml:space="preserve">kap. 301 Kancelář prezidenta republky - zvýšení výdajů  celkem </t>
  </si>
  <si>
    <t xml:space="preserve">kap. 303 Senát Parlamentu - zvýšení výdajů  celkem </t>
  </si>
  <si>
    <t xml:space="preserve">kap. 358 Ústavní soud - zvýšení výdajů  celkem </t>
  </si>
  <si>
    <t xml:space="preserve">kap. 359 Úřad Národní rozpočtové rady - zvýšení výdajů  celkem </t>
  </si>
  <si>
    <t xml:space="preserve">kap. 381 - Nejvyšší kontrolní úřad - zvýšení výdajů  celkem </t>
  </si>
  <si>
    <t xml:space="preserve">kap. 309 Kancelář veřejného ochránce práv - zvýšení výdajů  celkem </t>
  </si>
  <si>
    <t xml:space="preserve">kap. 302 Poslanecká sněmovna Parlamentu - snížení výdajů  celkem </t>
  </si>
  <si>
    <t>kap.  317 Ministerstvo pro místní rozvoj  snížit  výdaje kapitoly ve  specifickém ukazateli „Podpora regionálního rozvoje a cestovního ruchu“ v tom: „ostatní výdaje na regionální rozvoj a cestovní ruch“  o 200 000 000 Kč</t>
  </si>
  <si>
    <t>Min. pro místní rozvoj</t>
  </si>
  <si>
    <t xml:space="preserve">kap.  317 Ministerstvo pro místní rozvoj  snížit výdaje kapitoly ve  specifickém ukazateli „Podpora bydlení“  o 100 000 000 Kč.   
</t>
  </si>
  <si>
    <t>kap. 315 Ministerstvo životního prostředí  snížit výdaje kapitoly   specifickém ukazateli „Ochrana klimatu a ovzduší“  o 300 000 000 Kč</t>
  </si>
  <si>
    <r>
      <t xml:space="preserve">II. </t>
    </r>
    <r>
      <rPr>
        <b/>
        <sz val="12"/>
        <rFont val="Times New Roman"/>
        <family val="1"/>
        <charset val="238"/>
      </rPr>
      <t>Snížení výdajů kapitoly</t>
    </r>
  </si>
  <si>
    <t>kap. 313 Min. práce a soc. věcí - snížit rozpočet  specifického ukazatele  „Dávky státní sociální podpory a pěstounské péče“ o částku 327 mil. Kč.</t>
  </si>
  <si>
    <t>kap. 313 Min. práce a soc. věcí - zvýšit rozpočet průřezového ukazatele kapitoly 313 – MPSV „Výdaje vedené v ISPROFIN EDS/SMVS celkem“ o částku 327 mil. Kč. Toto navýšení bude využito na financování programu Rozvoj a obnova materiálně technické základny sociálních služeb (dnešní program 013 310). Tato úprava se promítne i do příslušných specifických ukazatelů.</t>
  </si>
  <si>
    <t>kap.  398 Všeobecná pokladní správa zvýšit výdaje kapitoly ve   specifickém ukazateli „Výdaje vedené v informačním systému programového financování EDS/SMVS celkem“ na položce „Akce financované z rozhodnutí Poslanecké sněmovny Parlamentu a vlády ČR (dotační titul 298D22)“  o 600 000 000 Kč
Prostředky jsou určeny obcím na financování odstranění havarijních stavů, oprav, rekonstrukcí, výstavby nových kapacit budov základních a mateřských škol včetně zázemí, které jsou v majetku obcí, a to v  programu 298D22 - Akce financované z rozhodnutí Poslanecké sněmovny Parlamentu a vlády ČR. Dále jsou prostředky určeny pro obce jednak na opravy, rekonstrukce objektů, které jsou v majetku obce a slouží nebo budou sloužit k nájemnímu bydlení občanů, či na pořízení nájemních bytů (formou investiční výstavby či budoucího nákupu vhodné nemovitosti) do majetku obce.</t>
  </si>
  <si>
    <t>aa</t>
  </si>
  <si>
    <t>Zvýšení / snížení výdajů celkem</t>
  </si>
  <si>
    <t>Poznámka: Dopady schválených změn se promítnou odpovídajícím způsobem do ukazatelů příloh č. 3 a 4 zákona</t>
  </si>
  <si>
    <t>PN = pozměňovací návrh</t>
  </si>
  <si>
    <t>nárůst prostředků
na platy zaměstnanců
o 6 % a navýšení platu
o 500 Kč na zaměstnance   1)</t>
  </si>
  <si>
    <t xml:space="preserve"> 1) nejméně 5 %-ní zvýšení promítnou správci kapitol do tarfiních platů</t>
  </si>
  <si>
    <t>1</t>
  </si>
  <si>
    <t>2</t>
  </si>
  <si>
    <t>3</t>
  </si>
  <si>
    <t>Úřad vlády ČR</t>
  </si>
  <si>
    <t>kap.  313 Ministerstvo práce a sociálních věcí - zvýšit výdaje kapitoly ve specifickém ukazateli „Příspěvek na podporu zaměstnávání osob se zdravotním postižením“ o částku 5 000 000 Kč</t>
  </si>
  <si>
    <t>kapitola 398 Všeobecná pokladní správa - snížení výdajů v ukazateli Vládní rozpočtová rezerva</t>
  </si>
  <si>
    <t>4</t>
  </si>
  <si>
    <t>kap.  304 Úřad vlády   - snížit výdaje kapitoly  o částku 5 000 000 Kč, a dále výdaje ve specifickém ukazateli „Výdaje na zabezpečení úkolů Úřadu vlády ČR“ v řádku „v tom: výdaje spojené s činností poradních orgánů vlády“ snížit o částku 5 000 000 Kč</t>
  </si>
  <si>
    <r>
      <t>I.</t>
    </r>
    <r>
      <rPr>
        <b/>
        <sz val="12"/>
        <rFont val="Times New Roman"/>
        <family val="1"/>
        <charset val="238"/>
      </rPr>
      <t xml:space="preserve"> Zvýšení / snížení celkových výdajů a příslušných ukazatelů kapitol v příloze č. 4 takto (údaje v Kč):</t>
    </r>
  </si>
  <si>
    <t>xxx</t>
  </si>
  <si>
    <t>Poznámka</t>
  </si>
  <si>
    <t>příloha 2  k usnesení PSP č. ….</t>
  </si>
  <si>
    <t xml:space="preserve">Příloha k položce p.č. 1 přílohy 2 </t>
  </si>
  <si>
    <t>2. Pozměňovací návrhy číselných položek k návrhu zákona o státním rozpočtu a  k návrhu státního rozpočtu na rok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</si>
</sst>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"/>
    <numFmt numFmtId="165" formatCode="#\ ###\ ##0"/>
    <numFmt numFmtId="166" formatCode="#,##0_ ;\-#,##0\ "/>
  </numFmts>
  <fonts count="22" x14ac:knownFonts="1">
    <font>
      <sz val="10"/>
      <name val="Arial CE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i/>
      <sz val="8"/>
      <name val="Arial CE"/>
      <charset val="238"/>
    </font>
    <font>
      <i/>
      <sz val="9"/>
      <name val="Arial CE"/>
      <family val="2"/>
      <charset val="238"/>
    </font>
    <font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 CE"/>
      <charset val="238"/>
    </font>
    <font>
      <b/>
      <sz val="9"/>
      <name val="Arial CE"/>
      <charset val="238"/>
    </font>
    <font>
      <b/>
      <sz val="14"/>
      <name val="Arial CE"/>
      <charset val="238"/>
    </font>
    <font>
      <sz val="8"/>
      <name val="Arial CE"/>
    </font>
    <font>
      <b/>
      <sz val="10"/>
      <color rgb="FFFF0000"/>
      <name val="Arial CE"/>
      <charset val="238"/>
    </font>
    <font>
      <sz val="10"/>
      <name val="Arial"/>
      <family val="2"/>
      <charset val="238"/>
    </font>
    <font>
      <sz val="10"/>
      <color rgb="FFFF0000"/>
      <name val="Arial CE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8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double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double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38">
    <xf numFmtId="0" fontId="0" fillId="0" borderId="0" xfId="0"/>
    <xf numFmtId="0" fontId="0" fillId="0" borderId="0" xfId="0" applyAlignment="1">
      <alignment horizontal="centerContinuous" wrapText="1"/>
    </xf>
    <xf numFmtId="164" fontId="0" fillId="0" borderId="0" xfId="0" applyNumberFormat="1" applyBorder="1"/>
    <xf numFmtId="164" fontId="0" fillId="0" borderId="0" xfId="0" applyNumberFormat="1"/>
    <xf numFmtId="164" fontId="0" fillId="0" borderId="0" xfId="0" applyNumberFormat="1" applyAlignment="1">
      <alignment horizontal="centerContinuous" wrapText="1"/>
    </xf>
    <xf numFmtId="164" fontId="4" fillId="0" borderId="0" xfId="0" applyNumberFormat="1" applyFont="1"/>
    <xf numFmtId="3" fontId="0" fillId="0" borderId="1" xfId="0" applyNumberFormat="1" applyBorder="1"/>
    <xf numFmtId="3" fontId="0" fillId="0" borderId="2" xfId="0" applyNumberFormat="1" applyBorder="1"/>
    <xf numFmtId="3" fontId="0" fillId="0" borderId="0" xfId="0" applyNumberFormat="1"/>
    <xf numFmtId="164" fontId="8" fillId="0" borderId="0" xfId="0" applyNumberFormat="1" applyFont="1"/>
    <xf numFmtId="49" fontId="1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49" fontId="0" fillId="0" borderId="0" xfId="0" applyNumberFormat="1" applyBorder="1" applyAlignment="1">
      <alignment horizontal="right"/>
    </xf>
    <xf numFmtId="49" fontId="2" fillId="0" borderId="0" xfId="0" applyNumberFormat="1" applyFont="1" applyAlignment="1">
      <alignment horizontal="centerContinuous" wrapText="1"/>
    </xf>
    <xf numFmtId="49" fontId="3" fillId="0" borderId="0" xfId="0" applyNumberFormat="1" applyFont="1" applyAlignment="1">
      <alignment horizontal="left"/>
    </xf>
    <xf numFmtId="165" fontId="0" fillId="0" borderId="4" xfId="0" applyNumberFormat="1" applyBorder="1"/>
    <xf numFmtId="165" fontId="7" fillId="0" borderId="0" xfId="0" applyNumberFormat="1" applyFont="1"/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65" fontId="0" fillId="0" borderId="12" xfId="0" applyNumberFormat="1" applyBorder="1"/>
    <xf numFmtId="49" fontId="0" fillId="2" borderId="10" xfId="0" applyNumberFormat="1" applyFill="1" applyBorder="1" applyAlignment="1">
      <alignment horizontal="right"/>
    </xf>
    <xf numFmtId="49" fontId="0" fillId="2" borderId="1" xfId="0" applyNumberFormat="1" applyFill="1" applyBorder="1" applyAlignment="1">
      <alignment horizontal="right" vertical="top"/>
    </xf>
    <xf numFmtId="49" fontId="0" fillId="2" borderId="13" xfId="0" applyNumberFormat="1" applyFill="1" applyBorder="1" applyAlignment="1">
      <alignment horizontal="right" vertical="top"/>
    </xf>
    <xf numFmtId="0" fontId="0" fillId="0" borderId="13" xfId="0" applyFill="1" applyBorder="1" applyAlignment="1">
      <alignment vertical="top" wrapText="1"/>
    </xf>
    <xf numFmtId="49" fontId="0" fillId="2" borderId="16" xfId="0" applyNumberFormat="1" applyFill="1" applyBorder="1" applyAlignment="1">
      <alignment horizontal="right" vertical="top"/>
    </xf>
    <xf numFmtId="0" fontId="0" fillId="0" borderId="16" xfId="0" applyFill="1" applyBorder="1" applyAlignment="1">
      <alignment vertical="top" wrapText="1"/>
    </xf>
    <xf numFmtId="49" fontId="0" fillId="2" borderId="19" xfId="0" applyNumberFormat="1" applyFill="1" applyBorder="1" applyAlignment="1">
      <alignment horizontal="right" vertical="top"/>
    </xf>
    <xf numFmtId="49" fontId="0" fillId="2" borderId="20" xfId="0" applyNumberFormat="1" applyFill="1" applyBorder="1" applyAlignment="1">
      <alignment horizontal="right" vertical="top"/>
    </xf>
    <xf numFmtId="49" fontId="0" fillId="2" borderId="22" xfId="0" applyNumberFormat="1" applyFill="1" applyBorder="1" applyAlignment="1">
      <alignment horizontal="right" wrapText="1"/>
    </xf>
    <xf numFmtId="49" fontId="0" fillId="0" borderId="26" xfId="0" applyNumberFormat="1" applyBorder="1" applyAlignment="1">
      <alignment horizontal="right" vertical="top"/>
    </xf>
    <xf numFmtId="0" fontId="0" fillId="0" borderId="0" xfId="0" applyAlignment="1"/>
    <xf numFmtId="0" fontId="5" fillId="0" borderId="0" xfId="0" applyFont="1" applyBorder="1" applyAlignment="1"/>
    <xf numFmtId="0" fontId="3" fillId="0" borderId="0" xfId="0" applyFont="1" applyAlignment="1"/>
    <xf numFmtId="0" fontId="0" fillId="0" borderId="28" xfId="0" applyBorder="1" applyAlignment="1"/>
    <xf numFmtId="0" fontId="0" fillId="0" borderId="29" xfId="0" applyBorder="1" applyAlignment="1"/>
    <xf numFmtId="0" fontId="0" fillId="0" borderId="30" xfId="0" applyBorder="1" applyAlignment="1"/>
    <xf numFmtId="0" fontId="0" fillId="0" borderId="0" xfId="0" applyBorder="1" applyAlignment="1"/>
    <xf numFmtId="0" fontId="0" fillId="0" borderId="0" xfId="0" applyFill="1"/>
    <xf numFmtId="49" fontId="1" fillId="0" borderId="0" xfId="0" applyNumberFormat="1" applyFont="1" applyAlignment="1">
      <alignment horizontal="right" wrapText="1"/>
    </xf>
    <xf numFmtId="49" fontId="0" fillId="0" borderId="0" xfId="0" applyNumberFormat="1" applyAlignment="1">
      <alignment horizontal="right" wrapText="1"/>
    </xf>
    <xf numFmtId="49" fontId="0" fillId="0" borderId="0" xfId="0" applyNumberFormat="1" applyBorder="1" applyAlignment="1">
      <alignment horizontal="right" wrapText="1"/>
    </xf>
    <xf numFmtId="49" fontId="3" fillId="0" borderId="0" xfId="0" applyNumberFormat="1" applyFont="1" applyFill="1" applyAlignment="1">
      <alignment horizontal="left"/>
    </xf>
    <xf numFmtId="49" fontId="3" fillId="0" borderId="0" xfId="0" applyNumberFormat="1" applyFont="1" applyFill="1" applyAlignment="1">
      <alignment horizontal="left" wrapText="1"/>
    </xf>
    <xf numFmtId="0" fontId="0" fillId="0" borderId="0" xfId="0" applyFill="1" applyAlignment="1"/>
    <xf numFmtId="0" fontId="0" fillId="0" borderId="10" xfId="0" applyFill="1" applyBorder="1" applyAlignment="1">
      <alignment horizontal="center"/>
    </xf>
    <xf numFmtId="3" fontId="0" fillId="0" borderId="1" xfId="0" applyNumberFormat="1" applyFill="1" applyBorder="1"/>
    <xf numFmtId="49" fontId="0" fillId="2" borderId="1" xfId="0" applyNumberFormat="1" applyFill="1" applyBorder="1" applyAlignment="1">
      <alignment horizontal="right"/>
    </xf>
    <xf numFmtId="3" fontId="0" fillId="0" borderId="0" xfId="0" applyNumberFormat="1" applyFill="1"/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Alignment="1">
      <alignment horizontal="left"/>
    </xf>
    <xf numFmtId="0" fontId="0" fillId="0" borderId="14" xfId="0" applyFill="1" applyBorder="1" applyAlignment="1">
      <alignment vertical="top" wrapText="1"/>
    </xf>
    <xf numFmtId="0" fontId="0" fillId="0" borderId="17" xfId="0" applyFill="1" applyBorder="1" applyAlignment="1">
      <alignment vertical="top" wrapText="1"/>
    </xf>
    <xf numFmtId="0" fontId="0" fillId="0" borderId="36" xfId="0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3" fontId="0" fillId="0" borderId="2" xfId="0" applyNumberFormat="1" applyFill="1" applyBorder="1"/>
    <xf numFmtId="164" fontId="0" fillId="0" borderId="0" xfId="0" applyNumberFormat="1" applyFill="1"/>
    <xf numFmtId="0" fontId="0" fillId="0" borderId="7" xfId="0" applyFill="1" applyBorder="1" applyAlignment="1">
      <alignment horizontal="center"/>
    </xf>
    <xf numFmtId="165" fontId="0" fillId="3" borderId="0" xfId="0" applyNumberFormat="1" applyFill="1" applyAlignment="1"/>
    <xf numFmtId="0" fontId="0" fillId="3" borderId="0" xfId="0" applyFill="1"/>
    <xf numFmtId="0" fontId="0" fillId="3" borderId="10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165" fontId="0" fillId="0" borderId="0" xfId="0" applyNumberFormat="1" applyFill="1" applyAlignment="1"/>
    <xf numFmtId="0" fontId="0" fillId="0" borderId="2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5" xfId="0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18" xfId="0" applyFill="1" applyBorder="1" applyAlignment="1">
      <alignment vertical="top" wrapText="1"/>
    </xf>
    <xf numFmtId="0" fontId="0" fillId="0" borderId="21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3" fontId="0" fillId="0" borderId="40" xfId="0" applyNumberFormat="1" applyBorder="1"/>
    <xf numFmtId="49" fontId="0" fillId="3" borderId="25" xfId="0" applyNumberFormat="1" applyFill="1" applyBorder="1" applyAlignment="1">
      <alignment horizontal="center"/>
    </xf>
    <xf numFmtId="49" fontId="0" fillId="3" borderId="10" xfId="0" applyNumberFormat="1" applyFill="1" applyBorder="1" applyAlignment="1">
      <alignment horizontal="center"/>
    </xf>
    <xf numFmtId="49" fontId="0" fillId="3" borderId="10" xfId="0" applyNumberFormat="1" applyFill="1" applyBorder="1" applyAlignment="1">
      <alignment horizontal="center" wrapText="1"/>
    </xf>
    <xf numFmtId="49" fontId="3" fillId="0" borderId="0" xfId="0" applyNumberFormat="1" applyFont="1" applyFill="1" applyAlignment="1">
      <alignment horizontal="center" wrapText="1"/>
    </xf>
    <xf numFmtId="49" fontId="1" fillId="0" borderId="0" xfId="0" applyNumberFormat="1" applyFont="1" applyFill="1" applyAlignment="1">
      <alignment horizontal="center" wrapText="1"/>
    </xf>
    <xf numFmtId="49" fontId="0" fillId="0" borderId="10" xfId="0" applyNumberFormat="1" applyFill="1" applyBorder="1" applyAlignment="1">
      <alignment horizontal="center" wrapText="1"/>
    </xf>
    <xf numFmtId="49" fontId="0" fillId="0" borderId="1" xfId="0" applyNumberFormat="1" applyFill="1" applyBorder="1" applyAlignment="1">
      <alignment horizontal="center" wrapText="1"/>
    </xf>
    <xf numFmtId="49" fontId="0" fillId="0" borderId="0" xfId="0" applyNumberFormat="1" applyFill="1" applyAlignment="1">
      <alignment horizontal="center" wrapText="1"/>
    </xf>
    <xf numFmtId="49" fontId="0" fillId="0" borderId="22" xfId="0" applyNumberFormat="1" applyFill="1" applyBorder="1" applyAlignment="1">
      <alignment horizontal="center" wrapText="1"/>
    </xf>
    <xf numFmtId="49" fontId="0" fillId="0" borderId="10" xfId="0" applyNumberFormat="1" applyFill="1" applyBorder="1" applyAlignment="1">
      <alignment horizontal="center"/>
    </xf>
    <xf numFmtId="1" fontId="0" fillId="0" borderId="13" xfId="0" applyNumberFormat="1" applyFill="1" applyBorder="1" applyAlignment="1">
      <alignment horizontal="center" vertical="top" wrapText="1"/>
    </xf>
    <xf numFmtId="1" fontId="0" fillId="0" borderId="16" xfId="0" applyNumberFormat="1" applyFill="1" applyBorder="1" applyAlignment="1">
      <alignment horizontal="center" vertical="top" wrapText="1"/>
    </xf>
    <xf numFmtId="1" fontId="0" fillId="0" borderId="20" xfId="0" applyNumberFormat="1" applyFill="1" applyBorder="1" applyAlignment="1">
      <alignment horizontal="center" vertical="top" wrapText="1"/>
    </xf>
    <xf numFmtId="1" fontId="0" fillId="0" borderId="1" xfId="0" applyNumberFormat="1" applyFill="1" applyBorder="1" applyAlignment="1">
      <alignment horizontal="center" vertical="top" wrapText="1"/>
    </xf>
    <xf numFmtId="49" fontId="0" fillId="0" borderId="0" xfId="0" applyNumberFormat="1" applyFill="1" applyBorder="1" applyAlignment="1">
      <alignment horizontal="center" wrapText="1"/>
    </xf>
    <xf numFmtId="49" fontId="1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0" fillId="0" borderId="1" xfId="0" applyNumberFormat="1" applyFill="1" applyBorder="1" applyAlignment="1">
      <alignment horizontal="center"/>
    </xf>
    <xf numFmtId="49" fontId="0" fillId="0" borderId="0" xfId="0" applyNumberFormat="1" applyFill="1" applyAlignment="1">
      <alignment horizontal="center"/>
    </xf>
    <xf numFmtId="1" fontId="0" fillId="0" borderId="13" xfId="0" applyNumberFormat="1" applyFill="1" applyBorder="1" applyAlignment="1">
      <alignment horizontal="center" vertical="top"/>
    </xf>
    <xf numFmtId="49" fontId="0" fillId="0" borderId="13" xfId="0" applyNumberFormat="1" applyFill="1" applyBorder="1" applyAlignment="1">
      <alignment horizontal="center" vertical="top"/>
    </xf>
    <xf numFmtId="1" fontId="0" fillId="0" borderId="16" xfId="0" applyNumberFormat="1" applyFill="1" applyBorder="1" applyAlignment="1">
      <alignment horizontal="center" vertical="top"/>
    </xf>
    <xf numFmtId="49" fontId="0" fillId="0" borderId="16" xfId="0" applyNumberFormat="1" applyFill="1" applyBorder="1" applyAlignment="1">
      <alignment horizontal="center" vertical="top"/>
    </xf>
    <xf numFmtId="49" fontId="0" fillId="0" borderId="19" xfId="0" applyNumberFormat="1" applyFill="1" applyBorder="1" applyAlignment="1">
      <alignment horizontal="center" vertical="top"/>
    </xf>
    <xf numFmtId="1" fontId="0" fillId="0" borderId="20" xfId="0" applyNumberFormat="1" applyFill="1" applyBorder="1" applyAlignment="1">
      <alignment horizontal="center" vertical="top"/>
    </xf>
    <xf numFmtId="49" fontId="0" fillId="0" borderId="20" xfId="0" applyNumberFormat="1" applyFill="1" applyBorder="1" applyAlignment="1">
      <alignment horizontal="center" vertical="top"/>
    </xf>
    <xf numFmtId="49" fontId="0" fillId="0" borderId="41" xfId="0" applyNumberFormat="1" applyFill="1" applyBorder="1" applyAlignment="1">
      <alignment horizontal="center" vertical="top"/>
    </xf>
    <xf numFmtId="1" fontId="0" fillId="0" borderId="1" xfId="0" applyNumberFormat="1" applyFill="1" applyBorder="1" applyAlignment="1">
      <alignment horizontal="center" vertical="top"/>
    </xf>
    <xf numFmtId="49" fontId="0" fillId="0" borderId="1" xfId="0" applyNumberFormat="1" applyFill="1" applyBorder="1" applyAlignment="1">
      <alignment horizontal="center" vertical="top"/>
    </xf>
    <xf numFmtId="49" fontId="0" fillId="0" borderId="0" xfId="0" applyNumberFormat="1" applyFill="1" applyBorder="1" applyAlignment="1">
      <alignment horizontal="center"/>
    </xf>
    <xf numFmtId="0" fontId="10" fillId="0" borderId="8" xfId="0" applyFont="1" applyBorder="1" applyAlignment="1">
      <alignment horizontal="center"/>
    </xf>
    <xf numFmtId="49" fontId="0" fillId="0" borderId="42" xfId="0" applyNumberFormat="1" applyFill="1" applyBorder="1" applyAlignment="1">
      <alignment horizontal="center"/>
    </xf>
    <xf numFmtId="49" fontId="0" fillId="0" borderId="31" xfId="0" applyNumberFormat="1" applyFill="1" applyBorder="1" applyAlignment="1">
      <alignment horizontal="center" vertical="top" wrapText="1"/>
    </xf>
    <xf numFmtId="49" fontId="0" fillId="0" borderId="31" xfId="0" applyNumberFormat="1" applyFill="1" applyBorder="1" applyAlignment="1">
      <alignment horizontal="center"/>
    </xf>
    <xf numFmtId="49" fontId="0" fillId="2" borderId="31" xfId="0" applyNumberFormat="1" applyFill="1" applyBorder="1" applyAlignment="1">
      <alignment horizontal="right"/>
    </xf>
    <xf numFmtId="0" fontId="11" fillId="0" borderId="13" xfId="0" applyFont="1" applyFill="1" applyBorder="1" applyAlignment="1">
      <alignment vertical="top" wrapText="1"/>
    </xf>
    <xf numFmtId="0" fontId="0" fillId="0" borderId="31" xfId="0" applyFill="1" applyBorder="1" applyAlignment="1">
      <alignment horizontal="center"/>
    </xf>
    <xf numFmtId="3" fontId="0" fillId="0" borderId="14" xfId="0" applyNumberFormat="1" applyFill="1" applyBorder="1"/>
    <xf numFmtId="0" fontId="0" fillId="0" borderId="31" xfId="0" applyBorder="1" applyAlignment="1">
      <alignment horizontal="center"/>
    </xf>
    <xf numFmtId="0" fontId="0" fillId="0" borderId="43" xfId="0" applyBorder="1" applyAlignment="1">
      <alignment horizontal="center"/>
    </xf>
    <xf numFmtId="3" fontId="0" fillId="0" borderId="14" xfId="0" applyNumberFormat="1" applyBorder="1"/>
    <xf numFmtId="49" fontId="0" fillId="0" borderId="44" xfId="0" applyNumberFormat="1" applyFill="1" applyBorder="1" applyAlignment="1">
      <alignment horizontal="center" vertical="top" wrapText="1"/>
    </xf>
    <xf numFmtId="49" fontId="0" fillId="0" borderId="44" xfId="0" applyNumberFormat="1" applyFill="1" applyBorder="1" applyAlignment="1">
      <alignment horizontal="center"/>
    </xf>
    <xf numFmtId="49" fontId="0" fillId="2" borderId="44" xfId="0" applyNumberFormat="1" applyFill="1" applyBorder="1" applyAlignment="1">
      <alignment horizontal="right"/>
    </xf>
    <xf numFmtId="0" fontId="9" fillId="0" borderId="41" xfId="0" applyFont="1" applyFill="1" applyBorder="1" applyAlignment="1">
      <alignment vertical="top" wrapText="1"/>
    </xf>
    <xf numFmtId="0" fontId="0" fillId="0" borderId="44" xfId="0" applyFill="1" applyBorder="1" applyAlignment="1">
      <alignment horizontal="center"/>
    </xf>
    <xf numFmtId="3" fontId="0" fillId="0" borderId="45" xfId="0" applyNumberFormat="1" applyFill="1" applyBorder="1"/>
    <xf numFmtId="0" fontId="0" fillId="0" borderId="44" xfId="0" applyBorder="1" applyAlignment="1">
      <alignment horizontal="center"/>
    </xf>
    <xf numFmtId="0" fontId="0" fillId="0" borderId="46" xfId="0" applyBorder="1" applyAlignment="1">
      <alignment horizontal="center"/>
    </xf>
    <xf numFmtId="3" fontId="0" fillId="0" borderId="45" xfId="0" applyNumberFormat="1" applyBorder="1"/>
    <xf numFmtId="0" fontId="0" fillId="0" borderId="47" xfId="0" applyBorder="1" applyAlignment="1">
      <alignment horizontal="center" wrapText="1"/>
    </xf>
    <xf numFmtId="0" fontId="0" fillId="0" borderId="48" xfId="0" applyBorder="1" applyAlignment="1">
      <alignment horizontal="center" vertical="top" wrapText="1"/>
    </xf>
    <xf numFmtId="3" fontId="5" fillId="0" borderId="0" xfId="0" applyNumberFormat="1" applyFont="1"/>
    <xf numFmtId="0" fontId="0" fillId="0" borderId="49" xfId="0" applyBorder="1" applyAlignment="1">
      <alignment horizontal="centerContinuous"/>
    </xf>
    <xf numFmtId="0" fontId="0" fillId="0" borderId="50" xfId="0" applyBorder="1" applyAlignment="1">
      <alignment horizontal="centerContinuous"/>
    </xf>
    <xf numFmtId="0" fontId="0" fillId="0" borderId="51" xfId="0" applyBorder="1" applyAlignment="1">
      <alignment horizontal="centerContinuous"/>
    </xf>
    <xf numFmtId="0" fontId="0" fillId="0" borderId="8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53" xfId="0" applyBorder="1" applyAlignment="1">
      <alignment horizontal="center" wrapText="1"/>
    </xf>
    <xf numFmtId="3" fontId="0" fillId="0" borderId="3" xfId="0" applyNumberFormat="1" applyBorder="1"/>
    <xf numFmtId="49" fontId="0" fillId="0" borderId="54" xfId="0" applyNumberFormat="1" applyFill="1" applyBorder="1" applyAlignment="1">
      <alignment horizontal="center"/>
    </xf>
    <xf numFmtId="49" fontId="0" fillId="0" borderId="54" xfId="0" applyNumberFormat="1" applyFill="1" applyBorder="1" applyAlignment="1">
      <alignment horizontal="center" wrapText="1"/>
    </xf>
    <xf numFmtId="49" fontId="0" fillId="2" borderId="54" xfId="0" applyNumberFormat="1" applyFill="1" applyBorder="1" applyAlignment="1">
      <alignment horizontal="right"/>
    </xf>
    <xf numFmtId="3" fontId="0" fillId="0" borderId="54" xfId="0" applyNumberFormat="1" applyFill="1" applyBorder="1"/>
    <xf numFmtId="3" fontId="0" fillId="0" borderId="55" xfId="0" applyNumberFormat="1" applyFill="1" applyBorder="1"/>
    <xf numFmtId="3" fontId="0" fillId="0" borderId="54" xfId="0" applyNumberFormat="1" applyBorder="1"/>
    <xf numFmtId="3" fontId="0" fillId="0" borderId="56" xfId="0" applyNumberFormat="1" applyBorder="1"/>
    <xf numFmtId="3" fontId="0" fillId="0" borderId="55" xfId="0" applyNumberFormat="1" applyBorder="1"/>
    <xf numFmtId="3" fontId="0" fillId="0" borderId="5" xfId="0" applyNumberFormat="1" applyBorder="1" applyAlignment="1">
      <alignment horizontal="centerContinuous"/>
    </xf>
    <xf numFmtId="49" fontId="0" fillId="0" borderId="16" xfId="0" applyNumberFormat="1" applyFill="1" applyBorder="1" applyAlignment="1">
      <alignment horizontal="center"/>
    </xf>
    <xf numFmtId="49" fontId="0" fillId="0" borderId="33" xfId="0" applyNumberFormat="1" applyFill="1" applyBorder="1" applyAlignment="1">
      <alignment horizontal="center" wrapText="1"/>
    </xf>
    <xf numFmtId="49" fontId="0" fillId="0" borderId="33" xfId="0" applyNumberFormat="1" applyFill="1" applyBorder="1" applyAlignment="1">
      <alignment horizontal="center"/>
    </xf>
    <xf numFmtId="49" fontId="0" fillId="2" borderId="33" xfId="0" applyNumberFormat="1" applyFill="1" applyBorder="1" applyAlignment="1">
      <alignment horizontal="right"/>
    </xf>
    <xf numFmtId="0" fontId="2" fillId="0" borderId="16" xfId="0" applyFont="1" applyFill="1" applyBorder="1" applyAlignment="1">
      <alignment vertical="top" wrapText="1"/>
    </xf>
    <xf numFmtId="0" fontId="0" fillId="0" borderId="33" xfId="0" applyFill="1" applyBorder="1" applyAlignment="1">
      <alignment horizontal="center"/>
    </xf>
    <xf numFmtId="3" fontId="0" fillId="0" borderId="17" xfId="0" applyNumberFormat="1" applyFill="1" applyBorder="1"/>
    <xf numFmtId="0" fontId="0" fillId="0" borderId="33" xfId="0" applyBorder="1" applyAlignment="1">
      <alignment horizontal="center"/>
    </xf>
    <xf numFmtId="0" fontId="0" fillId="0" borderId="58" xfId="0" applyBorder="1" applyAlignment="1">
      <alignment horizontal="center"/>
    </xf>
    <xf numFmtId="3" fontId="0" fillId="0" borderId="17" xfId="0" applyNumberFormat="1" applyBorder="1"/>
    <xf numFmtId="0" fontId="0" fillId="0" borderId="59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60" xfId="0" applyFill="1" applyBorder="1" applyAlignment="1">
      <alignment horizontal="centerContinuous"/>
    </xf>
    <xf numFmtId="0" fontId="2" fillId="0" borderId="61" xfId="0" applyFont="1" applyFill="1" applyBorder="1" applyAlignment="1">
      <alignment vertical="top" wrapText="1"/>
    </xf>
    <xf numFmtId="0" fontId="2" fillId="0" borderId="19" xfId="0" applyFont="1" applyFill="1" applyBorder="1" applyAlignment="1">
      <alignment vertical="top" wrapText="1"/>
    </xf>
    <xf numFmtId="49" fontId="1" fillId="0" borderId="0" xfId="0" applyNumberFormat="1" applyFont="1" applyAlignment="1">
      <alignment horizontal="center"/>
    </xf>
    <xf numFmtId="49" fontId="0" fillId="0" borderId="62" xfId="0" applyNumberFormat="1" applyFill="1" applyBorder="1" applyAlignment="1">
      <alignment horizontal="center" wrapText="1"/>
    </xf>
    <xf numFmtId="49" fontId="0" fillId="0" borderId="25" xfId="0" applyNumberFormat="1" applyFill="1" applyBorder="1" applyAlignment="1">
      <alignment horizontal="center"/>
    </xf>
    <xf numFmtId="49" fontId="0" fillId="0" borderId="63" xfId="0" applyNumberFormat="1" applyFill="1" applyBorder="1" applyAlignment="1">
      <alignment horizontal="center"/>
    </xf>
    <xf numFmtId="49" fontId="0" fillId="0" borderId="64" xfId="0" applyNumberFormat="1" applyFill="1" applyBorder="1" applyAlignment="1">
      <alignment horizontal="center" vertical="top"/>
    </xf>
    <xf numFmtId="49" fontId="0" fillId="0" borderId="65" xfId="0" applyNumberFormat="1" applyFill="1" applyBorder="1" applyAlignment="1">
      <alignment horizontal="center"/>
    </xf>
    <xf numFmtId="49" fontId="0" fillId="0" borderId="66" xfId="0" applyNumberFormat="1" applyFill="1" applyBorder="1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62" xfId="0" applyNumberFormat="1" applyBorder="1" applyAlignment="1">
      <alignment horizontal="center" wrapText="1"/>
    </xf>
    <xf numFmtId="49" fontId="0" fillId="0" borderId="25" xfId="0" applyNumberFormat="1" applyBorder="1" applyAlignment="1">
      <alignment horizontal="center"/>
    </xf>
    <xf numFmtId="49" fontId="2" fillId="0" borderId="0" xfId="0" applyNumberFormat="1" applyFont="1" applyAlignment="1">
      <alignment horizontal="centerContinuous" vertical="center" wrapText="1"/>
    </xf>
    <xf numFmtId="49" fontId="2" fillId="0" borderId="0" xfId="0" applyNumberFormat="1" applyFont="1" applyFill="1" applyAlignment="1">
      <alignment horizontal="centerContinuous" wrapText="1"/>
    </xf>
    <xf numFmtId="0" fontId="0" fillId="0" borderId="45" xfId="0" applyFill="1" applyBorder="1" applyAlignment="1">
      <alignment vertical="top" wrapText="1"/>
    </xf>
    <xf numFmtId="0" fontId="0" fillId="0" borderId="53" xfId="0" applyFill="1" applyBorder="1" applyAlignment="1">
      <alignment vertical="top" wrapText="1"/>
    </xf>
    <xf numFmtId="164" fontId="12" fillId="0" borderId="0" xfId="0" applyNumberFormat="1" applyFont="1" applyFill="1"/>
    <xf numFmtId="1" fontId="0" fillId="0" borderId="41" xfId="0" applyNumberFormat="1" applyFill="1" applyBorder="1" applyAlignment="1">
      <alignment horizontal="center" vertical="top"/>
    </xf>
    <xf numFmtId="1" fontId="0" fillId="0" borderId="41" xfId="0" applyNumberFormat="1" applyFill="1" applyBorder="1" applyAlignment="1">
      <alignment horizontal="center" vertical="top" wrapText="1"/>
    </xf>
    <xf numFmtId="49" fontId="0" fillId="2" borderId="41" xfId="0" applyNumberFormat="1" applyFill="1" applyBorder="1" applyAlignment="1">
      <alignment horizontal="right" vertical="top"/>
    </xf>
    <xf numFmtId="0" fontId="0" fillId="0" borderId="41" xfId="0" applyFill="1" applyBorder="1" applyAlignment="1">
      <alignment vertical="top" wrapText="1"/>
    </xf>
    <xf numFmtId="3" fontId="5" fillId="0" borderId="0" xfId="0" applyNumberFormat="1" applyFont="1" applyBorder="1"/>
    <xf numFmtId="3" fontId="6" fillId="0" borderId="0" xfId="0" applyNumberFormat="1" applyFont="1" applyBorder="1"/>
    <xf numFmtId="49" fontId="3" fillId="0" borderId="66" xfId="0" applyNumberFormat="1" applyFont="1" applyBorder="1" applyAlignment="1">
      <alignment horizontal="right" vertical="top"/>
    </xf>
    <xf numFmtId="1" fontId="3" fillId="0" borderId="54" xfId="0" applyNumberFormat="1" applyFont="1" applyFill="1" applyBorder="1" applyAlignment="1">
      <alignment horizontal="center" vertical="top"/>
    </xf>
    <xf numFmtId="1" fontId="3" fillId="0" borderId="54" xfId="0" applyNumberFormat="1" applyFont="1" applyFill="1" applyBorder="1" applyAlignment="1">
      <alignment horizontal="center" vertical="top" wrapText="1"/>
    </xf>
    <xf numFmtId="49" fontId="3" fillId="0" borderId="54" xfId="0" applyNumberFormat="1" applyFont="1" applyFill="1" applyBorder="1" applyAlignment="1">
      <alignment horizontal="center" vertical="top"/>
    </xf>
    <xf numFmtId="49" fontId="3" fillId="0" borderId="54" xfId="0" applyNumberFormat="1" applyFont="1" applyBorder="1" applyAlignment="1">
      <alignment horizontal="right" vertical="top"/>
    </xf>
    <xf numFmtId="0" fontId="3" fillId="0" borderId="0" xfId="0" applyFont="1"/>
    <xf numFmtId="49" fontId="0" fillId="2" borderId="70" xfId="0" applyNumberFormat="1" applyFill="1" applyBorder="1" applyAlignment="1">
      <alignment horizontal="right" wrapText="1"/>
    </xf>
    <xf numFmtId="49" fontId="0" fillId="2" borderId="11" xfId="0" applyNumberFormat="1" applyFill="1" applyBorder="1" applyAlignment="1">
      <alignment horizontal="right" wrapText="1"/>
    </xf>
    <xf numFmtId="49" fontId="0" fillId="2" borderId="32" xfId="0" applyNumberFormat="1" applyFill="1" applyBorder="1" applyAlignment="1">
      <alignment horizontal="right" wrapText="1"/>
    </xf>
    <xf numFmtId="49" fontId="0" fillId="2" borderId="68" xfId="0" applyNumberFormat="1" applyFill="1" applyBorder="1" applyAlignment="1">
      <alignment horizontal="right" wrapText="1"/>
    </xf>
    <xf numFmtId="49" fontId="0" fillId="2" borderId="34" xfId="0" applyNumberFormat="1" applyFill="1" applyBorder="1" applyAlignment="1">
      <alignment horizontal="right" wrapText="1"/>
    </xf>
    <xf numFmtId="49" fontId="0" fillId="2" borderId="0" xfId="0" applyNumberFormat="1" applyFill="1" applyBorder="1" applyAlignment="1">
      <alignment horizontal="right" wrapText="1"/>
    </xf>
    <xf numFmtId="49" fontId="0" fillId="2" borderId="69" xfId="0" applyNumberFormat="1" applyFill="1" applyBorder="1" applyAlignment="1">
      <alignment horizontal="right" wrapText="1"/>
    </xf>
    <xf numFmtId="49" fontId="0" fillId="3" borderId="11" xfId="0" applyNumberFormat="1" applyFill="1" applyBorder="1" applyAlignment="1">
      <alignment horizontal="center" wrapText="1"/>
    </xf>
    <xf numFmtId="49" fontId="0" fillId="2" borderId="43" xfId="0" applyNumberFormat="1" applyFill="1" applyBorder="1" applyAlignment="1">
      <alignment horizontal="right" vertical="top" wrapText="1"/>
    </xf>
    <xf numFmtId="49" fontId="0" fillId="2" borderId="58" xfId="0" applyNumberFormat="1" applyFill="1" applyBorder="1" applyAlignment="1">
      <alignment horizontal="right" vertical="top" wrapText="1"/>
    </xf>
    <xf numFmtId="49" fontId="0" fillId="2" borderId="71" xfId="0" applyNumberFormat="1" applyFill="1" applyBorder="1" applyAlignment="1">
      <alignment horizontal="right" vertical="top" wrapText="1"/>
    </xf>
    <xf numFmtId="49" fontId="0" fillId="2" borderId="46" xfId="0" applyNumberFormat="1" applyFill="1" applyBorder="1" applyAlignment="1">
      <alignment horizontal="right" vertical="top" wrapText="1"/>
    </xf>
    <xf numFmtId="49" fontId="0" fillId="2" borderId="72" xfId="0" applyNumberFormat="1" applyFill="1" applyBorder="1" applyAlignment="1">
      <alignment horizontal="right" vertical="top" wrapText="1"/>
    </xf>
    <xf numFmtId="49" fontId="0" fillId="2" borderId="0" xfId="0" applyNumberFormat="1" applyFill="1" applyBorder="1" applyAlignment="1">
      <alignment horizontal="right" vertical="top" wrapText="1"/>
    </xf>
    <xf numFmtId="49" fontId="3" fillId="0" borderId="69" xfId="0" applyNumberFormat="1" applyFont="1" applyBorder="1" applyAlignment="1">
      <alignment horizontal="right" vertical="top" wrapText="1"/>
    </xf>
    <xf numFmtId="0" fontId="0" fillId="0" borderId="19" xfId="0" applyFill="1" applyBorder="1" applyAlignment="1"/>
    <xf numFmtId="0" fontId="0" fillId="0" borderId="19" xfId="0" applyFill="1" applyBorder="1" applyAlignment="1">
      <alignment vertical="top"/>
    </xf>
    <xf numFmtId="0" fontId="0" fillId="3" borderId="19" xfId="0" applyFill="1" applyBorder="1" applyAlignment="1">
      <alignment vertical="top"/>
    </xf>
    <xf numFmtId="0" fontId="0" fillId="0" borderId="67" xfId="0" applyBorder="1" applyAlignment="1">
      <alignment vertical="top" wrapText="1"/>
    </xf>
    <xf numFmtId="0" fontId="0" fillId="0" borderId="74" xfId="0" applyFill="1" applyBorder="1" applyAlignment="1">
      <alignment horizontal="center"/>
    </xf>
    <xf numFmtId="0" fontId="0" fillId="0" borderId="75" xfId="0" applyFill="1" applyBorder="1" applyAlignment="1"/>
    <xf numFmtId="49" fontId="0" fillId="0" borderId="0" xfId="0" applyNumberFormat="1" applyBorder="1" applyAlignment="1">
      <alignment horizontal="center"/>
    </xf>
    <xf numFmtId="0" fontId="0" fillId="0" borderId="74" xfId="0" applyFill="1" applyBorder="1" applyAlignment="1">
      <alignment horizontal="center" vertical="top"/>
    </xf>
    <xf numFmtId="0" fontId="3" fillId="0" borderId="75" xfId="0" applyFont="1" applyBorder="1" applyAlignment="1"/>
    <xf numFmtId="0" fontId="0" fillId="0" borderId="20" xfId="0" applyFill="1" applyBorder="1" applyAlignment="1">
      <alignment vertical="top" wrapText="1"/>
    </xf>
    <xf numFmtId="3" fontId="0" fillId="0" borderId="4" xfId="0" applyNumberFormat="1" applyBorder="1"/>
    <xf numFmtId="3" fontId="0" fillId="0" borderId="12" xfId="0" applyNumberFormat="1" applyBorder="1"/>
    <xf numFmtId="3" fontId="7" fillId="0" borderId="0" xfId="0" applyNumberFormat="1" applyFont="1"/>
    <xf numFmtId="3" fontId="0" fillId="0" borderId="76" xfId="0" applyNumberFormat="1" applyBorder="1"/>
    <xf numFmtId="3" fontId="0" fillId="0" borderId="77" xfId="0" applyNumberFormat="1" applyBorder="1"/>
    <xf numFmtId="3" fontId="0" fillId="0" borderId="0" xfId="0" applyNumberFormat="1" applyBorder="1"/>
    <xf numFmtId="3" fontId="4" fillId="0" borderId="0" xfId="0" applyNumberFormat="1" applyFont="1" applyBorder="1"/>
    <xf numFmtId="0" fontId="13" fillId="0" borderId="0" xfId="0" applyFont="1" applyFill="1"/>
    <xf numFmtId="164" fontId="0" fillId="0" borderId="78" xfId="0" applyNumberFormat="1" applyBorder="1" applyAlignment="1">
      <alignment horizontal="center"/>
    </xf>
    <xf numFmtId="164" fontId="0" fillId="0" borderId="79" xfId="0" applyNumberFormat="1" applyBorder="1" applyAlignment="1">
      <alignment horizontal="center"/>
    </xf>
    <xf numFmtId="49" fontId="0" fillId="0" borderId="44" xfId="0" applyNumberFormat="1" applyFill="1" applyBorder="1" applyAlignment="1">
      <alignment horizontal="center" vertical="top"/>
    </xf>
    <xf numFmtId="49" fontId="0" fillId="0" borderId="22" xfId="0" applyNumberFormat="1" applyBorder="1" applyAlignment="1">
      <alignment horizontal="center" wrapText="1"/>
    </xf>
    <xf numFmtId="49" fontId="0" fillId="0" borderId="10" xfId="0" applyNumberFormat="1" applyBorder="1" applyAlignment="1">
      <alignment horizontal="center"/>
    </xf>
    <xf numFmtId="49" fontId="0" fillId="0" borderId="80" xfId="0" applyNumberFormat="1" applyBorder="1" applyAlignment="1">
      <alignment horizontal="center" vertical="top"/>
    </xf>
    <xf numFmtId="49" fontId="0" fillId="0" borderId="10" xfId="0" applyNumberFormat="1" applyBorder="1" applyAlignment="1">
      <alignment horizontal="center" vertical="top"/>
    </xf>
    <xf numFmtId="49" fontId="0" fillId="0" borderId="80" xfId="0" applyNumberFormat="1" applyBorder="1" applyAlignment="1">
      <alignment horizontal="centerContinuous" vertical="top"/>
    </xf>
    <xf numFmtId="49" fontId="0" fillId="0" borderId="10" xfId="0" applyNumberFormat="1" applyBorder="1" applyAlignment="1">
      <alignment horizontal="centerContinuous" vertical="top"/>
    </xf>
    <xf numFmtId="49" fontId="0" fillId="0" borderId="1" xfId="0" applyNumberFormat="1" applyBorder="1" applyAlignment="1">
      <alignment horizontal="right" vertical="top"/>
    </xf>
    <xf numFmtId="49" fontId="0" fillId="0" borderId="1" xfId="0" applyNumberFormat="1" applyBorder="1" applyAlignment="1">
      <alignment horizontal="center" vertical="top"/>
    </xf>
    <xf numFmtId="49" fontId="0" fillId="2" borderId="13" xfId="0" applyNumberFormat="1" applyFill="1" applyBorder="1" applyAlignment="1">
      <alignment horizontal="right" vertical="top" wrapText="1"/>
    </xf>
    <xf numFmtId="49" fontId="0" fillId="2" borderId="41" xfId="0" applyNumberFormat="1" applyFill="1" applyBorder="1" applyAlignment="1">
      <alignment horizontal="right" vertical="top" wrapText="1"/>
    </xf>
    <xf numFmtId="0" fontId="10" fillId="0" borderId="15" xfId="0" applyFont="1" applyBorder="1" applyAlignment="1">
      <alignment horizontal="center"/>
    </xf>
    <xf numFmtId="0" fontId="10" fillId="0" borderId="53" xfId="0" applyFont="1" applyBorder="1" applyAlignment="1">
      <alignment horizontal="center"/>
    </xf>
    <xf numFmtId="3" fontId="0" fillId="0" borderId="31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32" xfId="0" applyNumberFormat="1" applyBorder="1" applyAlignment="1">
      <alignment horizontal="right"/>
    </xf>
    <xf numFmtId="3" fontId="0" fillId="0" borderId="33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1" xfId="0" applyNumberFormat="1" applyBorder="1" applyAlignment="1">
      <alignment horizontal="right"/>
    </xf>
    <xf numFmtId="3" fontId="0" fillId="0" borderId="0" xfId="0" applyNumberFormat="1" applyBorder="1" applyAlignment="1">
      <alignment horizontal="right"/>
    </xf>
    <xf numFmtId="3" fontId="0" fillId="0" borderId="2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37" xfId="0" applyNumberFormat="1" applyBorder="1" applyAlignment="1">
      <alignment horizontal="right"/>
    </xf>
    <xf numFmtId="3" fontId="0" fillId="0" borderId="36" xfId="0" applyNumberFormat="1" applyBorder="1" applyAlignment="1">
      <alignment horizontal="right"/>
    </xf>
    <xf numFmtId="3" fontId="0" fillId="0" borderId="10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11" xfId="0" applyNumberFormat="1" applyBorder="1" applyAlignment="1">
      <alignment horizontal="right"/>
    </xf>
    <xf numFmtId="3" fontId="0" fillId="0" borderId="44" xfId="0" applyNumberFormat="1" applyBorder="1" applyAlignment="1">
      <alignment horizontal="right"/>
    </xf>
    <xf numFmtId="3" fontId="0" fillId="0" borderId="45" xfId="0" applyNumberFormat="1" applyBorder="1" applyAlignment="1">
      <alignment horizontal="right"/>
    </xf>
    <xf numFmtId="3" fontId="0" fillId="0" borderId="68" xfId="0" applyNumberFormat="1" applyBorder="1" applyAlignment="1">
      <alignment horizontal="right"/>
    </xf>
    <xf numFmtId="3" fontId="3" fillId="0" borderId="54" xfId="0" applyNumberFormat="1" applyFont="1" applyBorder="1" applyAlignment="1">
      <alignment horizontal="right"/>
    </xf>
    <xf numFmtId="3" fontId="3" fillId="0" borderId="55" xfId="0" applyNumberFormat="1" applyFont="1" applyBorder="1" applyAlignment="1">
      <alignment horizontal="right"/>
    </xf>
    <xf numFmtId="3" fontId="3" fillId="0" borderId="69" xfId="0" applyNumberFormat="1" applyFont="1" applyBorder="1" applyAlignment="1">
      <alignment horizontal="right"/>
    </xf>
    <xf numFmtId="0" fontId="0" fillId="0" borderId="0" xfId="0" applyAlignment="1">
      <alignment wrapText="1"/>
    </xf>
    <xf numFmtId="0" fontId="0" fillId="0" borderId="52" xfId="0" applyBorder="1" applyAlignment="1">
      <alignment horizontal="center" wrapText="1"/>
    </xf>
    <xf numFmtId="3" fontId="0" fillId="0" borderId="6" xfId="0" applyNumberFormat="1" applyBorder="1" applyAlignment="1">
      <alignment wrapText="1"/>
    </xf>
    <xf numFmtId="3" fontId="0" fillId="0" borderId="57" xfId="0" applyNumberFormat="1" applyBorder="1" applyAlignment="1">
      <alignment horizontal="centerContinuous" wrapText="1"/>
    </xf>
    <xf numFmtId="3" fontId="0" fillId="0" borderId="0" xfId="0" applyNumberFormat="1" applyAlignment="1">
      <alignment wrapText="1"/>
    </xf>
    <xf numFmtId="0" fontId="0" fillId="0" borderId="23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3" borderId="7" xfId="0" applyFill="1" applyBorder="1" applyAlignment="1">
      <alignment horizontal="center" wrapText="1"/>
    </xf>
    <xf numFmtId="0" fontId="0" fillId="0" borderId="45" xfId="0" applyFill="1" applyBorder="1" applyAlignment="1">
      <alignment horizontal="center" wrapText="1"/>
    </xf>
    <xf numFmtId="165" fontId="3" fillId="0" borderId="55" xfId="0" applyNumberFormat="1" applyFont="1" applyBorder="1" applyAlignment="1">
      <alignment horizontal="centerContinuous" wrapText="1"/>
    </xf>
    <xf numFmtId="165" fontId="0" fillId="0" borderId="0" xfId="0" applyNumberFormat="1" applyBorder="1" applyAlignment="1">
      <alignment horizontal="centerContinuous" wrapText="1"/>
    </xf>
    <xf numFmtId="164" fontId="7" fillId="0" borderId="0" xfId="0" applyNumberFormat="1" applyFont="1" applyAlignment="1">
      <alignment wrapText="1"/>
    </xf>
    <xf numFmtId="0" fontId="0" fillId="0" borderId="14" xfId="0" applyFill="1" applyBorder="1" applyAlignment="1">
      <alignment horizontal="center" vertical="top" wrapText="1"/>
    </xf>
    <xf numFmtId="1" fontId="14" fillId="0" borderId="20" xfId="0" applyNumberFormat="1" applyFont="1" applyFill="1" applyBorder="1" applyAlignment="1">
      <alignment horizontal="center" vertical="top"/>
    </xf>
    <xf numFmtId="1" fontId="14" fillId="0" borderId="20" xfId="0" applyNumberFormat="1" applyFont="1" applyFill="1" applyBorder="1" applyAlignment="1">
      <alignment horizontal="center" vertical="top" wrapText="1"/>
    </xf>
    <xf numFmtId="0" fontId="14" fillId="0" borderId="20" xfId="0" applyFont="1" applyFill="1" applyBorder="1" applyAlignment="1">
      <alignment vertical="top" wrapText="1"/>
    </xf>
    <xf numFmtId="1" fontId="14" fillId="0" borderId="41" xfId="0" applyNumberFormat="1" applyFont="1" applyFill="1" applyBorder="1" applyAlignment="1">
      <alignment horizontal="center" vertical="top"/>
    </xf>
    <xf numFmtId="1" fontId="14" fillId="0" borderId="41" xfId="0" applyNumberFormat="1" applyFont="1" applyFill="1" applyBorder="1" applyAlignment="1">
      <alignment horizontal="center" vertical="top" wrapText="1"/>
    </xf>
    <xf numFmtId="0" fontId="14" fillId="0" borderId="41" xfId="0" applyFont="1" applyFill="1" applyBorder="1" applyAlignment="1">
      <alignment vertical="top" wrapText="1"/>
    </xf>
    <xf numFmtId="49" fontId="0" fillId="0" borderId="81" xfId="0" applyNumberFormat="1" applyBorder="1" applyAlignment="1">
      <alignment horizontal="center" vertical="top"/>
    </xf>
    <xf numFmtId="1" fontId="14" fillId="0" borderId="19" xfId="0" applyNumberFormat="1" applyFont="1" applyFill="1" applyBorder="1" applyAlignment="1">
      <alignment horizontal="center" vertical="top"/>
    </xf>
    <xf numFmtId="1" fontId="14" fillId="0" borderId="19" xfId="0" applyNumberFormat="1" applyFont="1" applyFill="1" applyBorder="1" applyAlignment="1">
      <alignment horizontal="center" vertical="top" wrapText="1"/>
    </xf>
    <xf numFmtId="0" fontId="14" fillId="0" borderId="19" xfId="0" applyFont="1" applyFill="1" applyBorder="1" applyAlignment="1">
      <alignment vertical="top" wrapText="1"/>
    </xf>
    <xf numFmtId="0" fontId="9" fillId="0" borderId="20" xfId="0" applyFont="1" applyFill="1" applyBorder="1" applyAlignment="1">
      <alignment vertical="top" wrapText="1"/>
    </xf>
    <xf numFmtId="0" fontId="9" fillId="0" borderId="16" xfId="0" applyFont="1" applyFill="1" applyBorder="1" applyAlignment="1">
      <alignment vertical="top" wrapText="1"/>
    </xf>
    <xf numFmtId="0" fontId="9" fillId="0" borderId="13" xfId="0" applyFont="1" applyFill="1" applyBorder="1" applyAlignment="1">
      <alignment vertical="top" wrapText="1"/>
    </xf>
    <xf numFmtId="166" fontId="19" fillId="0" borderId="0" xfId="0" applyNumberFormat="1" applyFont="1"/>
    <xf numFmtId="166" fontId="17" fillId="0" borderId="0" xfId="0" applyNumberFormat="1" applyFont="1"/>
    <xf numFmtId="166" fontId="20" fillId="0" borderId="0" xfId="0" applyNumberFormat="1" applyFont="1"/>
    <xf numFmtId="166" fontId="19" fillId="0" borderId="0" xfId="0" applyNumberFormat="1" applyFont="1" applyFill="1" applyAlignment="1">
      <alignment wrapText="1"/>
    </xf>
    <xf numFmtId="166" fontId="17" fillId="0" borderId="85" xfId="0" applyNumberFormat="1" applyFont="1" applyBorder="1"/>
    <xf numFmtId="166" fontId="17" fillId="0" borderId="85" xfId="0" applyNumberFormat="1" applyFont="1" applyBorder="1" applyAlignment="1">
      <alignment horizontal="center" vertical="center" wrapText="1"/>
    </xf>
    <xf numFmtId="166" fontId="19" fillId="0" borderId="85" xfId="0" applyNumberFormat="1" applyFont="1" applyBorder="1" applyAlignment="1">
      <alignment horizontal="center" vertical="center" wrapText="1"/>
    </xf>
    <xf numFmtId="166" fontId="17" fillId="0" borderId="0" xfId="0" applyNumberFormat="1" applyFont="1" applyAlignment="1">
      <alignment horizontal="center" vertical="center" wrapText="1"/>
    </xf>
    <xf numFmtId="166" fontId="17" fillId="0" borderId="67" xfId="0" applyNumberFormat="1" applyFont="1" applyBorder="1"/>
    <xf numFmtId="166" fontId="19" fillId="0" borderId="67" xfId="0" applyNumberFormat="1" applyFont="1" applyBorder="1"/>
    <xf numFmtId="166" fontId="19" fillId="0" borderId="67" xfId="0" applyNumberFormat="1" applyFont="1" applyFill="1" applyBorder="1"/>
    <xf numFmtId="166" fontId="17" fillId="0" borderId="86" xfId="0" applyNumberFormat="1" applyFont="1" applyBorder="1"/>
    <xf numFmtId="166" fontId="17" fillId="0" borderId="86" xfId="0" applyNumberFormat="1" applyFont="1" applyFill="1" applyBorder="1"/>
    <xf numFmtId="166" fontId="19" fillId="0" borderId="86" xfId="0" applyNumberFormat="1" applyFont="1" applyFill="1" applyBorder="1"/>
    <xf numFmtId="166" fontId="17" fillId="0" borderId="67" xfId="0" applyNumberFormat="1" applyFont="1" applyFill="1" applyBorder="1"/>
    <xf numFmtId="166" fontId="17" fillId="0" borderId="85" xfId="0" applyNumberFormat="1" applyFont="1" applyFill="1" applyBorder="1"/>
    <xf numFmtId="166" fontId="19" fillId="0" borderId="86" xfId="0" applyNumberFormat="1" applyFont="1" applyBorder="1"/>
    <xf numFmtId="166" fontId="19" fillId="0" borderId="85" xfId="0" applyNumberFormat="1" applyFont="1" applyBorder="1"/>
    <xf numFmtId="166" fontId="17" fillId="0" borderId="0" xfId="0" applyNumberFormat="1" applyFont="1" applyFill="1"/>
    <xf numFmtId="166" fontId="19" fillId="0" borderId="84" xfId="0" applyNumberFormat="1" applyFont="1" applyFill="1" applyBorder="1" applyAlignment="1">
      <alignment wrapText="1"/>
    </xf>
    <xf numFmtId="166" fontId="19" fillId="0" borderId="87" xfId="0" applyNumberFormat="1" applyFont="1" applyFill="1" applyBorder="1" applyAlignment="1">
      <alignment wrapText="1"/>
    </xf>
    <xf numFmtId="166" fontId="17" fillId="0" borderId="87" xfId="0" applyNumberFormat="1" applyFont="1" applyBorder="1"/>
    <xf numFmtId="166" fontId="19" fillId="0" borderId="88" xfId="0" applyNumberFormat="1" applyFont="1" applyBorder="1"/>
    <xf numFmtId="166" fontId="19" fillId="0" borderId="40" xfId="0" applyNumberFormat="1" applyFont="1" applyFill="1" applyBorder="1"/>
    <xf numFmtId="166" fontId="19" fillId="0" borderId="0" xfId="0" applyNumberFormat="1" applyFont="1" applyFill="1" applyBorder="1"/>
    <xf numFmtId="166" fontId="17" fillId="0" borderId="0" xfId="0" applyNumberFormat="1" applyFont="1" applyBorder="1"/>
    <xf numFmtId="166" fontId="19" fillId="0" borderId="1" xfId="0" applyNumberFormat="1" applyFont="1" applyBorder="1"/>
    <xf numFmtId="166" fontId="17" fillId="0" borderId="82" xfId="0" applyNumberFormat="1" applyFont="1" applyBorder="1"/>
    <xf numFmtId="166" fontId="17" fillId="0" borderId="83" xfId="0" applyNumberFormat="1" applyFont="1" applyBorder="1"/>
    <xf numFmtId="166" fontId="19" fillId="0" borderId="4" xfId="0" applyNumberFormat="1" applyFont="1" applyFill="1" applyBorder="1"/>
    <xf numFmtId="0" fontId="15" fillId="0" borderId="7" xfId="0" applyFont="1" applyFill="1" applyBorder="1" applyAlignment="1">
      <alignment horizontal="center" wrapText="1"/>
    </xf>
    <xf numFmtId="0" fontId="14" fillId="0" borderId="0" xfId="0" applyFont="1" applyBorder="1" applyAlignment="1"/>
    <xf numFmtId="0" fontId="14" fillId="0" borderId="0" xfId="0" applyFont="1" applyAlignment="1"/>
    <xf numFmtId="1" fontId="0" fillId="0" borderId="19" xfId="0" applyNumberFormat="1" applyFont="1" applyFill="1" applyBorder="1" applyAlignment="1">
      <alignment horizontal="center" vertical="top"/>
    </xf>
    <xf numFmtId="1" fontId="0" fillId="0" borderId="19" xfId="0" applyNumberFormat="1" applyFont="1" applyFill="1" applyBorder="1" applyAlignment="1">
      <alignment horizontal="center" vertical="top" wrapText="1"/>
    </xf>
    <xf numFmtId="49" fontId="0" fillId="0" borderId="19" xfId="0" applyNumberFormat="1" applyFont="1" applyFill="1" applyBorder="1" applyAlignment="1">
      <alignment horizontal="center" vertical="top"/>
    </xf>
    <xf numFmtId="49" fontId="0" fillId="2" borderId="19" xfId="0" applyNumberFormat="1" applyFont="1" applyFill="1" applyBorder="1" applyAlignment="1">
      <alignment horizontal="right" vertical="top"/>
    </xf>
    <xf numFmtId="49" fontId="0" fillId="2" borderId="19" xfId="0" applyNumberFormat="1" applyFont="1" applyFill="1" applyBorder="1" applyAlignment="1">
      <alignment horizontal="right" vertical="top" wrapText="1"/>
    </xf>
    <xf numFmtId="0" fontId="0" fillId="0" borderId="19" xfId="0" applyFont="1" applyFill="1" applyBorder="1" applyAlignment="1">
      <alignment vertical="top" wrapText="1"/>
    </xf>
    <xf numFmtId="3" fontId="0" fillId="0" borderId="10" xfId="0" applyNumberFormat="1" applyFont="1" applyBorder="1" applyAlignment="1">
      <alignment horizontal="right"/>
    </xf>
    <xf numFmtId="3" fontId="0" fillId="0" borderId="7" xfId="0" applyNumberFormat="1" applyFont="1" applyBorder="1" applyAlignment="1">
      <alignment horizontal="right"/>
    </xf>
    <xf numFmtId="3" fontId="0" fillId="0" borderId="11" xfId="0" applyNumberFormat="1" applyFont="1" applyBorder="1" applyAlignment="1">
      <alignment horizontal="right"/>
    </xf>
    <xf numFmtId="49" fontId="21" fillId="0" borderId="42" xfId="0" applyNumberFormat="1" applyFont="1" applyBorder="1" applyAlignment="1">
      <alignment horizontal="center" vertical="top"/>
    </xf>
    <xf numFmtId="49" fontId="21" fillId="0" borderId="25" xfId="0" applyNumberFormat="1" applyFont="1" applyBorder="1" applyAlignment="1">
      <alignment horizontal="center" vertical="top"/>
    </xf>
    <xf numFmtId="49" fontId="21" fillId="0" borderId="42" xfId="0" applyNumberFormat="1" applyFont="1" applyFill="1" applyBorder="1" applyAlignment="1">
      <alignment horizontal="center" vertical="top"/>
    </xf>
    <xf numFmtId="49" fontId="21" fillId="0" borderId="42" xfId="0" applyNumberFormat="1" applyFont="1" applyFill="1" applyBorder="1" applyAlignment="1">
      <alignment horizontal="center"/>
    </xf>
    <xf numFmtId="49" fontId="21" fillId="0" borderId="25" xfId="0" applyNumberFormat="1" applyFont="1" applyFill="1" applyBorder="1" applyAlignment="1">
      <alignment horizontal="center"/>
    </xf>
    <xf numFmtId="49" fontId="21" fillId="0" borderId="24" xfId="0" applyNumberFormat="1" applyFont="1" applyBorder="1" applyAlignment="1">
      <alignment horizontal="centerContinuous" vertical="top"/>
    </xf>
    <xf numFmtId="49" fontId="21" fillId="0" borderId="25" xfId="0" applyNumberFormat="1" applyFont="1" applyBorder="1" applyAlignment="1">
      <alignment horizontal="centerContinuous" vertical="top"/>
    </xf>
    <xf numFmtId="0" fontId="16" fillId="0" borderId="0" xfId="0" applyFont="1" applyFill="1"/>
    <xf numFmtId="166" fontId="19" fillId="0" borderId="0" xfId="0" applyNumberFormat="1" applyFont="1" applyFill="1"/>
    <xf numFmtId="166" fontId="19" fillId="0" borderId="0" xfId="0" applyNumberFormat="1" applyFont="1" applyFill="1" applyAlignment="1">
      <alignment vertical="center"/>
    </xf>
    <xf numFmtId="0" fontId="3" fillId="0" borderId="5" xfId="0" applyFont="1" applyFill="1" applyBorder="1" applyAlignment="1">
      <alignment wrapText="1"/>
    </xf>
    <xf numFmtId="0" fontId="3" fillId="0" borderId="73" xfId="0" applyFont="1" applyFill="1" applyBorder="1" applyAlignment="1">
      <alignment wrapText="1"/>
    </xf>
    <xf numFmtId="49" fontId="1" fillId="0" borderId="0" xfId="0" applyNumberFormat="1" applyFont="1" applyAlignment="1">
      <alignment horizontal="center"/>
    </xf>
  </cellXfs>
  <cellStyles count="1">
    <cellStyle name="Normální" xfId="0" builtinId="0"/>
  </cellStyles>
  <dxfs count="4"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Q59"/>
  <sheetViews>
    <sheetView tabSelected="1" zoomScale="115" zoomScaleNormal="115" workbookViewId="0">
      <selection activeCell="A2" sqref="A2"/>
    </sheetView>
  </sheetViews>
  <sheetFormatPr defaultRowHeight="12.75" x14ac:dyDescent="0.2"/>
  <cols>
    <col min="1" max="1" width="7.28515625" style="168" customWidth="1"/>
    <col min="2" max="2" width="7.28515625" style="168" hidden="1" customWidth="1"/>
    <col min="3" max="3" width="8.5703125" style="95" customWidth="1"/>
    <col min="4" max="4" width="12.85546875" style="84" customWidth="1"/>
    <col min="5" max="5" width="8.140625" style="95" hidden="1" customWidth="1"/>
    <col min="6" max="6" width="6" style="11" hidden="1" customWidth="1"/>
    <col min="7" max="7" width="10.7109375" style="41" hidden="1" customWidth="1"/>
    <col min="8" max="8" width="30.140625" style="32" customWidth="1"/>
    <col min="9" max="10" width="15" bestFit="1" customWidth="1"/>
    <col min="11" max="11" width="14.42578125" bestFit="1" customWidth="1"/>
    <col min="12" max="12" width="14.28515625" bestFit="1" customWidth="1"/>
    <col min="13" max="13" width="13.140625" customWidth="1"/>
    <col min="14" max="14" width="1.42578125" customWidth="1"/>
    <col min="15" max="15" width="14.42578125" bestFit="1" customWidth="1"/>
    <col min="16" max="16" width="12.7109375" style="257" hidden="1" customWidth="1"/>
    <col min="17" max="17" width="23.42578125" customWidth="1"/>
    <col min="18" max="18" width="11.28515625" customWidth="1"/>
    <col min="19" max="19" width="10.140625" bestFit="1" customWidth="1"/>
  </cols>
  <sheetData>
    <row r="1" spans="1:17" ht="15.75" x14ac:dyDescent="0.25">
      <c r="A1" s="161"/>
      <c r="B1" s="161"/>
      <c r="C1" s="92"/>
      <c r="D1" s="81"/>
      <c r="E1" s="92"/>
      <c r="F1" s="10"/>
      <c r="G1" s="40"/>
      <c r="L1" s="220"/>
      <c r="O1" s="32" t="s">
        <v>115</v>
      </c>
    </row>
    <row r="2" spans="1:17" ht="43.5" customHeight="1" x14ac:dyDescent="0.25">
      <c r="A2" s="171" t="s">
        <v>117</v>
      </c>
      <c r="B2" s="171"/>
      <c r="C2" s="172"/>
      <c r="D2" s="172"/>
      <c r="E2" s="172"/>
      <c r="F2" s="13"/>
      <c r="G2" s="13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5.75" x14ac:dyDescent="0.25">
      <c r="A3" s="337"/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  <c r="O3" s="337"/>
      <c r="P3" s="337"/>
      <c r="Q3" s="337"/>
    </row>
    <row r="4" spans="1:17" ht="16.5" thickBot="1" x14ac:dyDescent="0.3">
      <c r="A4" s="50" t="s">
        <v>34</v>
      </c>
      <c r="B4" s="50"/>
      <c r="C4" s="93"/>
      <c r="D4" s="80"/>
      <c r="E4" s="93"/>
      <c r="F4" s="43"/>
      <c r="G4" s="44"/>
      <c r="H4" s="45"/>
      <c r="I4" s="39"/>
      <c r="J4" s="3"/>
      <c r="M4" s="3"/>
    </row>
    <row r="5" spans="1:17" ht="13.5" thickTop="1" x14ac:dyDescent="0.2">
      <c r="A5" s="162" t="s">
        <v>17</v>
      </c>
      <c r="B5" s="85"/>
      <c r="C5" s="85" t="s">
        <v>4</v>
      </c>
      <c r="D5" s="85" t="s">
        <v>31</v>
      </c>
      <c r="E5" s="85" t="s">
        <v>8</v>
      </c>
      <c r="F5" s="30"/>
      <c r="G5" s="188"/>
      <c r="H5" s="207" t="s">
        <v>18</v>
      </c>
      <c r="I5" s="158" t="s">
        <v>46</v>
      </c>
      <c r="J5" s="130"/>
      <c r="K5" s="131"/>
      <c r="L5" s="130" t="s">
        <v>47</v>
      </c>
      <c r="M5" s="130"/>
      <c r="N5" s="132"/>
      <c r="O5" s="131"/>
      <c r="P5" s="258"/>
      <c r="Q5" s="67" t="s">
        <v>114</v>
      </c>
    </row>
    <row r="6" spans="1:17" ht="13.5" thickBot="1" x14ac:dyDescent="0.25">
      <c r="A6" s="163"/>
      <c r="B6" s="86"/>
      <c r="C6" s="86"/>
      <c r="D6" s="82"/>
      <c r="E6" s="86"/>
      <c r="F6" s="22"/>
      <c r="G6" s="189"/>
      <c r="H6" s="203"/>
      <c r="I6" s="46" t="s">
        <v>19</v>
      </c>
      <c r="J6" s="19" t="s">
        <v>20</v>
      </c>
      <c r="K6" s="17" t="s">
        <v>21</v>
      </c>
      <c r="L6" s="19" t="s">
        <v>19</v>
      </c>
      <c r="M6" s="75" t="s">
        <v>20</v>
      </c>
      <c r="N6" s="74"/>
      <c r="O6" s="17" t="s">
        <v>21</v>
      </c>
      <c r="P6" s="18"/>
      <c r="Q6" s="133"/>
    </row>
    <row r="7" spans="1:17" ht="18" x14ac:dyDescent="0.2">
      <c r="A7" s="164"/>
      <c r="B7" s="110"/>
      <c r="C7" s="97"/>
      <c r="D7" s="109"/>
      <c r="E7" s="110"/>
      <c r="F7" s="111"/>
      <c r="G7" s="190"/>
      <c r="H7" s="112"/>
      <c r="I7" s="113"/>
      <c r="J7" s="113"/>
      <c r="K7" s="114">
        <f>SUM(I7:J7)</f>
        <v>0</v>
      </c>
      <c r="L7" s="115"/>
      <c r="M7" s="116"/>
      <c r="N7" s="115"/>
      <c r="O7" s="117">
        <f>SUM(L7:M7)</f>
        <v>0</v>
      </c>
      <c r="P7" s="128"/>
      <c r="Q7" s="134"/>
    </row>
    <row r="8" spans="1:17" x14ac:dyDescent="0.2">
      <c r="A8" s="165"/>
      <c r="B8" s="223"/>
      <c r="C8" s="103"/>
      <c r="D8" s="118"/>
      <c r="E8" s="119"/>
      <c r="F8" s="120"/>
      <c r="G8" s="191"/>
      <c r="H8" s="121"/>
      <c r="I8" s="122"/>
      <c r="J8" s="122"/>
      <c r="K8" s="123">
        <f>SUM(I8:J8)</f>
        <v>0</v>
      </c>
      <c r="L8" s="124"/>
      <c r="M8" s="125"/>
      <c r="N8" s="124"/>
      <c r="O8" s="126">
        <f>SUM(L8:M8)</f>
        <v>0</v>
      </c>
      <c r="P8" s="127"/>
      <c r="Q8" s="135"/>
    </row>
    <row r="9" spans="1:17" ht="14.25" customHeight="1" thickBot="1" x14ac:dyDescent="0.25">
      <c r="A9" s="166"/>
      <c r="B9" s="148"/>
      <c r="C9" s="146"/>
      <c r="D9" s="147"/>
      <c r="E9" s="148"/>
      <c r="F9" s="149"/>
      <c r="G9" s="192"/>
      <c r="H9" s="150"/>
      <c r="I9" s="151"/>
      <c r="J9" s="151"/>
      <c r="K9" s="152">
        <f>SUM(I9:J9)</f>
        <v>0</v>
      </c>
      <c r="L9" s="153"/>
      <c r="M9" s="154"/>
      <c r="N9" s="153"/>
      <c r="O9" s="155">
        <f>SUM(L9:M9)</f>
        <v>0</v>
      </c>
      <c r="P9" s="156"/>
      <c r="Q9" s="157"/>
    </row>
    <row r="10" spans="1:17" ht="12.75" customHeight="1" x14ac:dyDescent="0.2">
      <c r="A10" s="108"/>
      <c r="B10" s="94"/>
      <c r="C10" s="94"/>
      <c r="D10" s="83"/>
      <c r="E10" s="94"/>
      <c r="F10" s="48"/>
      <c r="G10" s="193"/>
      <c r="H10" s="159"/>
      <c r="I10" s="47"/>
      <c r="J10" s="47"/>
      <c r="K10" s="57">
        <f>SUM(I10:J10)</f>
        <v>0</v>
      </c>
      <c r="L10" s="6"/>
      <c r="M10" s="76"/>
      <c r="N10" s="6"/>
      <c r="O10" s="7">
        <f>SUM(L10:M10)</f>
        <v>0</v>
      </c>
      <c r="P10" s="259"/>
      <c r="Q10" s="136"/>
    </row>
    <row r="11" spans="1:17" ht="13.5" customHeight="1" thickBot="1" x14ac:dyDescent="0.25">
      <c r="A11" s="108"/>
      <c r="B11" s="94"/>
      <c r="C11" s="94"/>
      <c r="D11" s="83"/>
      <c r="E11" s="94"/>
      <c r="F11" s="48"/>
      <c r="G11" s="193"/>
      <c r="H11" s="160"/>
      <c r="I11" s="47"/>
      <c r="J11" s="47"/>
      <c r="K11" s="57">
        <f>SUM(I11:J11)</f>
        <v>0</v>
      </c>
      <c r="L11" s="6"/>
      <c r="M11" s="76"/>
      <c r="N11" s="6"/>
      <c r="O11" s="7">
        <f>SUM(L11:M11)</f>
        <v>0</v>
      </c>
      <c r="P11" s="259"/>
      <c r="Q11" s="136"/>
    </row>
    <row r="12" spans="1:17" ht="14.25" thickTop="1" thickBot="1" x14ac:dyDescent="0.25">
      <c r="A12" s="167"/>
      <c r="B12" s="137"/>
      <c r="C12" s="137"/>
      <c r="D12" s="138"/>
      <c r="E12" s="137"/>
      <c r="F12" s="139"/>
      <c r="G12" s="194"/>
      <c r="H12" s="208" t="s">
        <v>22</v>
      </c>
      <c r="I12" s="140">
        <f>SUM(I7:I11)</f>
        <v>0</v>
      </c>
      <c r="J12" s="140">
        <f t="shared" ref="J12:O12" si="0">SUM(J7:J11)</f>
        <v>0</v>
      </c>
      <c r="K12" s="141">
        <f t="shared" si="0"/>
        <v>0</v>
      </c>
      <c r="L12" s="142">
        <f t="shared" si="0"/>
        <v>0</v>
      </c>
      <c r="M12" s="143">
        <f t="shared" si="0"/>
        <v>0</v>
      </c>
      <c r="N12" s="142"/>
      <c r="O12" s="144">
        <f t="shared" si="0"/>
        <v>0</v>
      </c>
      <c r="P12" s="260"/>
      <c r="Q12" s="145"/>
    </row>
    <row r="13" spans="1:17" ht="13.5" thickTop="1" x14ac:dyDescent="0.2">
      <c r="H13" s="45"/>
      <c r="I13" s="49"/>
      <c r="J13" s="49"/>
      <c r="K13" s="49">
        <f>SUM(I12:J12)</f>
        <v>0</v>
      </c>
      <c r="L13" s="8"/>
      <c r="M13" s="8"/>
      <c r="N13" s="8"/>
      <c r="O13" s="8">
        <f>SUM(L12:M12)</f>
        <v>0</v>
      </c>
      <c r="P13" s="261"/>
    </row>
    <row r="14" spans="1:17" hidden="1" x14ac:dyDescent="0.2">
      <c r="H14" s="60">
        <f>K51</f>
        <v>0</v>
      </c>
      <c r="I14" s="49"/>
      <c r="J14" s="49"/>
      <c r="K14" s="49"/>
      <c r="L14" s="8"/>
      <c r="M14" s="8"/>
      <c r="N14" s="8"/>
      <c r="O14" s="8"/>
      <c r="P14" s="261"/>
    </row>
    <row r="15" spans="1:17" x14ac:dyDescent="0.2">
      <c r="H15" s="66"/>
      <c r="I15" s="49"/>
      <c r="J15" s="49"/>
      <c r="K15" s="49"/>
      <c r="L15" s="8"/>
      <c r="M15" s="8"/>
      <c r="N15" s="8"/>
      <c r="O15" s="8"/>
      <c r="P15" s="261"/>
    </row>
    <row r="16" spans="1:17" ht="16.5" thickBot="1" x14ac:dyDescent="0.3">
      <c r="A16" s="51" t="s">
        <v>35</v>
      </c>
      <c r="B16" s="51"/>
      <c r="C16" s="93"/>
      <c r="D16" s="80"/>
      <c r="E16" s="93"/>
      <c r="F16" s="14"/>
      <c r="G16" s="44"/>
      <c r="I16" s="39"/>
      <c r="J16" s="39"/>
      <c r="K16" s="58"/>
    </row>
    <row r="17" spans="1:17" ht="13.5" thickTop="1" x14ac:dyDescent="0.2">
      <c r="A17" s="169" t="s">
        <v>17</v>
      </c>
      <c r="B17" s="224"/>
      <c r="C17" s="85" t="s">
        <v>23</v>
      </c>
      <c r="D17" s="85" t="s">
        <v>31</v>
      </c>
      <c r="E17" s="85" t="s">
        <v>32</v>
      </c>
      <c r="F17" s="30"/>
      <c r="G17" s="188"/>
      <c r="H17" s="210" t="s">
        <v>18</v>
      </c>
      <c r="I17" s="158" t="s">
        <v>46</v>
      </c>
      <c r="J17" s="130"/>
      <c r="K17" s="131"/>
      <c r="L17" s="130" t="s">
        <v>47</v>
      </c>
      <c r="M17" s="130"/>
      <c r="N17" s="132"/>
      <c r="O17" s="131"/>
      <c r="P17" s="262"/>
      <c r="Q17" s="67" t="s">
        <v>114</v>
      </c>
    </row>
    <row r="18" spans="1:17" ht="13.5" thickBot="1" x14ac:dyDescent="0.25">
      <c r="A18" s="170"/>
      <c r="B18" s="225"/>
      <c r="C18" s="86"/>
      <c r="D18" s="82"/>
      <c r="E18" s="86"/>
      <c r="F18" s="22"/>
      <c r="G18" s="189"/>
      <c r="H18" s="204"/>
      <c r="I18" s="46" t="s">
        <v>19</v>
      </c>
      <c r="J18" s="46" t="s">
        <v>20</v>
      </c>
      <c r="K18" s="59" t="s">
        <v>21</v>
      </c>
      <c r="L18" s="19" t="s">
        <v>19</v>
      </c>
      <c r="M18" s="20" t="s">
        <v>20</v>
      </c>
      <c r="N18" s="19"/>
      <c r="O18" s="17" t="s">
        <v>21</v>
      </c>
      <c r="P18" s="263"/>
      <c r="Q18" s="68"/>
    </row>
    <row r="19" spans="1:17" ht="13.5" thickBot="1" x14ac:dyDescent="0.25">
      <c r="A19" s="170"/>
      <c r="B19" s="225"/>
      <c r="C19" s="86"/>
      <c r="D19" s="82"/>
      <c r="E19" s="86"/>
      <c r="F19" s="22"/>
      <c r="G19" s="189"/>
      <c r="H19" s="204"/>
      <c r="I19" s="46"/>
      <c r="J19" s="46"/>
      <c r="K19" s="59"/>
      <c r="L19" s="19"/>
      <c r="M19" s="20"/>
      <c r="N19" s="19"/>
      <c r="O19" s="17"/>
      <c r="P19" s="263"/>
      <c r="Q19" s="107"/>
    </row>
    <row r="20" spans="1:17" s="61" customFormat="1" ht="13.5" hidden="1" thickBot="1" x14ac:dyDescent="0.25">
      <c r="A20" s="77" t="s">
        <v>24</v>
      </c>
      <c r="B20" s="78" t="s">
        <v>98</v>
      </c>
      <c r="C20" s="78" t="s">
        <v>25</v>
      </c>
      <c r="D20" s="79" t="s">
        <v>26</v>
      </c>
      <c r="E20" s="78" t="s">
        <v>0</v>
      </c>
      <c r="F20" s="78" t="s">
        <v>3</v>
      </c>
      <c r="G20" s="195" t="s">
        <v>1</v>
      </c>
      <c r="H20" s="205" t="s">
        <v>33</v>
      </c>
      <c r="I20" s="62" t="s">
        <v>30</v>
      </c>
      <c r="J20" s="62" t="s">
        <v>28</v>
      </c>
      <c r="K20" s="63" t="s">
        <v>5</v>
      </c>
      <c r="L20" s="62" t="s">
        <v>6</v>
      </c>
      <c r="M20" s="64" t="s">
        <v>29</v>
      </c>
      <c r="N20" s="62" t="s">
        <v>27</v>
      </c>
      <c r="O20" s="63" t="s">
        <v>7</v>
      </c>
      <c r="P20" s="264" t="s">
        <v>113</v>
      </c>
      <c r="Q20" s="65" t="s">
        <v>2</v>
      </c>
    </row>
    <row r="21" spans="1:17" s="39" customFormat="1" ht="105" customHeight="1" x14ac:dyDescent="0.2">
      <c r="A21" s="327" t="s">
        <v>104</v>
      </c>
      <c r="B21" s="94"/>
      <c r="C21" s="96"/>
      <c r="D21" s="87"/>
      <c r="E21" s="97"/>
      <c r="F21" s="24"/>
      <c r="G21" s="232"/>
      <c r="H21" s="282" t="s">
        <v>56</v>
      </c>
      <c r="I21" s="236"/>
      <c r="J21" s="236"/>
      <c r="K21" s="237">
        <f t="shared" ref="K21:K37" si="1">SUM(I21:J21)</f>
        <v>0</v>
      </c>
      <c r="L21" s="236"/>
      <c r="M21" s="238"/>
      <c r="N21" s="236"/>
      <c r="O21" s="237">
        <f t="shared" ref="O21:O37" si="2">SUM(L21:M21)</f>
        <v>0</v>
      </c>
      <c r="P21" s="269"/>
      <c r="Q21" s="234"/>
    </row>
    <row r="22" spans="1:17" s="39" customFormat="1" ht="25.5" x14ac:dyDescent="0.25">
      <c r="A22" s="328"/>
      <c r="B22" s="94"/>
      <c r="C22" s="176">
        <v>301</v>
      </c>
      <c r="D22" s="177" t="s">
        <v>36</v>
      </c>
      <c r="E22" s="103"/>
      <c r="F22" s="178"/>
      <c r="G22" s="233"/>
      <c r="H22" s="179" t="s">
        <v>83</v>
      </c>
      <c r="I22" s="251">
        <v>15993128</v>
      </c>
      <c r="J22" s="251"/>
      <c r="K22" s="252">
        <f t="shared" si="1"/>
        <v>15993128</v>
      </c>
      <c r="L22" s="251"/>
      <c r="M22" s="253"/>
      <c r="N22" s="251"/>
      <c r="O22" s="252">
        <f t="shared" si="2"/>
        <v>0</v>
      </c>
      <c r="P22" s="265"/>
      <c r="Q22" s="235"/>
    </row>
    <row r="23" spans="1:17" s="39" customFormat="1" ht="38.25" x14ac:dyDescent="0.25">
      <c r="A23" s="328"/>
      <c r="B23" s="94"/>
      <c r="C23" s="176">
        <v>302</v>
      </c>
      <c r="D23" s="177" t="s">
        <v>39</v>
      </c>
      <c r="E23" s="103"/>
      <c r="F23" s="178"/>
      <c r="G23" s="233"/>
      <c r="H23" s="179" t="s">
        <v>89</v>
      </c>
      <c r="I23" s="251"/>
      <c r="J23" s="251"/>
      <c r="K23" s="252">
        <f t="shared" si="1"/>
        <v>0</v>
      </c>
      <c r="L23" s="251">
        <v>7552787</v>
      </c>
      <c r="M23" s="253"/>
      <c r="N23" s="251"/>
      <c r="O23" s="252">
        <f t="shared" si="2"/>
        <v>7552787</v>
      </c>
      <c r="P23" s="265"/>
      <c r="Q23" s="235"/>
    </row>
    <row r="24" spans="1:17" s="39" customFormat="1" ht="25.5" x14ac:dyDescent="0.25">
      <c r="A24" s="328"/>
      <c r="B24" s="94"/>
      <c r="C24" s="176">
        <v>303</v>
      </c>
      <c r="D24" s="177" t="s">
        <v>40</v>
      </c>
      <c r="E24" s="103"/>
      <c r="F24" s="178"/>
      <c r="G24" s="233"/>
      <c r="H24" s="179" t="s">
        <v>84</v>
      </c>
      <c r="I24" s="251">
        <v>141692</v>
      </c>
      <c r="J24" s="251"/>
      <c r="K24" s="252">
        <f t="shared" si="1"/>
        <v>141692</v>
      </c>
      <c r="L24" s="251"/>
      <c r="M24" s="253"/>
      <c r="N24" s="251"/>
      <c r="O24" s="252">
        <f t="shared" si="2"/>
        <v>0</v>
      </c>
      <c r="P24" s="265"/>
      <c r="Q24" s="235"/>
    </row>
    <row r="25" spans="1:17" s="39" customFormat="1" ht="38.25" x14ac:dyDescent="0.25">
      <c r="A25" s="328"/>
      <c r="B25" s="94"/>
      <c r="C25" s="176">
        <v>309</v>
      </c>
      <c r="D25" s="177" t="s">
        <v>41</v>
      </c>
      <c r="E25" s="103"/>
      <c r="F25" s="178"/>
      <c r="G25" s="233"/>
      <c r="H25" s="179" t="s">
        <v>88</v>
      </c>
      <c r="I25" s="251">
        <v>6887960</v>
      </c>
      <c r="J25" s="251"/>
      <c r="K25" s="252">
        <f t="shared" si="1"/>
        <v>6887960</v>
      </c>
      <c r="L25" s="251"/>
      <c r="M25" s="253"/>
      <c r="N25" s="251"/>
      <c r="O25" s="252">
        <f t="shared" si="2"/>
        <v>0</v>
      </c>
      <c r="P25" s="265"/>
      <c r="Q25" s="235"/>
    </row>
    <row r="26" spans="1:17" s="39" customFormat="1" ht="25.5" x14ac:dyDescent="0.25">
      <c r="A26" s="328"/>
      <c r="B26" s="94"/>
      <c r="C26" s="176">
        <v>358</v>
      </c>
      <c r="D26" s="177" t="s">
        <v>42</v>
      </c>
      <c r="E26" s="103"/>
      <c r="F26" s="178"/>
      <c r="G26" s="233"/>
      <c r="H26" s="179" t="s">
        <v>85</v>
      </c>
      <c r="I26" s="251">
        <v>8918404</v>
      </c>
      <c r="J26" s="251"/>
      <c r="K26" s="252">
        <f t="shared" si="1"/>
        <v>8918404</v>
      </c>
      <c r="L26" s="251"/>
      <c r="M26" s="253"/>
      <c r="N26" s="251"/>
      <c r="O26" s="252">
        <f t="shared" si="2"/>
        <v>0</v>
      </c>
      <c r="P26" s="265"/>
      <c r="Q26" s="235"/>
    </row>
    <row r="27" spans="1:17" s="39" customFormat="1" ht="38.25" x14ac:dyDescent="0.25">
      <c r="A27" s="328"/>
      <c r="B27" s="94"/>
      <c r="C27" s="176">
        <v>359</v>
      </c>
      <c r="D27" s="177" t="s">
        <v>55</v>
      </c>
      <c r="E27" s="103"/>
      <c r="F27" s="178"/>
      <c r="G27" s="233"/>
      <c r="H27" s="179" t="s">
        <v>86</v>
      </c>
      <c r="I27" s="251">
        <v>1174779</v>
      </c>
      <c r="J27" s="251"/>
      <c r="K27" s="252">
        <f t="shared" si="1"/>
        <v>1174779</v>
      </c>
      <c r="L27" s="251"/>
      <c r="M27" s="253"/>
      <c r="N27" s="251"/>
      <c r="O27" s="252">
        <f t="shared" si="2"/>
        <v>0</v>
      </c>
      <c r="P27" s="265"/>
      <c r="Q27" s="235"/>
    </row>
    <row r="28" spans="1:17" s="39" customFormat="1" ht="25.5" x14ac:dyDescent="0.25">
      <c r="A28" s="328"/>
      <c r="B28" s="94"/>
      <c r="C28" s="176">
        <v>381</v>
      </c>
      <c r="D28" s="177" t="s">
        <v>44</v>
      </c>
      <c r="E28" s="103"/>
      <c r="F28" s="178"/>
      <c r="G28" s="233"/>
      <c r="H28" s="179" t="s">
        <v>87</v>
      </c>
      <c r="I28" s="251">
        <v>25694512</v>
      </c>
      <c r="J28" s="251"/>
      <c r="K28" s="252">
        <f t="shared" si="1"/>
        <v>25694512</v>
      </c>
      <c r="L28" s="251"/>
      <c r="M28" s="253"/>
      <c r="N28" s="251"/>
      <c r="O28" s="252">
        <f t="shared" si="2"/>
        <v>0</v>
      </c>
      <c r="P28" s="265"/>
      <c r="Q28" s="235"/>
    </row>
    <row r="29" spans="1:17" s="39" customFormat="1" ht="39" thickBot="1" x14ac:dyDescent="0.3">
      <c r="A29" s="329"/>
      <c r="B29" s="86"/>
      <c r="C29" s="316">
        <v>398</v>
      </c>
      <c r="D29" s="317" t="s">
        <v>20</v>
      </c>
      <c r="E29" s="318"/>
      <c r="F29" s="319"/>
      <c r="G29" s="320"/>
      <c r="H29" s="321" t="s">
        <v>109</v>
      </c>
      <c r="I29" s="322"/>
      <c r="J29" s="322"/>
      <c r="K29" s="323">
        <f t="shared" si="1"/>
        <v>0</v>
      </c>
      <c r="L29" s="322"/>
      <c r="M29" s="324">
        <v>51257688</v>
      </c>
      <c r="N29" s="322"/>
      <c r="O29" s="323">
        <f t="shared" si="2"/>
        <v>51257688</v>
      </c>
      <c r="P29" s="313"/>
      <c r="Q29" s="107"/>
    </row>
    <row r="30" spans="1:17" ht="63.75" x14ac:dyDescent="0.2">
      <c r="A30" s="325" t="s">
        <v>105</v>
      </c>
      <c r="B30" s="231"/>
      <c r="C30" s="101">
        <v>313</v>
      </c>
      <c r="D30" s="89" t="s">
        <v>51</v>
      </c>
      <c r="E30" s="102"/>
      <c r="F30" s="29"/>
      <c r="G30" s="198"/>
      <c r="H30" s="280" t="s">
        <v>95</v>
      </c>
      <c r="I30" s="245"/>
      <c r="J30" s="245"/>
      <c r="K30" s="247">
        <f t="shared" si="1"/>
        <v>0</v>
      </c>
      <c r="L30" s="245">
        <v>327000000</v>
      </c>
      <c r="M30" s="246"/>
      <c r="N30" s="245"/>
      <c r="O30" s="247">
        <f t="shared" si="2"/>
        <v>327000000</v>
      </c>
      <c r="P30" s="54"/>
      <c r="Q30" s="72"/>
    </row>
    <row r="31" spans="1:17" ht="166.5" thickBot="1" x14ac:dyDescent="0.25">
      <c r="A31" s="326"/>
      <c r="B31" s="227"/>
      <c r="C31" s="98">
        <v>313</v>
      </c>
      <c r="D31" s="88" t="s">
        <v>51</v>
      </c>
      <c r="E31" s="99"/>
      <c r="F31" s="26"/>
      <c r="G31" s="197"/>
      <c r="H31" s="281" t="s">
        <v>96</v>
      </c>
      <c r="I31" s="239">
        <v>327000000</v>
      </c>
      <c r="J31" s="239"/>
      <c r="K31" s="240">
        <f t="shared" si="1"/>
        <v>327000000</v>
      </c>
      <c r="L31" s="239"/>
      <c r="M31" s="241"/>
      <c r="N31" s="239"/>
      <c r="O31" s="240">
        <f t="shared" si="2"/>
        <v>0</v>
      </c>
      <c r="P31" s="53"/>
      <c r="Q31" s="71"/>
    </row>
    <row r="32" spans="1:17" ht="369.75" x14ac:dyDescent="0.2">
      <c r="A32" s="325" t="s">
        <v>106</v>
      </c>
      <c r="B32" s="231"/>
      <c r="C32" s="101">
        <v>398</v>
      </c>
      <c r="D32" s="89" t="s">
        <v>50</v>
      </c>
      <c r="E32" s="102"/>
      <c r="F32" s="29"/>
      <c r="G32" s="198"/>
      <c r="H32" s="212" t="s">
        <v>97</v>
      </c>
      <c r="I32" s="245"/>
      <c r="J32" s="245">
        <v>600000000</v>
      </c>
      <c r="K32" s="247">
        <f t="shared" si="1"/>
        <v>600000000</v>
      </c>
      <c r="L32" s="245"/>
      <c r="M32" s="246"/>
      <c r="N32" s="245"/>
      <c r="O32" s="247">
        <f t="shared" si="2"/>
        <v>0</v>
      </c>
      <c r="P32" s="269"/>
      <c r="Q32" s="72"/>
    </row>
    <row r="33" spans="1:17" ht="89.25" x14ac:dyDescent="0.2">
      <c r="A33" s="325"/>
      <c r="B33" s="231"/>
      <c r="C33" s="176">
        <v>317</v>
      </c>
      <c r="D33" s="177" t="s">
        <v>91</v>
      </c>
      <c r="E33" s="103"/>
      <c r="F33" s="178"/>
      <c r="G33" s="199"/>
      <c r="H33" s="179" t="s">
        <v>90</v>
      </c>
      <c r="I33" s="251"/>
      <c r="J33" s="251"/>
      <c r="K33" s="252">
        <f t="shared" si="1"/>
        <v>0</v>
      </c>
      <c r="L33" s="251">
        <v>200000000</v>
      </c>
      <c r="M33" s="253"/>
      <c r="N33" s="251"/>
      <c r="O33" s="252">
        <f t="shared" si="2"/>
        <v>200000000</v>
      </c>
      <c r="P33" s="173"/>
      <c r="Q33" s="174"/>
    </row>
    <row r="34" spans="1:17" ht="63.75" x14ac:dyDescent="0.2">
      <c r="A34" s="325"/>
      <c r="B34" s="231"/>
      <c r="C34" s="176">
        <v>317</v>
      </c>
      <c r="D34" s="177" t="s">
        <v>91</v>
      </c>
      <c r="E34" s="103"/>
      <c r="F34" s="178"/>
      <c r="G34" s="199"/>
      <c r="H34" s="179" t="s">
        <v>92</v>
      </c>
      <c r="I34" s="251"/>
      <c r="J34" s="251"/>
      <c r="K34" s="252">
        <f t="shared" si="1"/>
        <v>0</v>
      </c>
      <c r="L34" s="251">
        <v>100000000</v>
      </c>
      <c r="M34" s="253"/>
      <c r="N34" s="251"/>
      <c r="O34" s="252">
        <f t="shared" si="2"/>
        <v>100000000</v>
      </c>
      <c r="P34" s="173"/>
      <c r="Q34" s="174"/>
    </row>
    <row r="35" spans="1:17" ht="64.5" thickBot="1" x14ac:dyDescent="0.25">
      <c r="A35" s="326"/>
      <c r="B35" s="227"/>
      <c r="C35" s="98">
        <v>315</v>
      </c>
      <c r="D35" s="88" t="s">
        <v>49</v>
      </c>
      <c r="E35" s="99"/>
      <c r="F35" s="26"/>
      <c r="G35" s="197"/>
      <c r="H35" s="27" t="s">
        <v>93</v>
      </c>
      <c r="I35" s="239"/>
      <c r="J35" s="239"/>
      <c r="K35" s="240">
        <f t="shared" si="1"/>
        <v>0</v>
      </c>
      <c r="L35" s="239">
        <v>300000000</v>
      </c>
      <c r="M35" s="241"/>
      <c r="N35" s="239"/>
      <c r="O35" s="240">
        <f t="shared" si="2"/>
        <v>300000000</v>
      </c>
      <c r="P35" s="53"/>
      <c r="Q35" s="71"/>
    </row>
    <row r="36" spans="1:17" ht="102" x14ac:dyDescent="0.2">
      <c r="A36" s="325" t="s">
        <v>110</v>
      </c>
      <c r="B36" s="231"/>
      <c r="C36" s="270">
        <v>304</v>
      </c>
      <c r="D36" s="271" t="s">
        <v>107</v>
      </c>
      <c r="E36" s="102"/>
      <c r="F36" s="29"/>
      <c r="G36" s="198"/>
      <c r="H36" s="272" t="s">
        <v>111</v>
      </c>
      <c r="I36" s="245"/>
      <c r="J36" s="245"/>
      <c r="K36" s="247">
        <f t="shared" si="1"/>
        <v>0</v>
      </c>
      <c r="L36" s="245">
        <v>5000000</v>
      </c>
      <c r="M36" s="246"/>
      <c r="N36" s="245"/>
      <c r="O36" s="247">
        <f t="shared" si="2"/>
        <v>5000000</v>
      </c>
      <c r="P36" s="54"/>
      <c r="Q36" s="72"/>
    </row>
    <row r="37" spans="1:17" ht="90" thickBot="1" x14ac:dyDescent="0.25">
      <c r="A37" s="326"/>
      <c r="B37" s="227"/>
      <c r="C37" s="277">
        <v>313</v>
      </c>
      <c r="D37" s="278" t="s">
        <v>51</v>
      </c>
      <c r="E37" s="100"/>
      <c r="F37" s="28"/>
      <c r="G37" s="200"/>
      <c r="H37" s="279" t="s">
        <v>108</v>
      </c>
      <c r="I37" s="248">
        <v>5000000</v>
      </c>
      <c r="J37" s="248"/>
      <c r="K37" s="240">
        <f t="shared" si="1"/>
        <v>5000000</v>
      </c>
      <c r="L37" s="239"/>
      <c r="M37" s="241"/>
      <c r="N37" s="239"/>
      <c r="O37" s="240">
        <f t="shared" si="2"/>
        <v>0</v>
      </c>
      <c r="P37" s="56"/>
      <c r="Q37" s="73"/>
    </row>
    <row r="38" spans="1:17" ht="16.5" thickBot="1" x14ac:dyDescent="0.25">
      <c r="A38" s="325"/>
      <c r="B38" s="226"/>
      <c r="C38" s="273"/>
      <c r="D38" s="274"/>
      <c r="E38" s="103"/>
      <c r="F38" s="178"/>
      <c r="G38" s="199"/>
      <c r="H38" s="275"/>
      <c r="I38" s="251"/>
      <c r="J38" s="251"/>
      <c r="K38" s="252">
        <f t="shared" ref="K38:K42" si="3">SUM(I38:J38)</f>
        <v>0</v>
      </c>
      <c r="L38" s="251"/>
      <c r="M38" s="253"/>
      <c r="N38" s="251"/>
      <c r="O38" s="252">
        <f t="shared" ref="O38:O42" si="4">SUM(L38:M38)</f>
        <v>0</v>
      </c>
      <c r="P38" s="173"/>
      <c r="Q38" s="174"/>
    </row>
    <row r="39" spans="1:17" ht="16.5" thickBot="1" x14ac:dyDescent="0.25">
      <c r="A39" s="326"/>
      <c r="B39" s="276"/>
      <c r="C39" s="277"/>
      <c r="D39" s="278"/>
      <c r="E39" s="100"/>
      <c r="F39" s="28"/>
      <c r="G39" s="200"/>
      <c r="H39" s="279"/>
      <c r="I39" s="248"/>
      <c r="J39" s="248"/>
      <c r="K39" s="249">
        <f t="shared" si="3"/>
        <v>0</v>
      </c>
      <c r="L39" s="248"/>
      <c r="M39" s="250"/>
      <c r="N39" s="248"/>
      <c r="O39" s="249">
        <f t="shared" si="4"/>
        <v>0</v>
      </c>
      <c r="P39" s="56"/>
      <c r="Q39" s="73"/>
    </row>
    <row r="40" spans="1:17" ht="15.75" x14ac:dyDescent="0.2">
      <c r="A40" s="330"/>
      <c r="B40" s="228"/>
      <c r="C40" s="96"/>
      <c r="D40" s="87"/>
      <c r="E40" s="97"/>
      <c r="F40" s="24"/>
      <c r="G40" s="196"/>
      <c r="H40" s="25"/>
      <c r="I40" s="236"/>
      <c r="J40" s="236"/>
      <c r="K40" s="237">
        <f t="shared" si="3"/>
        <v>0</v>
      </c>
      <c r="L40" s="236"/>
      <c r="M40" s="238"/>
      <c r="N40" s="236"/>
      <c r="O40" s="237">
        <f t="shared" si="4"/>
        <v>0</v>
      </c>
      <c r="P40" s="52"/>
      <c r="Q40" s="69"/>
    </row>
    <row r="41" spans="1:17" ht="16.5" thickBot="1" x14ac:dyDescent="0.25">
      <c r="A41" s="331"/>
      <c r="B41" s="229"/>
      <c r="C41" s="98"/>
      <c r="D41" s="88"/>
      <c r="E41" s="99"/>
      <c r="F41" s="26"/>
      <c r="G41" s="197"/>
      <c r="H41" s="27"/>
      <c r="I41" s="239"/>
      <c r="J41" s="239"/>
      <c r="K41" s="240">
        <f t="shared" si="3"/>
        <v>0</v>
      </c>
      <c r="L41" s="239"/>
      <c r="M41" s="241"/>
      <c r="N41" s="239"/>
      <c r="O41" s="240">
        <f t="shared" si="4"/>
        <v>0</v>
      </c>
      <c r="P41" s="53"/>
      <c r="Q41" s="71"/>
    </row>
    <row r="42" spans="1:17" ht="13.5" thickBot="1" x14ac:dyDescent="0.25">
      <c r="A42" s="31"/>
      <c r="B42" s="230"/>
      <c r="C42" s="104"/>
      <c r="D42" s="90"/>
      <c r="E42" s="105"/>
      <c r="F42" s="23"/>
      <c r="G42" s="201"/>
      <c r="H42" s="206"/>
      <c r="I42" s="242"/>
      <c r="J42" s="242"/>
      <c r="K42" s="244">
        <f t="shared" si="3"/>
        <v>0</v>
      </c>
      <c r="L42" s="242"/>
      <c r="M42" s="243"/>
      <c r="N42" s="242"/>
      <c r="O42" s="244">
        <f t="shared" si="4"/>
        <v>0</v>
      </c>
      <c r="P42" s="55"/>
      <c r="Q42" s="70"/>
    </row>
    <row r="43" spans="1:17" s="187" customFormat="1" ht="14.25" thickTop="1" thickBot="1" x14ac:dyDescent="0.25">
      <c r="A43" s="182"/>
      <c r="B43" s="186"/>
      <c r="C43" s="183"/>
      <c r="D43" s="184"/>
      <c r="E43" s="185"/>
      <c r="F43" s="186"/>
      <c r="G43" s="202"/>
      <c r="H43" s="211" t="s">
        <v>22</v>
      </c>
      <c r="I43" s="254">
        <f>SUM(I21:I42)</f>
        <v>390810475</v>
      </c>
      <c r="J43" s="254">
        <f t="shared" ref="J43:O43" si="5">SUM(J21:J42)</f>
        <v>600000000</v>
      </c>
      <c r="K43" s="255">
        <f t="shared" si="5"/>
        <v>990810475</v>
      </c>
      <c r="L43" s="254">
        <f t="shared" si="5"/>
        <v>939552787</v>
      </c>
      <c r="M43" s="256">
        <f t="shared" si="5"/>
        <v>51257688</v>
      </c>
      <c r="N43" s="254"/>
      <c r="O43" s="255">
        <f t="shared" si="5"/>
        <v>990810475</v>
      </c>
      <c r="P43" s="266" t="s">
        <v>8</v>
      </c>
      <c r="Q43" s="335"/>
    </row>
    <row r="44" spans="1:17" ht="14.25" thickTop="1" thickBot="1" x14ac:dyDescent="0.25">
      <c r="A44" s="209"/>
      <c r="B44" s="209"/>
      <c r="C44" s="106"/>
      <c r="D44" s="91"/>
      <c r="E44" s="106"/>
      <c r="F44" s="12"/>
      <c r="G44" s="42"/>
      <c r="H44" s="33" t="s">
        <v>9</v>
      </c>
      <c r="I44" s="180"/>
      <c r="J44" s="180"/>
      <c r="K44" s="181">
        <f>SUM(I43:J43)</f>
        <v>990810475</v>
      </c>
      <c r="L44" s="180"/>
      <c r="M44" s="180"/>
      <c r="N44" s="180"/>
      <c r="O44" s="181">
        <f>SUM(L43:M43)</f>
        <v>990810475</v>
      </c>
      <c r="P44" s="267"/>
      <c r="Q44" s="336"/>
    </row>
    <row r="45" spans="1:17" ht="13.5" thickTop="1" x14ac:dyDescent="0.2">
      <c r="H45" s="33" t="s">
        <v>10</v>
      </c>
      <c r="I45" s="129"/>
      <c r="J45" s="129"/>
      <c r="K45" s="129"/>
      <c r="L45" s="129"/>
      <c r="M45" s="129"/>
      <c r="N45" s="129"/>
      <c r="O45" s="129">
        <f>K44-O44</f>
        <v>0</v>
      </c>
      <c r="P45" s="268"/>
    </row>
    <row r="46" spans="1:17" x14ac:dyDescent="0.2">
      <c r="I46" s="3"/>
      <c r="J46" s="3"/>
      <c r="K46" s="5"/>
      <c r="L46" s="5"/>
      <c r="M46" s="5"/>
      <c r="N46" s="5"/>
      <c r="O46" s="5"/>
    </row>
    <row r="47" spans="1:17" ht="13.5" thickBot="1" x14ac:dyDescent="0.25">
      <c r="H47" s="34" t="s">
        <v>48</v>
      </c>
      <c r="I47" s="3"/>
      <c r="J47" s="3"/>
      <c r="K47" s="3"/>
      <c r="L47" s="3"/>
      <c r="M47" s="3"/>
      <c r="N47" s="3"/>
      <c r="O47" s="3"/>
    </row>
    <row r="48" spans="1:17" ht="14.25" thickTop="1" thickBot="1" x14ac:dyDescent="0.25">
      <c r="H48" s="35"/>
      <c r="I48" s="221" t="s">
        <v>19</v>
      </c>
      <c r="J48" s="221" t="s">
        <v>20</v>
      </c>
      <c r="K48" s="222" t="s">
        <v>11</v>
      </c>
      <c r="L48" s="3"/>
      <c r="M48" s="3"/>
      <c r="N48" s="3"/>
      <c r="O48" s="9"/>
    </row>
    <row r="49" spans="8:16" ht="13.5" thickTop="1" x14ac:dyDescent="0.2">
      <c r="H49" s="36" t="s">
        <v>12</v>
      </c>
      <c r="I49" s="15">
        <f>I12-L12</f>
        <v>0</v>
      </c>
      <c r="J49" s="15">
        <f>J12-M12</f>
        <v>0</v>
      </c>
      <c r="K49" s="21">
        <f>SUM(I49:J49)</f>
        <v>0</v>
      </c>
      <c r="L49" s="16">
        <f>K12-O12</f>
        <v>0</v>
      </c>
      <c r="M49" s="3"/>
      <c r="N49" s="3"/>
      <c r="O49" s="3"/>
    </row>
    <row r="50" spans="8:16" ht="13.5" thickBot="1" x14ac:dyDescent="0.25">
      <c r="H50" s="36" t="s">
        <v>13</v>
      </c>
      <c r="I50" s="213">
        <f>I43-L43</f>
        <v>-548742312</v>
      </c>
      <c r="J50" s="213">
        <f>J43-M43</f>
        <v>548742312</v>
      </c>
      <c r="K50" s="214">
        <f>SUM(I50:J50)</f>
        <v>0</v>
      </c>
      <c r="L50" s="215">
        <f>K43-O43</f>
        <v>0</v>
      </c>
      <c r="M50" s="3"/>
      <c r="N50" s="3"/>
      <c r="O50" s="3"/>
    </row>
    <row r="51" spans="8:16" ht="14.25" thickTop="1" thickBot="1" x14ac:dyDescent="0.25">
      <c r="H51" s="37" t="s">
        <v>14</v>
      </c>
      <c r="I51" s="216">
        <f>I49-I50</f>
        <v>548742312</v>
      </c>
      <c r="J51" s="216">
        <f>J49-J50</f>
        <v>-548742312</v>
      </c>
      <c r="K51" s="217">
        <f>SUM(I51:J51)</f>
        <v>0</v>
      </c>
      <c r="L51" s="215">
        <f>L49-L50</f>
        <v>0</v>
      </c>
      <c r="M51" s="3"/>
      <c r="N51" s="3"/>
      <c r="O51" s="3"/>
    </row>
    <row r="52" spans="8:16" ht="13.5" thickTop="1" x14ac:dyDescent="0.2">
      <c r="H52" s="38"/>
      <c r="I52" s="218"/>
      <c r="J52" s="218"/>
      <c r="K52" s="219">
        <f>K49-K50</f>
        <v>0</v>
      </c>
      <c r="L52" s="8"/>
      <c r="M52" s="175" t="s">
        <v>45</v>
      </c>
      <c r="N52" s="3"/>
      <c r="O52" s="3"/>
    </row>
    <row r="53" spans="8:16" x14ac:dyDescent="0.2">
      <c r="H53" s="38"/>
      <c r="I53" s="2"/>
      <c r="J53" s="2"/>
      <c r="K53" s="2"/>
      <c r="L53" s="3"/>
      <c r="M53" s="3"/>
      <c r="N53" s="3"/>
      <c r="O53" s="3"/>
    </row>
    <row r="54" spans="8:16" x14ac:dyDescent="0.2">
      <c r="H54" s="314" t="s">
        <v>100</v>
      </c>
      <c r="I54" s="2"/>
      <c r="J54" s="2"/>
      <c r="K54" s="2"/>
      <c r="L54" s="3"/>
      <c r="M54" s="3"/>
      <c r="N54" s="3"/>
      <c r="O54" s="3"/>
    </row>
    <row r="55" spans="8:16" x14ac:dyDescent="0.2">
      <c r="H55" s="314"/>
      <c r="I55" s="4"/>
      <c r="J55" s="4"/>
      <c r="K55" s="4"/>
      <c r="L55" s="4"/>
      <c r="M55" s="4"/>
      <c r="N55" s="4"/>
      <c r="O55" s="4"/>
      <c r="P55" s="1"/>
    </row>
    <row r="56" spans="8:16" x14ac:dyDescent="0.2">
      <c r="H56" s="314"/>
    </row>
    <row r="57" spans="8:16" x14ac:dyDescent="0.2">
      <c r="H57" s="315" t="s">
        <v>101</v>
      </c>
    </row>
    <row r="58" spans="8:16" x14ac:dyDescent="0.2">
      <c r="H58" s="315" t="s">
        <v>15</v>
      </c>
    </row>
    <row r="59" spans="8:16" x14ac:dyDescent="0.2">
      <c r="H59" s="315" t="s">
        <v>16</v>
      </c>
    </row>
  </sheetData>
  <autoFilter ref="A20:Q42"/>
  <mergeCells count="1">
    <mergeCell ref="A3:Q3"/>
  </mergeCells>
  <phoneticPr fontId="12" type="noConversion"/>
  <conditionalFormatting sqref="L23 I21:I41">
    <cfRule type="expression" dxfId="3" priority="96" stopIfTrue="1">
      <formula>C21=398</formula>
    </cfRule>
  </conditionalFormatting>
  <conditionalFormatting sqref="L21:L22 L24:L41">
    <cfRule type="expression" dxfId="2" priority="97" stopIfTrue="1">
      <formula>C21=398</formula>
    </cfRule>
  </conditionalFormatting>
  <conditionalFormatting sqref="J21:J41">
    <cfRule type="expression" dxfId="1" priority="98" stopIfTrue="1">
      <formula>C21&lt;398</formula>
    </cfRule>
  </conditionalFormatting>
  <conditionalFormatting sqref="M21:M41">
    <cfRule type="expression" dxfId="0" priority="99" stopIfTrue="1">
      <formula>C21&lt;398</formula>
    </cfRule>
  </conditionalFormatting>
  <printOptions horizontalCentered="1"/>
  <pageMargins left="0.39370078740157483" right="0.35433070866141736" top="0.47244094488188981" bottom="0.47244094488188981" header="0.27559055118110237" footer="0.31496062992125984"/>
  <pageSetup paperSize="9" scale="75" fitToHeight="0" orientation="landscape" r:id="rId1"/>
  <headerFooter alignWithMargins="0"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2:H110"/>
  <sheetViews>
    <sheetView workbookViewId="0">
      <selection activeCell="A3" sqref="A3"/>
    </sheetView>
  </sheetViews>
  <sheetFormatPr defaultColWidth="9.140625" defaultRowHeight="12.75" x14ac:dyDescent="0.2"/>
  <cols>
    <col min="1" max="1" width="65.42578125" style="284" customWidth="1"/>
    <col min="2" max="2" width="23.140625" style="284" customWidth="1"/>
    <col min="3" max="3" width="23.140625" style="284" hidden="1" customWidth="1"/>
    <col min="4" max="4" width="23.140625" style="284" customWidth="1"/>
    <col min="5" max="5" width="23.140625" style="283" customWidth="1"/>
    <col min="6" max="6" width="9.140625" style="284"/>
    <col min="7" max="7" width="13.7109375" style="284" customWidth="1"/>
    <col min="8" max="8" width="4.7109375" style="284" customWidth="1"/>
    <col min="9" max="16384" width="9.140625" style="284"/>
  </cols>
  <sheetData>
    <row r="2" spans="1:7" ht="18.75" x14ac:dyDescent="0.3">
      <c r="A2" s="332" t="s">
        <v>116</v>
      </c>
      <c r="B2" s="333"/>
    </row>
    <row r="3" spans="1:7" ht="14.25" x14ac:dyDescent="0.2">
      <c r="A3" s="285"/>
      <c r="B3" s="285"/>
    </row>
    <row r="5" spans="1:7" ht="35.25" customHeight="1" x14ac:dyDescent="0.2">
      <c r="A5" s="334" t="s">
        <v>112</v>
      </c>
      <c r="B5" s="286"/>
    </row>
    <row r="6" spans="1:7" ht="51" x14ac:dyDescent="0.2">
      <c r="A6" s="287"/>
      <c r="B6" s="288" t="s">
        <v>102</v>
      </c>
      <c r="C6" s="288" t="s">
        <v>57</v>
      </c>
      <c r="D6" s="288" t="s">
        <v>58</v>
      </c>
      <c r="E6" s="289" t="s">
        <v>59</v>
      </c>
      <c r="F6" s="290"/>
      <c r="G6" s="290"/>
    </row>
    <row r="7" spans="1:7" x14ac:dyDescent="0.2">
      <c r="A7" s="291"/>
      <c r="B7" s="291"/>
      <c r="C7" s="291"/>
      <c r="D7" s="291"/>
      <c r="E7" s="292"/>
    </row>
    <row r="8" spans="1:7" x14ac:dyDescent="0.2">
      <c r="A8" s="293" t="s">
        <v>60</v>
      </c>
      <c r="B8" s="292"/>
      <c r="C8" s="291"/>
      <c r="D8" s="291"/>
      <c r="E8" s="292"/>
    </row>
    <row r="9" spans="1:7" ht="5.25" customHeight="1" x14ac:dyDescent="0.2">
      <c r="A9" s="291"/>
      <c r="B9" s="291"/>
      <c r="C9" s="291"/>
      <c r="D9" s="291"/>
      <c r="E9" s="292"/>
    </row>
    <row r="10" spans="1:7" x14ac:dyDescent="0.2">
      <c r="A10" s="294" t="s">
        <v>99</v>
      </c>
      <c r="B10" s="294">
        <v>16331528</v>
      </c>
      <c r="C10" s="295">
        <f>C17+C18+C19</f>
        <v>0</v>
      </c>
      <c r="D10" s="295">
        <f>D13</f>
        <v>-338400</v>
      </c>
      <c r="E10" s="296">
        <f>B10+C10+D10</f>
        <v>15993128</v>
      </c>
    </row>
    <row r="11" spans="1:7" ht="5.25" customHeight="1" x14ac:dyDescent="0.2">
      <c r="A11" s="291"/>
      <c r="B11" s="291"/>
      <c r="C11" s="297"/>
      <c r="D11" s="297"/>
      <c r="E11" s="293"/>
    </row>
    <row r="12" spans="1:7" x14ac:dyDescent="0.2">
      <c r="A12" s="291" t="s">
        <v>37</v>
      </c>
      <c r="B12" s="291"/>
      <c r="C12" s="297"/>
      <c r="D12" s="297"/>
      <c r="E12" s="293"/>
    </row>
    <row r="13" spans="1:7" x14ac:dyDescent="0.2">
      <c r="A13" s="294" t="s">
        <v>62</v>
      </c>
      <c r="B13" s="294">
        <v>5993688</v>
      </c>
      <c r="C13" s="295">
        <f>C17+C18+C19</f>
        <v>0</v>
      </c>
      <c r="D13" s="295">
        <f>D17-163200</f>
        <v>-338400</v>
      </c>
      <c r="E13" s="296">
        <f>B13+C13+D13</f>
        <v>5655288</v>
      </c>
    </row>
    <row r="14" spans="1:7" x14ac:dyDescent="0.2">
      <c r="A14" s="287" t="s">
        <v>63</v>
      </c>
      <c r="B14" s="294">
        <v>10337840</v>
      </c>
      <c r="C14" s="298">
        <v>0</v>
      </c>
      <c r="D14" s="287">
        <v>0</v>
      </c>
      <c r="E14" s="299">
        <f>B14+C14+D14</f>
        <v>10337840</v>
      </c>
    </row>
    <row r="15" spans="1:7" ht="8.25" customHeight="1" x14ac:dyDescent="0.2">
      <c r="A15" s="291"/>
      <c r="B15" s="291"/>
      <c r="C15" s="297"/>
      <c r="D15" s="291"/>
      <c r="E15" s="292"/>
    </row>
    <row r="16" spans="1:7" x14ac:dyDescent="0.2">
      <c r="A16" s="291" t="s">
        <v>38</v>
      </c>
      <c r="B16" s="291"/>
      <c r="C16" s="297"/>
      <c r="D16" s="291"/>
      <c r="E16" s="292"/>
    </row>
    <row r="17" spans="1:5" x14ac:dyDescent="0.2">
      <c r="A17" s="294" t="s">
        <v>52</v>
      </c>
      <c r="B17" s="294">
        <v>4407124</v>
      </c>
      <c r="C17" s="295">
        <v>0</v>
      </c>
      <c r="D17" s="294">
        <v>-175200</v>
      </c>
      <c r="E17" s="299">
        <f>B17+C17+D17</f>
        <v>4231924</v>
      </c>
    </row>
    <row r="18" spans="1:5" x14ac:dyDescent="0.2">
      <c r="A18" s="287" t="s">
        <v>64</v>
      </c>
      <c r="B18" s="294">
        <v>1498422</v>
      </c>
      <c r="C18" s="298">
        <v>0</v>
      </c>
      <c r="D18" s="287">
        <v>0</v>
      </c>
      <c r="E18" s="299">
        <f>B18+C18+D18</f>
        <v>1498422</v>
      </c>
    </row>
    <row r="19" spans="1:5" x14ac:dyDescent="0.2">
      <c r="A19" s="287" t="s">
        <v>53</v>
      </c>
      <c r="B19" s="294">
        <v>88142</v>
      </c>
      <c r="C19" s="298">
        <v>0</v>
      </c>
      <c r="D19" s="287">
        <v>0</v>
      </c>
      <c r="E19" s="299">
        <f>B19+C19+D19</f>
        <v>88142</v>
      </c>
    </row>
    <row r="20" spans="1:5" x14ac:dyDescent="0.2">
      <c r="A20" s="287" t="s">
        <v>54</v>
      </c>
      <c r="B20" s="294">
        <v>4407124</v>
      </c>
      <c r="C20" s="298">
        <v>0</v>
      </c>
      <c r="D20" s="287">
        <v>0</v>
      </c>
      <c r="E20" s="299">
        <f>B20+C20+D20</f>
        <v>4407124</v>
      </c>
    </row>
    <row r="21" spans="1:5" ht="9" customHeight="1" x14ac:dyDescent="0.2">
      <c r="A21" s="291"/>
      <c r="B21" s="291"/>
      <c r="C21" s="291"/>
      <c r="D21" s="291"/>
      <c r="E21" s="292"/>
    </row>
    <row r="22" spans="1:5" x14ac:dyDescent="0.2">
      <c r="A22" s="293" t="s">
        <v>65</v>
      </c>
      <c r="B22" s="292"/>
      <c r="C22" s="291"/>
      <c r="D22" s="291"/>
      <c r="E22" s="292"/>
    </row>
    <row r="23" spans="1:5" ht="6" customHeight="1" x14ac:dyDescent="0.2">
      <c r="A23" s="291"/>
      <c r="B23" s="291"/>
      <c r="C23" s="291"/>
      <c r="D23" s="297"/>
      <c r="E23" s="293"/>
    </row>
    <row r="24" spans="1:5" x14ac:dyDescent="0.2">
      <c r="A24" s="294" t="s">
        <v>99</v>
      </c>
      <c r="B24" s="294">
        <v>18996191</v>
      </c>
      <c r="C24" s="294">
        <v>0</v>
      </c>
      <c r="D24" s="295">
        <f>D27</f>
        <v>-26548978</v>
      </c>
      <c r="E24" s="296">
        <f>B24+C24+D24</f>
        <v>-7552787</v>
      </c>
    </row>
    <row r="25" spans="1:5" ht="7.5" customHeight="1" x14ac:dyDescent="0.2">
      <c r="A25" s="291"/>
      <c r="B25" s="291"/>
      <c r="C25" s="291"/>
      <c r="D25" s="297"/>
      <c r="E25" s="293"/>
    </row>
    <row r="26" spans="1:5" x14ac:dyDescent="0.2">
      <c r="A26" s="297" t="s">
        <v>66</v>
      </c>
      <c r="B26" s="297"/>
      <c r="C26" s="291"/>
      <c r="D26" s="297"/>
      <c r="E26" s="293"/>
    </row>
    <row r="27" spans="1:5" x14ac:dyDescent="0.2">
      <c r="A27" s="295" t="s">
        <v>67</v>
      </c>
      <c r="B27" s="295">
        <v>18996191</v>
      </c>
      <c r="C27" s="294">
        <v>0</v>
      </c>
      <c r="D27" s="295">
        <f>D30+D31-8697900</f>
        <v>-26548978</v>
      </c>
      <c r="E27" s="296">
        <f t="shared" ref="E27" si="0">B27+C27+D27</f>
        <v>-7552787</v>
      </c>
    </row>
    <row r="28" spans="1:5" x14ac:dyDescent="0.2">
      <c r="A28" s="297"/>
      <c r="B28" s="297"/>
      <c r="C28" s="291"/>
      <c r="D28" s="291"/>
      <c r="E28" s="292"/>
    </row>
    <row r="29" spans="1:5" x14ac:dyDescent="0.2">
      <c r="A29" s="297" t="s">
        <v>38</v>
      </c>
      <c r="B29" s="297"/>
      <c r="C29" s="291"/>
      <c r="D29" s="291"/>
      <c r="E29" s="292"/>
    </row>
    <row r="30" spans="1:5" x14ac:dyDescent="0.2">
      <c r="A30" s="295" t="s">
        <v>52</v>
      </c>
      <c r="B30" s="295">
        <v>13967787</v>
      </c>
      <c r="C30" s="294">
        <v>0</v>
      </c>
      <c r="D30" s="294">
        <v>-13321700</v>
      </c>
      <c r="E30" s="299">
        <f t="shared" ref="E30:E33" si="1">B30+C30+D30</f>
        <v>646087</v>
      </c>
    </row>
    <row r="31" spans="1:5" x14ac:dyDescent="0.2">
      <c r="A31" s="298" t="s">
        <v>64</v>
      </c>
      <c r="B31" s="295">
        <v>4749048</v>
      </c>
      <c r="C31" s="287">
        <v>0</v>
      </c>
      <c r="D31" s="287">
        <v>-4529378</v>
      </c>
      <c r="E31" s="299">
        <f t="shared" si="1"/>
        <v>219670</v>
      </c>
    </row>
    <row r="32" spans="1:5" x14ac:dyDescent="0.2">
      <c r="A32" s="298" t="s">
        <v>53</v>
      </c>
      <c r="B32" s="295">
        <v>279356</v>
      </c>
      <c r="C32" s="287">
        <v>0</v>
      </c>
      <c r="D32" s="287">
        <v>0</v>
      </c>
      <c r="E32" s="299">
        <f t="shared" si="1"/>
        <v>279356</v>
      </c>
    </row>
    <row r="33" spans="1:5" x14ac:dyDescent="0.2">
      <c r="A33" s="287" t="s">
        <v>54</v>
      </c>
      <c r="B33" s="294">
        <v>13967787</v>
      </c>
      <c r="C33" s="287">
        <v>0</v>
      </c>
      <c r="D33" s="287">
        <v>0</v>
      </c>
      <c r="E33" s="299">
        <f t="shared" si="1"/>
        <v>13967787</v>
      </c>
    </row>
    <row r="34" spans="1:5" x14ac:dyDescent="0.2">
      <c r="A34" s="298"/>
      <c r="B34" s="298"/>
      <c r="C34" s="287"/>
      <c r="D34" s="287"/>
      <c r="E34" s="300"/>
    </row>
    <row r="35" spans="1:5" x14ac:dyDescent="0.2">
      <c r="A35" s="293" t="s">
        <v>68</v>
      </c>
      <c r="B35" s="292"/>
      <c r="C35" s="291"/>
      <c r="D35" s="291"/>
      <c r="E35" s="292"/>
    </row>
    <row r="36" spans="1:5" ht="8.25" customHeight="1" x14ac:dyDescent="0.2">
      <c r="A36" s="291"/>
      <c r="B36" s="291"/>
      <c r="C36" s="291"/>
      <c r="D36" s="291"/>
      <c r="E36" s="292"/>
    </row>
    <row r="37" spans="1:5" x14ac:dyDescent="0.2">
      <c r="A37" s="294" t="s">
        <v>99</v>
      </c>
      <c r="B37" s="294">
        <v>10550388</v>
      </c>
      <c r="C37" s="294">
        <v>0</v>
      </c>
      <c r="D37" s="294">
        <f>D40</f>
        <v>-10408696</v>
      </c>
      <c r="E37" s="299">
        <f>B37+C37+D37</f>
        <v>141692</v>
      </c>
    </row>
    <row r="38" spans="1:5" ht="9" customHeight="1" x14ac:dyDescent="0.2">
      <c r="A38" s="291"/>
      <c r="B38" s="291"/>
      <c r="C38" s="291"/>
      <c r="D38" s="291"/>
      <c r="E38" s="292"/>
    </row>
    <row r="39" spans="1:5" x14ac:dyDescent="0.2">
      <c r="A39" s="297" t="s">
        <v>66</v>
      </c>
      <c r="B39" s="297"/>
      <c r="C39" s="291"/>
      <c r="D39" s="291"/>
      <c r="E39" s="292"/>
    </row>
    <row r="40" spans="1:5" x14ac:dyDescent="0.2">
      <c r="A40" s="295" t="s">
        <v>69</v>
      </c>
      <c r="B40" s="295">
        <v>10550388</v>
      </c>
      <c r="C40" s="294">
        <v>0</v>
      </c>
      <c r="D40" s="295">
        <f>D44+D43-3806248</f>
        <v>-10408696</v>
      </c>
      <c r="E40" s="299">
        <f>B40+C40+D40</f>
        <v>141692</v>
      </c>
    </row>
    <row r="41" spans="1:5" ht="6" customHeight="1" x14ac:dyDescent="0.2">
      <c r="A41" s="297"/>
      <c r="B41" s="297"/>
      <c r="C41" s="291"/>
      <c r="D41" s="297"/>
      <c r="E41" s="292"/>
    </row>
    <row r="42" spans="1:5" x14ac:dyDescent="0.2">
      <c r="A42" s="297" t="s">
        <v>38</v>
      </c>
      <c r="B42" s="297"/>
      <c r="C42" s="291"/>
      <c r="D42" s="297"/>
      <c r="E42" s="292"/>
    </row>
    <row r="43" spans="1:5" x14ac:dyDescent="0.2">
      <c r="A43" s="295" t="s">
        <v>52</v>
      </c>
      <c r="B43" s="295">
        <v>7757638</v>
      </c>
      <c r="C43" s="294">
        <v>0</v>
      </c>
      <c r="D43" s="295">
        <v>-4927200</v>
      </c>
      <c r="E43" s="299">
        <f t="shared" ref="E43" si="2">B43+C43+D43</f>
        <v>2830438</v>
      </c>
    </row>
    <row r="44" spans="1:5" x14ac:dyDescent="0.2">
      <c r="A44" s="298" t="s">
        <v>64</v>
      </c>
      <c r="B44" s="295">
        <v>2637597</v>
      </c>
      <c r="C44" s="287">
        <v>0</v>
      </c>
      <c r="D44" s="298">
        <v>-1675248</v>
      </c>
      <c r="E44" s="299">
        <f>B44+C44+D44</f>
        <v>962349</v>
      </c>
    </row>
    <row r="45" spans="1:5" x14ac:dyDescent="0.2">
      <c r="A45" s="298" t="s">
        <v>53</v>
      </c>
      <c r="B45" s="295">
        <v>155153</v>
      </c>
      <c r="C45" s="287">
        <v>0</v>
      </c>
      <c r="D45" s="287">
        <v>0</v>
      </c>
      <c r="E45" s="299">
        <f>B45+C45+D45</f>
        <v>155153</v>
      </c>
    </row>
    <row r="46" spans="1:5" x14ac:dyDescent="0.2">
      <c r="A46" s="287" t="s">
        <v>54</v>
      </c>
      <c r="B46" s="294">
        <v>7757638</v>
      </c>
      <c r="C46" s="287">
        <v>0</v>
      </c>
      <c r="D46" s="287">
        <v>0</v>
      </c>
      <c r="E46" s="299">
        <f>B46+C46+D46</f>
        <v>7757638</v>
      </c>
    </row>
    <row r="47" spans="1:5" ht="9" customHeight="1" x14ac:dyDescent="0.2">
      <c r="A47" s="291"/>
      <c r="B47" s="291"/>
      <c r="C47" s="291"/>
      <c r="D47" s="291"/>
      <c r="E47" s="292"/>
    </row>
    <row r="48" spans="1:5" x14ac:dyDescent="0.2">
      <c r="A48" s="293" t="s">
        <v>70</v>
      </c>
      <c r="B48" s="292"/>
      <c r="C48" s="291"/>
      <c r="D48" s="291"/>
      <c r="E48" s="292"/>
    </row>
    <row r="49" spans="1:6" ht="5.25" customHeight="1" x14ac:dyDescent="0.2">
      <c r="A49" s="291"/>
      <c r="B49" s="291"/>
      <c r="C49" s="291"/>
      <c r="D49" s="291"/>
      <c r="E49" s="292"/>
    </row>
    <row r="50" spans="1:6" x14ac:dyDescent="0.2">
      <c r="A50" s="294" t="s">
        <v>99</v>
      </c>
      <c r="B50" s="294">
        <v>7219040</v>
      </c>
      <c r="C50" s="295">
        <v>0</v>
      </c>
      <c r="D50" s="295">
        <f>D53</f>
        <v>-331080</v>
      </c>
      <c r="E50" s="296">
        <f>B50+C50+D50</f>
        <v>6887960</v>
      </c>
      <c r="F50" s="301"/>
    </row>
    <row r="51" spans="1:6" ht="7.5" customHeight="1" x14ac:dyDescent="0.2">
      <c r="A51" s="291"/>
      <c r="B51" s="291"/>
      <c r="C51" s="297"/>
      <c r="D51" s="297"/>
      <c r="E51" s="293"/>
      <c r="F51" s="301"/>
    </row>
    <row r="52" spans="1:6" x14ac:dyDescent="0.2">
      <c r="A52" s="297" t="s">
        <v>66</v>
      </c>
      <c r="B52" s="297"/>
      <c r="C52" s="297"/>
      <c r="D52" s="297"/>
      <c r="E52" s="293"/>
      <c r="F52" s="301"/>
    </row>
    <row r="53" spans="1:6" x14ac:dyDescent="0.2">
      <c r="A53" s="295" t="s">
        <v>71</v>
      </c>
      <c r="B53" s="295">
        <v>7219040</v>
      </c>
      <c r="C53" s="295">
        <v>0</v>
      </c>
      <c r="D53" s="295">
        <f>D56+D57-33600</f>
        <v>-331080</v>
      </c>
      <c r="E53" s="296">
        <f t="shared" ref="E53" si="3">B53+C53+D53</f>
        <v>6887960</v>
      </c>
      <c r="F53" s="301"/>
    </row>
    <row r="54" spans="1:6" ht="6" customHeight="1" x14ac:dyDescent="0.2">
      <c r="A54" s="297"/>
      <c r="B54" s="297"/>
      <c r="C54" s="297"/>
      <c r="D54" s="291"/>
      <c r="E54" s="293"/>
    </row>
    <row r="55" spans="1:6" x14ac:dyDescent="0.2">
      <c r="A55" s="297" t="s">
        <v>38</v>
      </c>
      <c r="B55" s="297"/>
      <c r="C55" s="297"/>
      <c r="D55" s="291"/>
      <c r="E55" s="293"/>
    </row>
    <row r="56" spans="1:6" x14ac:dyDescent="0.2">
      <c r="A56" s="295" t="s">
        <v>52</v>
      </c>
      <c r="B56" s="295">
        <v>5308118</v>
      </c>
      <c r="C56" s="295">
        <v>0</v>
      </c>
      <c r="D56" s="294">
        <v>-222000</v>
      </c>
      <c r="E56" s="296">
        <f>B56+C56+D56</f>
        <v>5086118</v>
      </c>
    </row>
    <row r="57" spans="1:6" x14ac:dyDescent="0.2">
      <c r="A57" s="298" t="s">
        <v>64</v>
      </c>
      <c r="B57" s="295">
        <v>1804760</v>
      </c>
      <c r="C57" s="298">
        <v>0</v>
      </c>
      <c r="D57" s="287">
        <v>-75480</v>
      </c>
      <c r="E57" s="296">
        <f>B57+C57+D57</f>
        <v>1729280</v>
      </c>
    </row>
    <row r="58" spans="1:6" x14ac:dyDescent="0.2">
      <c r="A58" s="298" t="s">
        <v>53</v>
      </c>
      <c r="B58" s="295">
        <v>106162</v>
      </c>
      <c r="C58" s="298">
        <v>0</v>
      </c>
      <c r="D58" s="287">
        <v>0</v>
      </c>
      <c r="E58" s="296">
        <f t="shared" ref="E58:E59" si="4">B58+C58+D58</f>
        <v>106162</v>
      </c>
    </row>
    <row r="59" spans="1:6" x14ac:dyDescent="0.2">
      <c r="A59" s="287" t="s">
        <v>54</v>
      </c>
      <c r="B59" s="294">
        <v>5308118</v>
      </c>
      <c r="C59" s="298">
        <v>0</v>
      </c>
      <c r="D59" s="287">
        <v>0</v>
      </c>
      <c r="E59" s="296">
        <f t="shared" si="4"/>
        <v>5308118</v>
      </c>
    </row>
    <row r="60" spans="1:6" ht="9" customHeight="1" x14ac:dyDescent="0.2">
      <c r="A60" s="291"/>
      <c r="B60" s="291"/>
      <c r="C60" s="291"/>
      <c r="D60" s="291"/>
      <c r="E60" s="292"/>
    </row>
    <row r="61" spans="1:6" x14ac:dyDescent="0.2">
      <c r="A61" s="293" t="s">
        <v>72</v>
      </c>
      <c r="B61" s="292"/>
      <c r="C61" s="291"/>
      <c r="D61" s="291"/>
      <c r="E61" s="292"/>
    </row>
    <row r="62" spans="1:6" ht="8.25" customHeight="1" x14ac:dyDescent="0.2">
      <c r="A62" s="291"/>
      <c r="B62" s="291"/>
      <c r="C62" s="291"/>
      <c r="D62" s="291"/>
      <c r="E62" s="292"/>
    </row>
    <row r="63" spans="1:6" x14ac:dyDescent="0.2">
      <c r="A63" s="294" t="s">
        <v>61</v>
      </c>
      <c r="B63" s="294">
        <v>6632260</v>
      </c>
      <c r="C63" s="294">
        <v>0</v>
      </c>
      <c r="D63" s="294">
        <v>2286144</v>
      </c>
      <c r="E63" s="299">
        <f>B63+C63+D63</f>
        <v>8918404</v>
      </c>
    </row>
    <row r="64" spans="1:6" ht="5.25" customHeight="1" x14ac:dyDescent="0.2">
      <c r="A64" s="291"/>
      <c r="B64" s="291"/>
      <c r="C64" s="291"/>
      <c r="D64" s="291"/>
      <c r="E64" s="292"/>
    </row>
    <row r="65" spans="1:8" x14ac:dyDescent="0.2">
      <c r="A65" s="297" t="s">
        <v>37</v>
      </c>
      <c r="B65" s="297"/>
      <c r="C65" s="291"/>
      <c r="D65" s="291"/>
      <c r="E65" s="292"/>
    </row>
    <row r="66" spans="1:8" x14ac:dyDescent="0.2">
      <c r="A66" s="295" t="s">
        <v>73</v>
      </c>
      <c r="B66" s="295">
        <v>6632260</v>
      </c>
      <c r="C66" s="294">
        <v>0</v>
      </c>
      <c r="D66" s="294">
        <v>2286144</v>
      </c>
      <c r="E66" s="299">
        <f t="shared" ref="E66:E69" si="5">B66+C66+D66</f>
        <v>8918404</v>
      </c>
    </row>
    <row r="67" spans="1:8" x14ac:dyDescent="0.2">
      <c r="A67" s="297" t="s">
        <v>43</v>
      </c>
      <c r="B67" s="297"/>
      <c r="C67" s="291"/>
      <c r="D67" s="291"/>
      <c r="E67" s="292"/>
    </row>
    <row r="68" spans="1:8" x14ac:dyDescent="0.2">
      <c r="A68" s="295" t="s">
        <v>74</v>
      </c>
      <c r="B68" s="295">
        <v>0</v>
      </c>
      <c r="C68" s="294">
        <v>0</v>
      </c>
      <c r="D68" s="294">
        <v>1520400</v>
      </c>
      <c r="E68" s="299">
        <f t="shared" si="5"/>
        <v>1520400</v>
      </c>
    </row>
    <row r="69" spans="1:8" x14ac:dyDescent="0.2">
      <c r="A69" s="298" t="s">
        <v>75</v>
      </c>
      <c r="B69" s="295">
        <v>6632260</v>
      </c>
      <c r="C69" s="287">
        <v>0</v>
      </c>
      <c r="D69" s="287">
        <v>765744</v>
      </c>
      <c r="E69" s="299">
        <f t="shared" si="5"/>
        <v>7398004</v>
      </c>
      <c r="G69" s="301"/>
      <c r="H69" s="301"/>
    </row>
    <row r="70" spans="1:8" x14ac:dyDescent="0.2">
      <c r="A70" s="297"/>
      <c r="B70" s="297"/>
      <c r="C70" s="291"/>
      <c r="D70" s="291"/>
      <c r="E70" s="292"/>
      <c r="G70" s="301"/>
      <c r="H70" s="301"/>
    </row>
    <row r="71" spans="1:8" x14ac:dyDescent="0.2">
      <c r="A71" s="297" t="s">
        <v>38</v>
      </c>
      <c r="B71" s="297"/>
      <c r="C71" s="291"/>
      <c r="D71" s="291"/>
      <c r="E71" s="292"/>
      <c r="G71" s="301"/>
      <c r="H71" s="301"/>
    </row>
    <row r="72" spans="1:8" x14ac:dyDescent="0.2">
      <c r="A72" s="295" t="s">
        <v>52</v>
      </c>
      <c r="B72" s="295">
        <v>4876662</v>
      </c>
      <c r="C72" s="294">
        <v>0</v>
      </c>
      <c r="D72" s="294">
        <v>1520400</v>
      </c>
      <c r="E72" s="299">
        <f t="shared" ref="E72:E75" si="6">B72+C72+D72</f>
        <v>6397062</v>
      </c>
      <c r="G72" s="301"/>
      <c r="H72" s="301"/>
    </row>
    <row r="73" spans="1:8" x14ac:dyDescent="0.2">
      <c r="A73" s="298" t="s">
        <v>64</v>
      </c>
      <c r="B73" s="295">
        <v>1658065</v>
      </c>
      <c r="C73" s="287">
        <v>0</v>
      </c>
      <c r="D73" s="287">
        <v>516936</v>
      </c>
      <c r="E73" s="299">
        <f t="shared" si="6"/>
        <v>2175001</v>
      </c>
      <c r="G73" s="301"/>
      <c r="H73" s="301"/>
    </row>
    <row r="74" spans="1:8" x14ac:dyDescent="0.2">
      <c r="A74" s="298" t="s">
        <v>53</v>
      </c>
      <c r="B74" s="295">
        <v>97533</v>
      </c>
      <c r="C74" s="287">
        <v>0</v>
      </c>
      <c r="D74" s="287">
        <v>30408</v>
      </c>
      <c r="E74" s="299">
        <f t="shared" si="6"/>
        <v>127941</v>
      </c>
      <c r="G74" s="301"/>
      <c r="H74" s="301"/>
    </row>
    <row r="75" spans="1:8" x14ac:dyDescent="0.2">
      <c r="A75" s="287" t="s">
        <v>54</v>
      </c>
      <c r="B75" s="294">
        <v>4876662</v>
      </c>
      <c r="C75" s="287">
        <v>0</v>
      </c>
      <c r="D75" s="287">
        <v>0</v>
      </c>
      <c r="E75" s="299">
        <f t="shared" si="6"/>
        <v>4876662</v>
      </c>
    </row>
    <row r="76" spans="1:8" ht="8.25" customHeight="1" x14ac:dyDescent="0.2">
      <c r="A76" s="291"/>
      <c r="B76" s="291"/>
      <c r="C76" s="291"/>
      <c r="D76" s="291"/>
      <c r="E76" s="292"/>
    </row>
    <row r="77" spans="1:8" x14ac:dyDescent="0.2">
      <c r="A77" s="293" t="s">
        <v>76</v>
      </c>
      <c r="B77" s="292"/>
      <c r="C77" s="291"/>
      <c r="D77" s="291"/>
      <c r="E77" s="292"/>
    </row>
    <row r="78" spans="1:8" ht="8.25" customHeight="1" x14ac:dyDescent="0.2">
      <c r="A78" s="291"/>
      <c r="B78" s="291"/>
      <c r="C78" s="291"/>
      <c r="D78" s="291"/>
      <c r="E78" s="292"/>
    </row>
    <row r="79" spans="1:8" x14ac:dyDescent="0.2">
      <c r="A79" s="294" t="s">
        <v>61</v>
      </c>
      <c r="B79" s="294">
        <v>661223</v>
      </c>
      <c r="C79" s="295">
        <v>0</v>
      </c>
      <c r="D79" s="294">
        <f>D82</f>
        <v>513556</v>
      </c>
      <c r="E79" s="296">
        <f>B79+C79+D79</f>
        <v>1174779</v>
      </c>
    </row>
    <row r="80" spans="1:8" ht="8.25" customHeight="1" x14ac:dyDescent="0.2">
      <c r="A80" s="291"/>
      <c r="B80" s="291"/>
      <c r="C80" s="297"/>
      <c r="D80" s="291"/>
      <c r="E80" s="293"/>
    </row>
    <row r="81" spans="1:5" x14ac:dyDescent="0.2">
      <c r="A81" s="297" t="s">
        <v>66</v>
      </c>
      <c r="B81" s="297"/>
      <c r="C81" s="297"/>
      <c r="D81" s="291"/>
      <c r="E81" s="293"/>
    </row>
    <row r="82" spans="1:5" x14ac:dyDescent="0.2">
      <c r="A82" s="295" t="s">
        <v>77</v>
      </c>
      <c r="B82" s="295">
        <v>661223</v>
      </c>
      <c r="C82" s="295">
        <v>0</v>
      </c>
      <c r="D82" s="294">
        <f>D85+D86+60100</f>
        <v>513556</v>
      </c>
      <c r="E82" s="296">
        <f t="shared" ref="E82" si="7">B82+C82+D82</f>
        <v>1174779</v>
      </c>
    </row>
    <row r="83" spans="1:5" x14ac:dyDescent="0.2">
      <c r="A83" s="297"/>
      <c r="B83" s="297"/>
      <c r="C83" s="297"/>
      <c r="D83" s="291"/>
      <c r="E83" s="293"/>
    </row>
    <row r="84" spans="1:5" x14ac:dyDescent="0.2">
      <c r="A84" s="297" t="s">
        <v>38</v>
      </c>
      <c r="B84" s="297"/>
      <c r="C84" s="297"/>
      <c r="D84" s="291"/>
      <c r="E84" s="293"/>
    </row>
    <row r="85" spans="1:5" x14ac:dyDescent="0.2">
      <c r="A85" s="295" t="s">
        <v>52</v>
      </c>
      <c r="B85" s="295">
        <v>486193</v>
      </c>
      <c r="C85" s="295">
        <v>0</v>
      </c>
      <c r="D85" s="294">
        <v>338400</v>
      </c>
      <c r="E85" s="296">
        <f t="shared" ref="E85:E88" si="8">B85+C85+D85</f>
        <v>824593</v>
      </c>
    </row>
    <row r="86" spans="1:5" x14ac:dyDescent="0.2">
      <c r="A86" s="298" t="s">
        <v>64</v>
      </c>
      <c r="B86" s="295">
        <v>165306</v>
      </c>
      <c r="C86" s="298">
        <v>0</v>
      </c>
      <c r="D86" s="287">
        <v>115056</v>
      </c>
      <c r="E86" s="296">
        <f t="shared" si="8"/>
        <v>280362</v>
      </c>
    </row>
    <row r="87" spans="1:5" x14ac:dyDescent="0.2">
      <c r="A87" s="298" t="s">
        <v>53</v>
      </c>
      <c r="B87" s="295">
        <v>9724</v>
      </c>
      <c r="C87" s="298">
        <v>0</v>
      </c>
      <c r="D87" s="287">
        <v>0</v>
      </c>
      <c r="E87" s="296">
        <f t="shared" si="8"/>
        <v>9724</v>
      </c>
    </row>
    <row r="88" spans="1:5" x14ac:dyDescent="0.2">
      <c r="A88" s="287" t="s">
        <v>54</v>
      </c>
      <c r="B88" s="294">
        <v>486193</v>
      </c>
      <c r="C88" s="298">
        <v>0</v>
      </c>
      <c r="D88" s="287">
        <v>0</v>
      </c>
      <c r="E88" s="296">
        <f t="shared" si="8"/>
        <v>486193</v>
      </c>
    </row>
    <row r="89" spans="1:5" x14ac:dyDescent="0.2">
      <c r="A89" s="291"/>
      <c r="B89" s="291"/>
      <c r="C89" s="291"/>
      <c r="D89" s="291"/>
      <c r="E89" s="292"/>
    </row>
    <row r="90" spans="1:5" x14ac:dyDescent="0.2">
      <c r="A90" s="293" t="s">
        <v>78</v>
      </c>
      <c r="B90" s="292"/>
      <c r="C90" s="291"/>
      <c r="D90" s="291"/>
      <c r="E90" s="292"/>
    </row>
    <row r="91" spans="1:5" ht="9" customHeight="1" x14ac:dyDescent="0.2">
      <c r="A91" s="291"/>
      <c r="B91" s="291"/>
      <c r="C91" s="291"/>
      <c r="D91" s="297"/>
      <c r="E91" s="293"/>
    </row>
    <row r="92" spans="1:5" x14ac:dyDescent="0.2">
      <c r="A92" s="294" t="s">
        <v>99</v>
      </c>
      <c r="B92" s="294">
        <v>27275632</v>
      </c>
      <c r="C92" s="294">
        <v>0</v>
      </c>
      <c r="D92" s="295">
        <f>D95</f>
        <v>-1581120</v>
      </c>
      <c r="E92" s="296">
        <f>B92+C92+D92</f>
        <v>25694512</v>
      </c>
    </row>
    <row r="93" spans="1:5" ht="9" customHeight="1" x14ac:dyDescent="0.2">
      <c r="A93" s="291"/>
      <c r="B93" s="291"/>
      <c r="C93" s="291"/>
      <c r="D93" s="297"/>
      <c r="E93" s="293"/>
    </row>
    <row r="94" spans="1:5" x14ac:dyDescent="0.2">
      <c r="A94" s="297" t="s">
        <v>66</v>
      </c>
      <c r="B94" s="297"/>
      <c r="C94" s="291"/>
      <c r="D94" s="297"/>
      <c r="E94" s="293"/>
    </row>
    <row r="95" spans="1:5" x14ac:dyDescent="0.2">
      <c r="A95" s="295" t="s">
        <v>79</v>
      </c>
      <c r="B95" s="295">
        <v>27275632</v>
      </c>
      <c r="C95" s="294">
        <v>0</v>
      </c>
      <c r="D95" s="295">
        <f>D98+D99-310800</f>
        <v>-1581120</v>
      </c>
      <c r="E95" s="296">
        <f t="shared" ref="E95" si="9">B95+C95+D95</f>
        <v>25694512</v>
      </c>
    </row>
    <row r="96" spans="1:5" x14ac:dyDescent="0.2">
      <c r="A96" s="297"/>
      <c r="B96" s="297"/>
      <c r="C96" s="291"/>
      <c r="D96" s="291"/>
      <c r="E96" s="292"/>
    </row>
    <row r="97" spans="1:5" x14ac:dyDescent="0.2">
      <c r="A97" s="297" t="s">
        <v>38</v>
      </c>
      <c r="B97" s="297"/>
      <c r="C97" s="291"/>
      <c r="D97" s="291"/>
      <c r="E97" s="292"/>
    </row>
    <row r="98" spans="1:5" x14ac:dyDescent="0.2">
      <c r="A98" s="295" t="s">
        <v>52</v>
      </c>
      <c r="B98" s="295">
        <v>20055612</v>
      </c>
      <c r="C98" s="294">
        <v>0</v>
      </c>
      <c r="D98" s="294">
        <v>-948000</v>
      </c>
      <c r="E98" s="299">
        <f t="shared" ref="E98:E101" si="10">B98+C98+D98</f>
        <v>19107612</v>
      </c>
    </row>
    <row r="99" spans="1:5" x14ac:dyDescent="0.2">
      <c r="A99" s="298" t="s">
        <v>64</v>
      </c>
      <c r="B99" s="295">
        <v>6818908</v>
      </c>
      <c r="C99" s="287">
        <v>0</v>
      </c>
      <c r="D99" s="287">
        <v>-322320</v>
      </c>
      <c r="E99" s="299">
        <f t="shared" si="10"/>
        <v>6496588</v>
      </c>
    </row>
    <row r="100" spans="1:5" x14ac:dyDescent="0.2">
      <c r="A100" s="298" t="s">
        <v>53</v>
      </c>
      <c r="B100" s="295">
        <v>401112</v>
      </c>
      <c r="C100" s="287">
        <v>0</v>
      </c>
      <c r="D100" s="287">
        <v>0</v>
      </c>
      <c r="E100" s="299">
        <f t="shared" si="10"/>
        <v>401112</v>
      </c>
    </row>
    <row r="101" spans="1:5" x14ac:dyDescent="0.2">
      <c r="A101" s="287" t="s">
        <v>54</v>
      </c>
      <c r="B101" s="294">
        <v>20055612</v>
      </c>
      <c r="C101" s="287">
        <v>0</v>
      </c>
      <c r="D101" s="287">
        <v>0</v>
      </c>
      <c r="E101" s="299">
        <f t="shared" si="10"/>
        <v>20055612</v>
      </c>
    </row>
    <row r="102" spans="1:5" x14ac:dyDescent="0.2">
      <c r="A102" s="294"/>
      <c r="B102" s="294"/>
      <c r="C102" s="294"/>
      <c r="D102" s="294"/>
      <c r="E102" s="299"/>
    </row>
    <row r="105" spans="1:5" ht="15.75" x14ac:dyDescent="0.25">
      <c r="A105" s="302" t="s">
        <v>94</v>
      </c>
      <c r="B105" s="303"/>
      <c r="C105" s="304"/>
      <c r="D105" s="304"/>
      <c r="E105" s="305"/>
    </row>
    <row r="106" spans="1:5" x14ac:dyDescent="0.2">
      <c r="A106" s="306" t="s">
        <v>80</v>
      </c>
      <c r="B106" s="307"/>
      <c r="C106" s="308"/>
      <c r="D106" s="308"/>
      <c r="E106" s="309"/>
    </row>
    <row r="107" spans="1:5" x14ac:dyDescent="0.2">
      <c r="A107" s="306" t="s">
        <v>81</v>
      </c>
      <c r="B107" s="307"/>
      <c r="C107" s="308"/>
      <c r="D107" s="308"/>
      <c r="E107" s="309"/>
    </row>
    <row r="108" spans="1:5" x14ac:dyDescent="0.2">
      <c r="A108" s="310" t="s">
        <v>82</v>
      </c>
      <c r="B108" s="311"/>
      <c r="C108" s="311"/>
      <c r="D108" s="311"/>
      <c r="E108" s="312">
        <f>-SUM(E10+E24+E37+E50+E63+E79+E92)</f>
        <v>-51257688</v>
      </c>
    </row>
    <row r="110" spans="1:5" x14ac:dyDescent="0.2">
      <c r="A110" s="284" t="s">
        <v>103</v>
      </c>
    </row>
  </sheetData>
  <pageMargins left="0.70866141732283472" right="0.70866141732283472" top="0.78740157480314965" bottom="0.78740157480314965" header="0.31496062992125984" footer="0.31496062992125984"/>
  <pageSetup paperSize="9" scale="66" fitToHeight="0" orientation="portrait" r:id="rId1"/>
  <rowBreaks count="1" manualBreakCount="1">
    <brk id="8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přehled změn</vt:lpstr>
      <vt:lpstr>příloha k PN p.č. 1</vt:lpstr>
      <vt:lpstr>'přehled změn'!Názvy_tisku</vt:lpstr>
      <vt:lpstr>'příloha k PN p.č. 1'!Názvy_tisku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 CR</dc:creator>
  <cp:lastModifiedBy>Jelinek Petr</cp:lastModifiedBy>
  <cp:lastPrinted>2018-11-28T15:47:55Z</cp:lastPrinted>
  <dcterms:created xsi:type="dcterms:W3CDTF">1997-11-14T10:56:51Z</dcterms:created>
  <dcterms:modified xsi:type="dcterms:W3CDTF">2018-11-29T09:12:56Z</dcterms:modified>
</cp:coreProperties>
</file>