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65" windowWidth="24720" windowHeight="11220"/>
  </bookViews>
  <sheets>
    <sheet name="DP souhrn" sheetId="1" r:id="rId1"/>
    <sheet name="DP 1" sheetId="2" r:id="rId2"/>
    <sheet name="DP 2" sheetId="3" r:id="rId3"/>
    <sheet name="DP 3" sheetId="5" r:id="rId4"/>
    <sheet name="DP 4" sheetId="6" r:id="rId5"/>
  </sheets>
  <definedNames>
    <definedName name="_xlnm.Print_Area" localSheetId="0">'DP souhrn'!$A$1:$H$16</definedName>
  </definedNames>
  <calcPr calcId="162913"/>
</workbook>
</file>

<file path=xl/calcChain.xml><?xml version="1.0" encoding="utf-8"?>
<calcChain xmlns="http://schemas.openxmlformats.org/spreadsheetml/2006/main">
  <c r="H12" i="5" l="1"/>
  <c r="G12" i="5"/>
  <c r="F23" i="2"/>
  <c r="F12" i="5"/>
  <c r="F29" i="5" s="1"/>
  <c r="E12" i="5"/>
  <c r="E23" i="2"/>
  <c r="I19" i="2"/>
  <c r="H23" i="2" l="1"/>
  <c r="G23" i="2"/>
  <c r="D23" i="2"/>
  <c r="E29" i="5" l="1"/>
  <c r="I7" i="6"/>
  <c r="I9" i="6"/>
  <c r="H6" i="6"/>
  <c r="I6" i="6" s="1"/>
  <c r="H29" i="5"/>
  <c r="I28" i="5"/>
  <c r="D29" i="5"/>
  <c r="G13" i="3"/>
  <c r="I12" i="3"/>
  <c r="H6" i="3"/>
  <c r="H13" i="3" s="1"/>
  <c r="F6" i="1"/>
  <c r="I22" i="2"/>
  <c r="H10" i="6" l="1"/>
  <c r="F9" i="1"/>
  <c r="E10" i="6"/>
  <c r="D10" i="6"/>
  <c r="G10" i="6"/>
  <c r="F10" i="6"/>
  <c r="I8" i="6"/>
  <c r="I27" i="5"/>
  <c r="D8" i="1"/>
  <c r="I26" i="5"/>
  <c r="I25" i="5"/>
  <c r="I24" i="5"/>
  <c r="G22" i="5"/>
  <c r="G29" i="5" s="1"/>
  <c r="E6" i="1"/>
  <c r="I21" i="2"/>
  <c r="D6" i="1"/>
  <c r="I23" i="5"/>
  <c r="F6" i="3"/>
  <c r="F13" i="3" s="1"/>
  <c r="I10" i="6" l="1"/>
  <c r="C8" i="1"/>
  <c r="I6" i="5"/>
  <c r="I17" i="5"/>
  <c r="I11" i="5"/>
  <c r="I19" i="5"/>
  <c r="I18" i="5"/>
  <c r="I8" i="5"/>
  <c r="I9" i="5"/>
  <c r="I12" i="5"/>
  <c r="I10" i="5"/>
  <c r="I13" i="5"/>
  <c r="I20" i="5"/>
  <c r="I15" i="5"/>
  <c r="E6" i="3"/>
  <c r="E13" i="3" s="1"/>
  <c r="D6" i="3"/>
  <c r="D13" i="3" s="1"/>
  <c r="I14" i="2"/>
  <c r="I15" i="2"/>
  <c r="I16" i="2"/>
  <c r="I17" i="2"/>
  <c r="I18" i="2"/>
  <c r="I20" i="2"/>
  <c r="I7" i="2"/>
  <c r="I8" i="2"/>
  <c r="I9" i="2"/>
  <c r="I10" i="2"/>
  <c r="F8" i="1" l="1"/>
  <c r="E8" i="1"/>
  <c r="I16" i="5"/>
  <c r="I21" i="5"/>
  <c r="I22" i="5"/>
  <c r="I14" i="5"/>
  <c r="I7" i="5"/>
  <c r="F7" i="1"/>
  <c r="E7" i="1"/>
  <c r="D7" i="1"/>
  <c r="C7" i="1"/>
  <c r="B7" i="1"/>
  <c r="I11" i="3"/>
  <c r="I10" i="3"/>
  <c r="I9" i="3"/>
  <c r="I8" i="3"/>
  <c r="I7" i="3"/>
  <c r="I6" i="3"/>
  <c r="I11" i="2"/>
  <c r="I12" i="2"/>
  <c r="I13" i="2"/>
  <c r="I6" i="2"/>
  <c r="C6" i="1"/>
  <c r="B6" i="1"/>
  <c r="G9" i="1"/>
  <c r="I13" i="3" l="1"/>
  <c r="I23" i="2"/>
  <c r="I29" i="5"/>
  <c r="F10" i="1"/>
  <c r="G8" i="1"/>
  <c r="C10" i="1"/>
  <c r="D10" i="1"/>
  <c r="E10" i="1"/>
  <c r="G7" i="1"/>
  <c r="G6" i="1"/>
  <c r="B10" i="1"/>
  <c r="G10" i="1" l="1"/>
</calcChain>
</file>

<file path=xl/sharedStrings.xml><?xml version="1.0" encoding="utf-8"?>
<sst xmlns="http://schemas.openxmlformats.org/spreadsheetml/2006/main" count="204" uniqueCount="126">
  <si>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</si>
  <si>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</si>
  <si>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</si>
  <si>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</si>
  <si>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</si>
  <si>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</si>
  <si>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</si>
  <si>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</si>
  <si>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</si>
  <si>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</si>
  <si>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</si>
  <si>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</si>
  <si>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</si>
  <si>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</si>
  <si>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</si>
  <si>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</si>
  <si>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</si>
  <si>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</si>
  <si>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</si>
  <si>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 3. celkem</t>
  </si>
  <si>
    <t>součet              2013-2017</t>
  </si>
  <si>
    <t>Diecézní charita Brno</t>
  </si>
  <si>
    <t>Farní chatira Tábor</t>
  </si>
  <si>
    <t>Centrum protidrogové prevence a terapie, o.p.s.</t>
  </si>
  <si>
    <t>Cesta integrace, o.p.s.</t>
  </si>
  <si>
    <t>Člověk v tísni, o.p.s.</t>
  </si>
  <si>
    <t>ADRA, o.p.s.</t>
  </si>
  <si>
    <t>Občanská poradna Brno</t>
  </si>
  <si>
    <t>Diecézní charita Plzeň</t>
  </si>
  <si>
    <t>Dotační program 4. celkem</t>
  </si>
  <si>
    <t>Křesťanské společenství, z.s.</t>
  </si>
  <si>
    <t>673 65 256</t>
  </si>
  <si>
    <t>257 55 277</t>
  </si>
  <si>
    <t>266 38 398</t>
  </si>
  <si>
    <t>265 62 731</t>
  </si>
  <si>
    <t>THEIA - krizové centrum o.p.s.</t>
  </si>
  <si>
    <t>653 48 893</t>
  </si>
  <si>
    <t>Centrum nové naděje, z.ú.</t>
  </si>
  <si>
    <t>Občanské poradenské středisko, o.p.s.</t>
  </si>
  <si>
    <t>275 34 804</t>
  </si>
  <si>
    <t>701 55 577</t>
  </si>
  <si>
    <t>449 90 260</t>
  </si>
  <si>
    <t>604 46 871</t>
  </si>
  <si>
    <t>266 76 087</t>
  </si>
  <si>
    <t>252 32 142</t>
  </si>
  <si>
    <t>004 96 090</t>
  </si>
  <si>
    <t>691 00 641</t>
  </si>
  <si>
    <t>626 95 487</t>
  </si>
  <si>
    <t>445 54 559</t>
  </si>
  <si>
    <t>694 11 239</t>
  </si>
  <si>
    <t>270 58 905</t>
  </si>
  <si>
    <t>265 69 655</t>
  </si>
  <si>
    <t>266 19 032</t>
  </si>
  <si>
    <t>706 32 031</t>
  </si>
  <si>
    <t>259 16 360</t>
  </si>
  <si>
    <t>449 90 901</t>
  </si>
  <si>
    <t>654 97 996</t>
  </si>
  <si>
    <t>708 92 181</t>
  </si>
  <si>
    <t>257 68 255</t>
  </si>
  <si>
    <t>266 31 628</t>
  </si>
  <si>
    <t>226 13 421</t>
  </si>
  <si>
    <t>052 68 800</t>
  </si>
  <si>
    <t>259 09 614</t>
  </si>
  <si>
    <t>Kapitola: 336</t>
  </si>
  <si>
    <t>Ministerstvo spravedlnosti ČR</t>
  </si>
  <si>
    <t>496 25 624</t>
  </si>
  <si>
    <t>Proxima Sociale, o.p.s.</t>
  </si>
  <si>
    <t>SKP-CENTRUM, o.p.s.</t>
  </si>
  <si>
    <t xml:space="preserve">RATOLEST BRNO, z.s. </t>
  </si>
  <si>
    <t>467 07 107</t>
  </si>
  <si>
    <t>PROSTOR PRO, o.p.s.</t>
  </si>
  <si>
    <t>Arkáda - sociálně psychologické centrum, z.ú.</t>
  </si>
  <si>
    <t>600 83 204</t>
  </si>
  <si>
    <t>Salesiánský klub mládeže, z. s. Rumburk-Jiříkov</t>
  </si>
  <si>
    <t>622 31 294</t>
  </si>
  <si>
    <t>Renarkon, o. p. s.</t>
  </si>
  <si>
    <t>253 804 43</t>
  </si>
  <si>
    <t>Centrum Generace, o.p.s.</t>
  </si>
  <si>
    <t>270 11 895</t>
  </si>
  <si>
    <t>449 38 144</t>
  </si>
  <si>
    <t>ARTEDA, z.s.</t>
  </si>
  <si>
    <r>
      <t xml:space="preserve">Dotační program 1. - </t>
    </r>
    <r>
      <rPr>
        <b/>
        <sz val="10.5"/>
        <color theme="1"/>
        <rFont val="Times New Roman"/>
        <family val="1"/>
        <charset val="238"/>
      </rPr>
      <t>Probační a resocializační programy pro mladistvé delikventy</t>
    </r>
  </si>
  <si>
    <r>
      <t>Dotační program 2. - P</t>
    </r>
    <r>
      <rPr>
        <b/>
        <sz val="10.5"/>
        <color theme="1"/>
        <rFont val="Times New Roman"/>
        <family val="1"/>
        <charset val="238"/>
      </rPr>
      <t>rogram protidrogové politiky ve věznicích</t>
    </r>
  </si>
  <si>
    <t>Farní sbor Slezské církve evangelické a. v. v Třinci</t>
  </si>
  <si>
    <t>696 09 781</t>
  </si>
  <si>
    <t xml:space="preserve">RUBIKON Centrum, z.ú. </t>
  </si>
  <si>
    <t>Společnost Podané ruce o.p.s.</t>
  </si>
  <si>
    <t>Laxus z. ú.</t>
  </si>
  <si>
    <t>605 57 621</t>
  </si>
  <si>
    <t>SANANIM z. ú.</t>
  </si>
  <si>
    <t xml:space="preserve">Most k naději, z.s. </t>
  </si>
  <si>
    <t>631 25 137</t>
  </si>
  <si>
    <t xml:space="preserve">PREVENT 99 z.ú. </t>
  </si>
  <si>
    <t>DRUG-OUT Klub, z.s.</t>
  </si>
  <si>
    <t>In IUSTITIA, o.p.s.</t>
  </si>
  <si>
    <t>ACORUS, z. ú.</t>
  </si>
  <si>
    <t>Persefona, z. s.</t>
  </si>
  <si>
    <t>Prosapia, z. ú., společnost pro rodinu</t>
  </si>
  <si>
    <t>Respondeo, z. s.</t>
  </si>
  <si>
    <t>613 88 122</t>
  </si>
  <si>
    <t>proFem - centrum pro oběti domácího a sexuálního násilí, o. p. s.</t>
  </si>
  <si>
    <t xml:space="preserve">Vzájemné soužití o.p.s. </t>
  </si>
  <si>
    <t>DROM, romské středisko</t>
  </si>
  <si>
    <t>LUMA MB, z. s.</t>
  </si>
  <si>
    <t>653 53 358</t>
  </si>
  <si>
    <t xml:space="preserve">La Strada Česká republika, o.p.s. </t>
  </si>
  <si>
    <t>256 56 317</t>
  </si>
  <si>
    <t>497 74 034</t>
  </si>
  <si>
    <t>Pro Dialog, z.s.</t>
  </si>
  <si>
    <t>Azylový dům pro ženy a matky s dětmi o.p.s.</t>
  </si>
  <si>
    <t xml:space="preserve">ROZKOŠ bez RIZIKA, z. s. </t>
  </si>
  <si>
    <t>Centrum LOCIKA, z.ú.</t>
  </si>
  <si>
    <t>NOMIA, z.ú.</t>
  </si>
  <si>
    <t>030 87 379</t>
  </si>
  <si>
    <t>Diakonie ČCE - Středisko křesťanské pomoci v Praze</t>
  </si>
  <si>
    <t>452 48 842</t>
  </si>
  <si>
    <t>Kotec, o.p.s.</t>
  </si>
  <si>
    <t>266 48 415</t>
  </si>
  <si>
    <r>
      <t xml:space="preserve">Dotační program 3. - </t>
    </r>
    <r>
      <rPr>
        <b/>
        <sz val="10.5"/>
        <color theme="1"/>
        <rFont val="Times New Roman"/>
        <family val="1"/>
        <charset val="238"/>
      </rPr>
      <t>Rozvoj služeb pro oběti trestné činnosti poskytovaných na základě zákona č. 45/2013 Sb., o obětech trestných činů</t>
    </r>
  </si>
  <si>
    <r>
      <t xml:space="preserve">Dotační program 4. - </t>
    </r>
    <r>
      <rPr>
        <b/>
        <sz val="10.5"/>
        <color theme="1"/>
        <rFont val="Times New Roman"/>
        <family val="1"/>
        <charset val="238"/>
      </rPr>
      <t>Probační a resocializační programy pro dospělé pachatele</t>
    </r>
  </si>
  <si>
    <t>Probační a resocializační programy pro mladistvé delikventy</t>
  </si>
  <si>
    <t>Program protidrogové politiky ve věznicích</t>
  </si>
  <si>
    <t>Rozvoj služeb pro oběti trestné činnosti poskytovaných na základě zákona č. 45/2013 Sb., o obětech trestných činů</t>
  </si>
  <si>
    <t xml:space="preserve"> Probační a resocializační programy pro dospělé pachatele</t>
  </si>
  <si>
    <t>Dotační programy celkem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</si>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</sst>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8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</borders>
  <cellStyleXfs count="134">
    <xf numFmtId="0" fontId="0" fillId="0" borderId="0"/>
    <xf numFmtId="0" fontId="1" fillId="0" borderId="0"/>
    <xf numFmtId="0" fontId="4" fillId="0" borderId="0">
      <protection locked="0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6" fillId="17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23" borderId="0" applyNumberFormat="0" applyBorder="0" applyAlignment="0" applyProtection="0"/>
    <xf numFmtId="0" fontId="8" fillId="30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21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7" fillId="21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9" fillId="37" borderId="0" applyNumberFormat="0" applyBorder="0" applyAlignment="0" applyProtection="0"/>
    <xf numFmtId="0" fontId="10" fillId="41" borderId="1" applyNumberFormat="0" applyAlignment="0" applyProtection="0"/>
    <xf numFmtId="0" fontId="4" fillId="0" borderId="0">
      <protection locked="0"/>
    </xf>
    <xf numFmtId="0" fontId="4" fillId="0" borderId="0">
      <protection locked="0"/>
    </xf>
    <xf numFmtId="164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4" fillId="0" borderId="0">
      <protection locked="0"/>
    </xf>
    <xf numFmtId="166" fontId="4" fillId="0" borderId="0">
      <protection locked="0"/>
    </xf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>
      <protection locked="0"/>
    </xf>
    <xf numFmtId="0" fontId="8" fillId="28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31" borderId="5" applyNumberFormat="0" applyAlignment="0" applyProtection="0"/>
    <xf numFmtId="0" fontId="18" fillId="38" borderId="1" applyNumberFormat="0" applyAlignment="0" applyProtection="0"/>
    <xf numFmtId="0" fontId="19" fillId="0" borderId="6" applyNumberFormat="0" applyFill="0" applyAlignment="0" applyProtection="0"/>
    <xf numFmtId="0" fontId="4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38" borderId="0" applyNumberFormat="0" applyBorder="0" applyAlignment="0" applyProtection="0"/>
    <xf numFmtId="0" fontId="20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36" fillId="0" borderId="0"/>
    <xf numFmtId="0" fontId="22" fillId="37" borderId="1" applyNumberFormat="0" applyFont="0" applyAlignment="0" applyProtection="0"/>
    <xf numFmtId="0" fontId="23" fillId="41" borderId="7" applyNumberFormat="0" applyAlignment="0" applyProtection="0"/>
    <xf numFmtId="0" fontId="4" fillId="0" borderId="0">
      <protection locked="0"/>
    </xf>
    <xf numFmtId="0" fontId="4" fillId="0" borderId="0">
      <protection locked="0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horizontal="left" vertical="center" indent="1"/>
    </xf>
    <xf numFmtId="0" fontId="25" fillId="45" borderId="8" applyNumberFormat="0" applyProtection="0">
      <alignment horizontal="left" vertical="top" indent="1"/>
    </xf>
    <xf numFmtId="4" fontId="26" fillId="2" borderId="1" applyNumberFormat="0" applyProtection="0">
      <alignment horizontal="right" vertical="center"/>
    </xf>
    <xf numFmtId="4" fontId="26" fillId="48" borderId="1" applyNumberFormat="0" applyProtection="0">
      <alignment horizontal="right" vertical="center"/>
    </xf>
    <xf numFmtId="4" fontId="26" fillId="49" borderId="9" applyNumberFormat="0" applyProtection="0">
      <alignment horizontal="right" vertical="center"/>
    </xf>
    <xf numFmtId="4" fontId="26" fillId="10" borderId="1" applyNumberFormat="0" applyProtection="0">
      <alignment horizontal="right" vertical="center"/>
    </xf>
    <xf numFmtId="4" fontId="26" fillId="16" borderId="1" applyNumberFormat="0" applyProtection="0">
      <alignment horizontal="right" vertical="center"/>
    </xf>
    <xf numFmtId="4" fontId="26" fillId="50" borderId="1" applyNumberFormat="0" applyProtection="0">
      <alignment horizontal="right" vertical="center"/>
    </xf>
    <xf numFmtId="4" fontId="26" fillId="12" borderId="1" applyNumberFormat="0" applyProtection="0">
      <alignment horizontal="right" vertical="center"/>
    </xf>
    <xf numFmtId="4" fontId="26" fillId="6" borderId="1" applyNumberFormat="0" applyProtection="0">
      <alignment horizontal="right" vertical="center"/>
    </xf>
    <xf numFmtId="4" fontId="26" fillId="9" borderId="1" applyNumberFormat="0" applyProtection="0">
      <alignment horizontal="right" vertical="center"/>
    </xf>
    <xf numFmtId="4" fontId="26" fillId="51" borderId="9" applyNumberFormat="0" applyProtection="0">
      <alignment horizontal="left" vertical="center" indent="1"/>
    </xf>
    <xf numFmtId="0" fontId="27" fillId="0" borderId="0"/>
    <xf numFmtId="0" fontId="22" fillId="0" borderId="0">
      <alignment horizontal="left"/>
    </xf>
    <xf numFmtId="0" fontId="28" fillId="52" borderId="0"/>
    <xf numFmtId="4" fontId="29" fillId="14" borderId="9" applyNumberFormat="0" applyProtection="0">
      <alignment horizontal="left" vertical="center" indent="1"/>
    </xf>
    <xf numFmtId="4" fontId="29" fillId="14" borderId="9" applyNumberFormat="0" applyProtection="0">
      <alignment horizontal="left" vertical="center" indent="1"/>
    </xf>
    <xf numFmtId="4" fontId="26" fillId="53" borderId="1" applyNumberFormat="0" applyProtection="0">
      <alignment horizontal="right" vertical="center"/>
    </xf>
    <xf numFmtId="4" fontId="26" fillId="4" borderId="9" applyNumberFormat="0" applyProtection="0">
      <alignment horizontal="left" vertical="center" indent="1"/>
    </xf>
    <xf numFmtId="4" fontId="26" fillId="5" borderId="9" applyNumberFormat="0" applyProtection="0">
      <alignment horizontal="left" vertical="center" indent="1"/>
    </xf>
    <xf numFmtId="0" fontId="26" fillId="11" borderId="1" applyNumberFormat="0" applyProtection="0">
      <alignment horizontal="left" vertical="center" indent="1"/>
    </xf>
    <xf numFmtId="0" fontId="22" fillId="14" borderId="8" applyNumberFormat="0" applyProtection="0">
      <alignment horizontal="left" vertical="top" indent="1"/>
    </xf>
    <xf numFmtId="0" fontId="26" fillId="54" borderId="1" applyNumberFormat="0" applyProtection="0">
      <alignment horizontal="left" vertical="center" indent="1"/>
    </xf>
    <xf numFmtId="0" fontId="22" fillId="5" borderId="8" applyNumberFormat="0" applyProtection="0">
      <alignment horizontal="left" vertical="top" indent="1"/>
    </xf>
    <xf numFmtId="0" fontId="26" fillId="8" borderId="1" applyNumberFormat="0" applyProtection="0">
      <alignment horizontal="left" vertical="center" indent="1"/>
    </xf>
    <xf numFmtId="0" fontId="22" fillId="8" borderId="8" applyNumberFormat="0" applyProtection="0">
      <alignment horizontal="left" vertical="top" indent="1"/>
    </xf>
    <xf numFmtId="0" fontId="26" fillId="4" borderId="1" applyNumberFormat="0" applyProtection="0">
      <alignment horizontal="left" vertical="center" indent="1"/>
    </xf>
    <xf numFmtId="0" fontId="22" fillId="4" borderId="8" applyNumberFormat="0" applyProtection="0">
      <alignment horizontal="left" vertical="top" indent="1"/>
    </xf>
    <xf numFmtId="4" fontId="26" fillId="15" borderId="1" applyNumberFormat="0" applyProtection="0">
      <alignment horizontal="left" vertical="center" indent="1"/>
    </xf>
    <xf numFmtId="0" fontId="22" fillId="55" borderId="10" applyNumberFormat="0">
      <protection locked="0"/>
    </xf>
    <xf numFmtId="0" fontId="24" fillId="14" borderId="11" applyBorder="0"/>
    <xf numFmtId="4" fontId="30" fillId="46" borderId="8" applyNumberFormat="0" applyProtection="0">
      <alignment vertical="center"/>
    </xf>
    <xf numFmtId="4" fontId="31" fillId="56" borderId="12" applyNumberFormat="0" applyProtection="0">
      <alignment vertical="center"/>
    </xf>
    <xf numFmtId="4" fontId="30" fillId="11" borderId="8" applyNumberFormat="0" applyProtection="0">
      <alignment horizontal="left" vertical="center" indent="1"/>
    </xf>
    <xf numFmtId="0" fontId="30" fillId="46" borderId="8" applyNumberFormat="0" applyProtection="0">
      <alignment horizontal="left" vertical="top" indent="1"/>
    </xf>
    <xf numFmtId="4" fontId="26" fillId="0" borderId="1" applyNumberFormat="0" applyProtection="0">
      <alignment horizontal="right" vertical="center"/>
    </xf>
    <xf numFmtId="4" fontId="24" fillId="0" borderId="1" applyNumberFormat="0" applyProtection="0">
      <alignment horizontal="right" vertical="center"/>
    </xf>
    <xf numFmtId="4" fontId="26" fillId="15" borderId="1" applyNumberFormat="0" applyProtection="0">
      <alignment horizontal="left" vertical="center" indent="1"/>
    </xf>
    <xf numFmtId="0" fontId="30" fillId="5" borderId="8" applyNumberFormat="0" applyProtection="0">
      <alignment horizontal="left" vertical="top" indent="1"/>
    </xf>
    <xf numFmtId="4" fontId="32" fillId="57" borderId="9" applyNumberFormat="0" applyProtection="0">
      <alignment horizontal="left" vertical="center" indent="1"/>
    </xf>
    <xf numFmtId="0" fontId="26" fillId="58" borderId="12"/>
    <xf numFmtId="4" fontId="33" fillId="55" borderId="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3">
      <protection locked="0"/>
    </xf>
    <xf numFmtId="0" fontId="35" fillId="0" borderId="0" applyNumberFormat="0" applyFill="0" applyBorder="0" applyAlignment="0" applyProtection="0"/>
  </cellStyleXfs>
  <cellXfs count="59">
    <xf numFmtId="0" fontId="0" fillId="0" borderId="0" xfId="0"/>
    <xf numFmtId="4" fontId="37" fillId="0" borderId="14" xfId="80" applyNumberFormat="1" applyFont="1" applyBorder="1" applyAlignment="1">
      <alignment horizontal="right" vertical="center"/>
    </xf>
    <xf numFmtId="0" fontId="37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3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2" fillId="0" borderId="0" xfId="80" applyFont="1" applyAlignment="1">
      <alignment horizontal="centerContinuous" vertical="center"/>
    </xf>
    <xf numFmtId="0" fontId="1" fillId="0" borderId="0" xfId="80"/>
    <xf numFmtId="0" fontId="37" fillId="0" borderId="0" xfId="80" applyFont="1"/>
    <xf numFmtId="0" fontId="39" fillId="0" borderId="0" xfId="80" applyFont="1" applyBorder="1"/>
    <xf numFmtId="0" fontId="40" fillId="0" borderId="0" xfId="80" applyFont="1"/>
    <xf numFmtId="0" fontId="0" fillId="0" borderId="0" xfId="0" applyBorder="1"/>
    <xf numFmtId="0" fontId="37" fillId="0" borderId="0" xfId="80" applyFont="1" applyBorder="1" applyAlignment="1">
      <alignment horizontal="left" vertical="center" wrapText="1"/>
    </xf>
    <xf numFmtId="4" fontId="37" fillId="0" borderId="0" xfId="80" applyNumberFormat="1" applyFont="1" applyBorder="1" applyAlignment="1">
      <alignment horizontal="right" vertical="center"/>
    </xf>
    <xf numFmtId="0" fontId="38" fillId="0" borderId="16" xfId="0" applyFont="1" applyBorder="1" applyAlignment="1">
      <alignment horizontal="center" vertical="center"/>
    </xf>
    <xf numFmtId="0" fontId="38" fillId="0" borderId="17" xfId="80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4" fontId="0" fillId="0" borderId="0" xfId="0" applyNumberFormat="1"/>
    <xf numFmtId="4" fontId="37" fillId="0" borderId="14" xfId="80" applyNumberFormat="1" applyFont="1" applyFill="1" applyBorder="1" applyAlignment="1">
      <alignment horizontal="right" vertical="center"/>
    </xf>
    <xf numFmtId="0" fontId="37" fillId="0" borderId="15" xfId="80" applyFont="1" applyBorder="1" applyAlignment="1">
      <alignment horizontal="center" vertical="center" wrapText="1"/>
    </xf>
    <xf numFmtId="0" fontId="38" fillId="0" borderId="18" xfId="80" applyFont="1" applyBorder="1" applyAlignment="1">
      <alignment horizontal="center" vertical="center" wrapText="1"/>
    </xf>
    <xf numFmtId="0" fontId="38" fillId="0" borderId="18" xfId="80" applyFont="1" applyBorder="1" applyAlignment="1">
      <alignment horizontal="center" vertical="center"/>
    </xf>
    <xf numFmtId="0" fontId="38" fillId="0" borderId="19" xfId="80" applyFont="1" applyFill="1" applyBorder="1" applyAlignment="1">
      <alignment horizontal="center" vertical="center" wrapText="1"/>
    </xf>
    <xf numFmtId="4" fontId="37" fillId="60" borderId="22" xfId="80" applyNumberFormat="1" applyFont="1" applyFill="1" applyBorder="1" applyAlignment="1">
      <alignment horizontal="right" vertical="center"/>
    </xf>
    <xf numFmtId="4" fontId="37" fillId="60" borderId="26" xfId="80" applyNumberFormat="1" applyFont="1" applyFill="1" applyBorder="1" applyAlignment="1">
      <alignment horizontal="right" vertical="center"/>
    </xf>
    <xf numFmtId="0" fontId="46" fillId="59" borderId="16" xfId="0" applyFont="1" applyFill="1" applyBorder="1" applyAlignment="1">
      <alignment wrapText="1"/>
    </xf>
    <xf numFmtId="0" fontId="47" fillId="59" borderId="28" xfId="80" applyFont="1" applyFill="1" applyBorder="1" applyAlignment="1">
      <alignment horizontal="left" vertical="center" wrapText="1"/>
    </xf>
    <xf numFmtId="0" fontId="47" fillId="59" borderId="18" xfId="80" applyFont="1" applyFill="1" applyBorder="1" applyAlignment="1">
      <alignment horizontal="left" vertical="center" wrapText="1"/>
    </xf>
    <xf numFmtId="4" fontId="47" fillId="59" borderId="18" xfId="80" applyNumberFormat="1" applyFont="1" applyFill="1" applyBorder="1" applyAlignment="1">
      <alignment horizontal="right" vertical="center"/>
    </xf>
    <xf numFmtId="4" fontId="47" fillId="59" borderId="19" xfId="80" applyNumberFormat="1" applyFont="1" applyFill="1" applyBorder="1" applyAlignment="1">
      <alignment horizontal="right" vertical="center"/>
    </xf>
    <xf numFmtId="0" fontId="0" fillId="0" borderId="29" xfId="0" applyBorder="1"/>
    <xf numFmtId="4" fontId="37" fillId="0" borderId="22" xfId="80" applyNumberFormat="1" applyFont="1" applyFill="1" applyBorder="1" applyAlignment="1">
      <alignment horizontal="right" vertical="center"/>
    </xf>
    <xf numFmtId="4" fontId="37" fillId="0" borderId="22" xfId="80" applyNumberFormat="1" applyFont="1" applyBorder="1" applyAlignment="1">
      <alignment horizontal="right" vertical="center"/>
    </xf>
    <xf numFmtId="4" fontId="37" fillId="0" borderId="23" xfId="80" applyNumberFormat="1" applyFont="1" applyBorder="1" applyAlignment="1">
      <alignment horizontal="right" vertical="center"/>
    </xf>
    <xf numFmtId="0" fontId="0" fillId="0" borderId="20" xfId="0" applyBorder="1"/>
    <xf numFmtId="0" fontId="37" fillId="0" borderId="21" xfId="80" applyFont="1" applyBorder="1" applyAlignment="1">
      <alignment horizontal="center" vertical="center" wrapText="1"/>
    </xf>
    <xf numFmtId="0" fontId="37" fillId="0" borderId="22" xfId="80" applyFont="1" applyBorder="1" applyAlignment="1">
      <alignment horizontal="left" vertical="center" wrapText="1"/>
    </xf>
    <xf numFmtId="0" fontId="0" fillId="0" borderId="24" xfId="0" applyBorder="1"/>
    <xf numFmtId="0" fontId="37" fillId="0" borderId="25" xfId="80" applyFont="1" applyBorder="1" applyAlignment="1">
      <alignment horizontal="center" vertical="center" wrapText="1"/>
    </xf>
    <xf numFmtId="0" fontId="37" fillId="0" borderId="26" xfId="80" applyFont="1" applyBorder="1" applyAlignment="1">
      <alignment horizontal="left" vertical="center" wrapText="1"/>
    </xf>
    <xf numFmtId="4" fontId="37" fillId="0" borderId="26" xfId="80" applyNumberFormat="1" applyFont="1" applyBorder="1" applyAlignment="1">
      <alignment horizontal="right" vertical="center"/>
    </xf>
    <xf numFmtId="4" fontId="37" fillId="0" borderId="27" xfId="80" applyNumberFormat="1" applyFont="1" applyBorder="1" applyAlignment="1">
      <alignment horizontal="right" vertical="center"/>
    </xf>
    <xf numFmtId="0" fontId="46" fillId="59" borderId="16" xfId="0" applyFont="1" applyFill="1" applyBorder="1"/>
    <xf numFmtId="4" fontId="37" fillId="0" borderId="30" xfId="80" applyNumberFormat="1" applyFont="1" applyBorder="1" applyAlignment="1">
      <alignment horizontal="right" vertical="center"/>
    </xf>
    <xf numFmtId="4" fontId="37" fillId="0" borderId="31" xfId="80" applyNumberFormat="1" applyFont="1" applyBorder="1" applyAlignment="1">
      <alignment horizontal="right" vertical="center"/>
    </xf>
    <xf numFmtId="4" fontId="37" fillId="0" borderId="32" xfId="80" applyNumberFormat="1" applyFont="1" applyBorder="1" applyAlignment="1">
      <alignment horizontal="right" vertical="center"/>
    </xf>
    <xf numFmtId="0" fontId="44" fillId="60" borderId="20" xfId="0" applyFont="1" applyFill="1" applyBorder="1" applyAlignment="1">
      <alignment wrapText="1"/>
    </xf>
    <xf numFmtId="0" fontId="44" fillId="60" borderId="24" xfId="0" applyFont="1" applyFill="1" applyBorder="1" applyAlignment="1">
      <alignment wrapText="1"/>
    </xf>
    <xf numFmtId="0" fontId="38" fillId="0" borderId="33" xfId="80" applyFont="1" applyFill="1" applyBorder="1" applyAlignment="1">
      <alignment horizontal="center" vertical="center" wrapText="1"/>
    </xf>
    <xf numFmtId="4" fontId="37" fillId="60" borderId="34" xfId="80" applyNumberFormat="1" applyFont="1" applyFill="1" applyBorder="1" applyAlignment="1">
      <alignment horizontal="right" vertical="center"/>
    </xf>
    <xf numFmtId="4" fontId="37" fillId="60" borderId="35" xfId="80" applyNumberFormat="1" applyFont="1" applyFill="1" applyBorder="1" applyAlignment="1">
      <alignment horizontal="right" vertical="center"/>
    </xf>
    <xf numFmtId="4" fontId="47" fillId="59" borderId="36" xfId="80" applyNumberFormat="1" applyFont="1" applyFill="1" applyBorder="1" applyAlignment="1">
      <alignment horizontal="right" vertical="center"/>
    </xf>
    <xf numFmtId="0" fontId="0" fillId="0" borderId="22" xfId="0" applyBorder="1"/>
    <xf numFmtId="0" fontId="37" fillId="0" borderId="14" xfId="0" applyFont="1" applyBorder="1"/>
    <xf numFmtId="0" fontId="37" fillId="0" borderId="22" xfId="0" applyFont="1" applyBorder="1"/>
    <xf numFmtId="0" fontId="37" fillId="0" borderId="0" xfId="80" applyFont="1" applyAlignment="1">
      <alignment vertical="center" wrapText="1"/>
    </xf>
    <xf numFmtId="0" fontId="41" fillId="0" borderId="0" xfId="80" applyFont="1" applyBorder="1" applyAlignment="1">
      <alignment horizontal="left" vertical="center" wrapText="1"/>
    </xf>
    <xf numFmtId="0" fontId="44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selection activeCell="I6" sqref="I6"/>
    </sheetView>
  </sheetViews>
  <sheetFormatPr defaultRowHeight="15.75" x14ac:dyDescent="0.25"/>
  <cols>
    <col min="1" max="1" width="40.875" customWidth="1"/>
    <col min="2" max="2" width="16.5" customWidth="1"/>
    <col min="3" max="3" width="12.125" customWidth="1"/>
    <col min="4" max="6" width="13.125" customWidth="1"/>
    <col min="7" max="7" width="12.25" customWidth="1"/>
  </cols>
  <sheetData>
    <row r="1" spans="1:8" x14ac:dyDescent="0.25">
      <c r="A1" t="s">
        <v>63</v>
      </c>
    </row>
    <row r="2" spans="1:8" x14ac:dyDescent="0.25">
      <c r="A2" t="s">
        <v>64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54.75" thickBot="1" x14ac:dyDescent="0.3">
      <c r="A5" s="15" t="s">
        <v>10</v>
      </c>
      <c r="B5" s="21" t="s">
        <v>11</v>
      </c>
      <c r="C5" s="21" t="s">
        <v>12</v>
      </c>
      <c r="D5" s="21" t="s">
        <v>13</v>
      </c>
      <c r="E5" s="21" t="s">
        <v>14</v>
      </c>
      <c r="F5" s="23" t="s">
        <v>15</v>
      </c>
      <c r="G5" s="49" t="s">
        <v>20</v>
      </c>
      <c r="H5" s="16" t="s">
        <v>125</v>
      </c>
    </row>
    <row r="6" spans="1:8" ht="26.25" x14ac:dyDescent="0.25">
      <c r="A6" s="47" t="s">
        <v>120</v>
      </c>
      <c r="B6" s="24">
        <f>'DP 1'!D23</f>
        <v>1265000</v>
      </c>
      <c r="C6" s="24">
        <f>'DP 1'!E23</f>
        <v>1740118</v>
      </c>
      <c r="D6" s="24">
        <f>'DP 1'!F23</f>
        <v>1398831</v>
      </c>
      <c r="E6" s="24">
        <f>'DP 1'!G23</f>
        <v>1938734</v>
      </c>
      <c r="F6" s="24">
        <f>'DP 1'!H23</f>
        <v>1889585</v>
      </c>
      <c r="G6" s="50">
        <f>SUM(B6:F6)</f>
        <v>8232268</v>
      </c>
      <c r="H6" s="54">
        <v>16</v>
      </c>
    </row>
    <row r="7" spans="1:8" x14ac:dyDescent="0.25">
      <c r="A7" s="47" t="s">
        <v>121</v>
      </c>
      <c r="B7" s="24">
        <f>'DP 2'!D13</f>
        <v>3300000</v>
      </c>
      <c r="C7" s="24">
        <f>'DP 2'!E13</f>
        <v>3467509</v>
      </c>
      <c r="D7" s="24">
        <f>'DP 2'!F13</f>
        <v>4200000</v>
      </c>
      <c r="E7" s="24">
        <f>'DP 2'!G13</f>
        <v>4200000</v>
      </c>
      <c r="F7" s="24">
        <f>'DP 2'!H13</f>
        <v>8000000</v>
      </c>
      <c r="G7" s="50">
        <f t="shared" ref="G7:G9" si="0">SUM(B7:F7)</f>
        <v>23167509</v>
      </c>
      <c r="H7" s="55">
        <v>7</v>
      </c>
    </row>
    <row r="8" spans="1:8" ht="26.25" x14ac:dyDescent="0.25">
      <c r="A8" s="47" t="s">
        <v>122</v>
      </c>
      <c r="B8" s="24">
        <v>0</v>
      </c>
      <c r="C8" s="24">
        <f>'DP 3'!E29</f>
        <v>6024704</v>
      </c>
      <c r="D8" s="24">
        <f>'DP 3'!F29</f>
        <v>6946981</v>
      </c>
      <c r="E8" s="24">
        <f>'DP 3'!G29</f>
        <v>7790310</v>
      </c>
      <c r="F8" s="24">
        <f>'DP 3'!H29</f>
        <v>10415829</v>
      </c>
      <c r="G8" s="50">
        <f t="shared" si="0"/>
        <v>31177824</v>
      </c>
      <c r="H8" s="55">
        <v>23</v>
      </c>
    </row>
    <row r="9" spans="1:8" ht="16.5" thickBot="1" x14ac:dyDescent="0.3">
      <c r="A9" s="48" t="s">
        <v>123</v>
      </c>
      <c r="B9" s="25">
        <v>0</v>
      </c>
      <c r="C9" s="25">
        <v>0</v>
      </c>
      <c r="D9" s="25">
        <v>0</v>
      </c>
      <c r="E9" s="25">
        <v>0</v>
      </c>
      <c r="F9" s="25">
        <f>'DP 4'!H10</f>
        <v>1621474</v>
      </c>
      <c r="G9" s="51">
        <f t="shared" si="0"/>
        <v>1621474</v>
      </c>
      <c r="H9" s="55">
        <v>4</v>
      </c>
    </row>
    <row r="10" spans="1:8" ht="16.5" thickBot="1" x14ac:dyDescent="0.3">
      <c r="A10" s="26" t="s">
        <v>124</v>
      </c>
      <c r="B10" s="29">
        <f t="shared" ref="B10:G10" si="1">SUM(B6:B9)</f>
        <v>4565000</v>
      </c>
      <c r="C10" s="29">
        <f t="shared" si="1"/>
        <v>11232331</v>
      </c>
      <c r="D10" s="29">
        <f t="shared" si="1"/>
        <v>12545812</v>
      </c>
      <c r="E10" s="29">
        <f t="shared" si="1"/>
        <v>13929044</v>
      </c>
      <c r="F10" s="29">
        <f t="shared" si="1"/>
        <v>21926888</v>
      </c>
      <c r="G10" s="52">
        <f t="shared" si="1"/>
        <v>64199075</v>
      </c>
      <c r="H10" s="53"/>
    </row>
    <row r="11" spans="1:8" x14ac:dyDescent="0.25">
      <c r="B11" s="14"/>
      <c r="C11" s="12"/>
      <c r="D11" s="12"/>
      <c r="E11" s="12"/>
    </row>
    <row r="12" spans="1:8" x14ac:dyDescent="0.25">
      <c r="A12" s="11" t="s">
        <v>3</v>
      </c>
      <c r="B12" s="9"/>
      <c r="C12" s="18"/>
    </row>
    <row r="13" spans="1:8" ht="28.5" customHeight="1" x14ac:dyDescent="0.25">
      <c r="A13" s="56" t="s">
        <v>4</v>
      </c>
      <c r="B13" s="56"/>
      <c r="D13" s="18"/>
      <c r="E13" s="18"/>
    </row>
    <row r="14" spans="1:8" x14ac:dyDescent="0.25">
      <c r="B14" s="8"/>
    </row>
    <row r="16" spans="1:8" ht="15.75" customHeight="1" x14ac:dyDescent="0.25">
      <c r="A16" s="56" t="s">
        <v>16</v>
      </c>
      <c r="B16" s="56"/>
    </row>
  </sheetData>
  <mergeCells count="2">
    <mergeCell ref="A16:B16"/>
    <mergeCell ref="A13:B13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zoomScaleNormal="100" workbookViewId="0">
      <selection activeCell="A5" sqref="A5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63</v>
      </c>
    </row>
    <row r="2" spans="1:12" x14ac:dyDescent="0.25">
      <c r="A2" t="s">
        <v>64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81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23" t="s">
        <v>15</v>
      </c>
      <c r="I5" s="16" t="s">
        <v>20</v>
      </c>
    </row>
    <row r="6" spans="1:12" x14ac:dyDescent="0.25">
      <c r="A6" s="31"/>
      <c r="B6" s="20" t="s">
        <v>65</v>
      </c>
      <c r="C6" s="2" t="s">
        <v>66</v>
      </c>
      <c r="D6" s="1">
        <v>205000</v>
      </c>
      <c r="E6" s="32">
        <v>375300</v>
      </c>
      <c r="F6" s="33">
        <v>368531</v>
      </c>
      <c r="G6" s="33">
        <v>401023</v>
      </c>
      <c r="H6" s="33">
        <v>495023</v>
      </c>
      <c r="I6" s="34">
        <f t="shared" ref="I6:I22" si="0">SUM(D6:H6)</f>
        <v>1844877</v>
      </c>
    </row>
    <row r="7" spans="1:12" x14ac:dyDescent="0.25">
      <c r="A7" s="31"/>
      <c r="B7" s="20" t="s">
        <v>39</v>
      </c>
      <c r="C7" s="2" t="s">
        <v>67</v>
      </c>
      <c r="D7" s="1">
        <v>181000</v>
      </c>
      <c r="E7" s="32">
        <v>273145</v>
      </c>
      <c r="F7" s="33">
        <v>125114</v>
      </c>
      <c r="G7" s="33">
        <v>296927</v>
      </c>
      <c r="H7" s="33">
        <v>313500</v>
      </c>
      <c r="I7" s="34">
        <f t="shared" si="0"/>
        <v>1189686</v>
      </c>
    </row>
    <row r="8" spans="1:12" x14ac:dyDescent="0.25">
      <c r="A8" s="31"/>
      <c r="B8" s="20" t="s">
        <v>36</v>
      </c>
      <c r="C8" s="2" t="s">
        <v>68</v>
      </c>
      <c r="D8" s="1">
        <v>144000</v>
      </c>
      <c r="E8" s="32">
        <v>282863</v>
      </c>
      <c r="F8" s="33">
        <v>298888</v>
      </c>
      <c r="G8" s="33">
        <v>367900</v>
      </c>
      <c r="H8" s="33">
        <v>446668</v>
      </c>
      <c r="I8" s="34">
        <f t="shared" si="0"/>
        <v>1540319</v>
      </c>
    </row>
    <row r="9" spans="1:12" x14ac:dyDescent="0.25">
      <c r="A9" s="31"/>
      <c r="B9" s="20" t="s">
        <v>41</v>
      </c>
      <c r="C9" s="2" t="s">
        <v>21</v>
      </c>
      <c r="D9" s="1">
        <v>138000</v>
      </c>
      <c r="E9" s="32">
        <v>151000</v>
      </c>
      <c r="F9" s="33">
        <v>87875</v>
      </c>
      <c r="G9" s="33">
        <v>127020</v>
      </c>
      <c r="H9" s="33">
        <v>215000</v>
      </c>
      <c r="I9" s="34">
        <f t="shared" si="0"/>
        <v>718895</v>
      </c>
    </row>
    <row r="10" spans="1:12" x14ac:dyDescent="0.25">
      <c r="A10" s="35"/>
      <c r="B10" s="36" t="s">
        <v>69</v>
      </c>
      <c r="C10" s="37" t="s">
        <v>22</v>
      </c>
      <c r="D10" s="33">
        <v>115000</v>
      </c>
      <c r="E10" s="32">
        <v>152000</v>
      </c>
      <c r="F10" s="33">
        <v>136000</v>
      </c>
      <c r="G10" s="33">
        <v>165000</v>
      </c>
      <c r="H10" s="33">
        <v>175000</v>
      </c>
      <c r="I10" s="34">
        <f t="shared" si="0"/>
        <v>743000</v>
      </c>
    </row>
    <row r="11" spans="1:12" x14ac:dyDescent="0.25">
      <c r="A11" s="35"/>
      <c r="B11" s="36" t="s">
        <v>40</v>
      </c>
      <c r="C11" s="37" t="s">
        <v>70</v>
      </c>
      <c r="D11" s="33">
        <v>108000</v>
      </c>
      <c r="E11" s="32">
        <v>0</v>
      </c>
      <c r="F11" s="32">
        <v>88400</v>
      </c>
      <c r="G11" s="33">
        <v>102800</v>
      </c>
      <c r="H11" s="33">
        <v>114394</v>
      </c>
      <c r="I11" s="34">
        <f t="shared" si="0"/>
        <v>413594</v>
      </c>
      <c r="L11" s="5"/>
    </row>
    <row r="12" spans="1:12" ht="30" x14ac:dyDescent="0.25">
      <c r="A12" s="35"/>
      <c r="B12" s="36" t="s">
        <v>84</v>
      </c>
      <c r="C12" s="37" t="s">
        <v>83</v>
      </c>
      <c r="D12" s="33">
        <v>99000</v>
      </c>
      <c r="E12" s="32">
        <v>0</v>
      </c>
      <c r="F12" s="32">
        <v>0</v>
      </c>
      <c r="G12" s="33">
        <v>0</v>
      </c>
      <c r="H12" s="33">
        <v>0</v>
      </c>
      <c r="I12" s="34">
        <f t="shared" si="0"/>
        <v>99000</v>
      </c>
    </row>
    <row r="13" spans="1:12" x14ac:dyDescent="0.25">
      <c r="A13" s="35"/>
      <c r="B13" s="36" t="s">
        <v>52</v>
      </c>
      <c r="C13" s="37" t="s">
        <v>24</v>
      </c>
      <c r="D13" s="33">
        <v>91000</v>
      </c>
      <c r="E13" s="32">
        <v>0</v>
      </c>
      <c r="F13" s="32">
        <v>0</v>
      </c>
      <c r="G13" s="33">
        <v>0</v>
      </c>
      <c r="H13" s="33">
        <v>0</v>
      </c>
      <c r="I13" s="34">
        <f t="shared" si="0"/>
        <v>91000</v>
      </c>
      <c r="L13" s="5"/>
    </row>
    <row r="14" spans="1:12" ht="30" x14ac:dyDescent="0.25">
      <c r="A14" s="35"/>
      <c r="B14" s="36" t="s">
        <v>72</v>
      </c>
      <c r="C14" s="37" t="s">
        <v>71</v>
      </c>
      <c r="D14" s="33">
        <v>59000</v>
      </c>
      <c r="E14" s="32">
        <v>60100</v>
      </c>
      <c r="F14" s="32">
        <v>57095</v>
      </c>
      <c r="G14" s="33">
        <v>0</v>
      </c>
      <c r="H14" s="33">
        <v>0</v>
      </c>
      <c r="I14" s="34">
        <f t="shared" si="0"/>
        <v>176195</v>
      </c>
      <c r="L14" s="5"/>
    </row>
    <row r="15" spans="1:12" x14ac:dyDescent="0.25">
      <c r="A15" s="35"/>
      <c r="B15" s="36" t="s">
        <v>76</v>
      </c>
      <c r="C15" s="37" t="s">
        <v>75</v>
      </c>
      <c r="D15" s="33">
        <v>51000</v>
      </c>
      <c r="E15" s="32">
        <v>50000</v>
      </c>
      <c r="F15" s="32">
        <v>23940</v>
      </c>
      <c r="G15" s="33">
        <v>0</v>
      </c>
      <c r="H15" s="33">
        <v>0</v>
      </c>
      <c r="I15" s="34">
        <f t="shared" si="0"/>
        <v>124940</v>
      </c>
      <c r="L15" s="5"/>
    </row>
    <row r="16" spans="1:12" ht="30" x14ac:dyDescent="0.25">
      <c r="A16" s="35"/>
      <c r="B16" s="36" t="s">
        <v>74</v>
      </c>
      <c r="C16" s="37" t="s">
        <v>73</v>
      </c>
      <c r="D16" s="33">
        <v>49000</v>
      </c>
      <c r="E16" s="32">
        <v>0</v>
      </c>
      <c r="F16" s="32">
        <v>0</v>
      </c>
      <c r="G16" s="33">
        <v>0</v>
      </c>
      <c r="H16" s="33">
        <v>0</v>
      </c>
      <c r="I16" s="34">
        <f t="shared" si="0"/>
        <v>49000</v>
      </c>
    </row>
    <row r="17" spans="1:12" x14ac:dyDescent="0.25">
      <c r="A17" s="35"/>
      <c r="B17" s="36" t="s">
        <v>78</v>
      </c>
      <c r="C17" s="37" t="s">
        <v>77</v>
      </c>
      <c r="D17" s="33">
        <v>25000</v>
      </c>
      <c r="E17" s="32">
        <v>0</v>
      </c>
      <c r="F17" s="32">
        <v>0</v>
      </c>
      <c r="G17" s="33">
        <v>0</v>
      </c>
      <c r="H17" s="33">
        <v>0</v>
      </c>
      <c r="I17" s="34">
        <f t="shared" si="0"/>
        <v>25000</v>
      </c>
      <c r="L17" s="5"/>
    </row>
    <row r="18" spans="1:12" x14ac:dyDescent="0.25">
      <c r="A18" s="35"/>
      <c r="B18" s="36" t="s">
        <v>32</v>
      </c>
      <c r="C18" s="37" t="s">
        <v>25</v>
      </c>
      <c r="D18" s="33">
        <v>0</v>
      </c>
      <c r="E18" s="32">
        <v>198400</v>
      </c>
      <c r="F18" s="32">
        <v>144400</v>
      </c>
      <c r="G18" s="33">
        <v>143627</v>
      </c>
      <c r="H18" s="33">
        <v>0</v>
      </c>
      <c r="I18" s="34">
        <f t="shared" si="0"/>
        <v>486427</v>
      </c>
      <c r="L18" s="5"/>
    </row>
    <row r="19" spans="1:12" x14ac:dyDescent="0.25">
      <c r="A19" s="35"/>
      <c r="B19" s="36" t="s">
        <v>117</v>
      </c>
      <c r="C19" s="37" t="s">
        <v>116</v>
      </c>
      <c r="D19" s="33">
        <v>0</v>
      </c>
      <c r="E19" s="32">
        <v>119680</v>
      </c>
      <c r="F19" s="32">
        <v>0</v>
      </c>
      <c r="G19" s="33">
        <v>0</v>
      </c>
      <c r="H19" s="33">
        <v>0</v>
      </c>
      <c r="I19" s="34">
        <f t="shared" si="0"/>
        <v>119680</v>
      </c>
      <c r="L19" s="5"/>
    </row>
    <row r="20" spans="1:12" x14ac:dyDescent="0.25">
      <c r="A20" s="35"/>
      <c r="B20" s="36" t="s">
        <v>79</v>
      </c>
      <c r="C20" s="37" t="s">
        <v>30</v>
      </c>
      <c r="D20" s="33">
        <v>0</v>
      </c>
      <c r="E20" s="32">
        <v>77630</v>
      </c>
      <c r="F20" s="32">
        <v>68588</v>
      </c>
      <c r="G20" s="33">
        <v>72420</v>
      </c>
      <c r="H20" s="33">
        <v>0</v>
      </c>
      <c r="I20" s="34">
        <f t="shared" si="0"/>
        <v>218638</v>
      </c>
      <c r="L20" s="5"/>
    </row>
    <row r="21" spans="1:12" x14ac:dyDescent="0.25">
      <c r="A21" s="35"/>
      <c r="B21" s="36" t="s">
        <v>42</v>
      </c>
      <c r="C21" s="37" t="s">
        <v>85</v>
      </c>
      <c r="D21" s="33">
        <v>0</v>
      </c>
      <c r="E21" s="33">
        <v>0</v>
      </c>
      <c r="F21" s="33">
        <v>0</v>
      </c>
      <c r="G21" s="33">
        <v>262017</v>
      </c>
      <c r="H21" s="33">
        <v>0</v>
      </c>
      <c r="I21" s="34">
        <f t="shared" si="0"/>
        <v>262017</v>
      </c>
      <c r="L21" s="5"/>
    </row>
    <row r="22" spans="1:12" ht="16.5" thickBot="1" x14ac:dyDescent="0.3">
      <c r="A22" s="38"/>
      <c r="B22" s="39" t="s">
        <v>43</v>
      </c>
      <c r="C22" s="40" t="s">
        <v>80</v>
      </c>
      <c r="D22" s="41">
        <v>0</v>
      </c>
      <c r="E22" s="41">
        <v>0</v>
      </c>
      <c r="F22" s="41">
        <v>0</v>
      </c>
      <c r="G22" s="41">
        <v>0</v>
      </c>
      <c r="H22" s="41">
        <v>130000</v>
      </c>
      <c r="I22" s="42">
        <f t="shared" si="0"/>
        <v>130000</v>
      </c>
      <c r="L22" s="5"/>
    </row>
    <row r="23" spans="1:12" ht="16.5" thickBot="1" x14ac:dyDescent="0.3">
      <c r="A23" s="43" t="s">
        <v>17</v>
      </c>
      <c r="B23" s="27"/>
      <c r="C23" s="28"/>
      <c r="D23" s="29">
        <f t="shared" ref="D23:I23" si="1">SUM(D6:D22)</f>
        <v>1265000</v>
      </c>
      <c r="E23" s="29">
        <f>SUM(E6:E22)</f>
        <v>1740118</v>
      </c>
      <c r="F23" s="29">
        <f>SUM(F6:F22)</f>
        <v>1398831</v>
      </c>
      <c r="G23" s="29">
        <f t="shared" si="1"/>
        <v>1938734</v>
      </c>
      <c r="H23" s="29">
        <f t="shared" si="1"/>
        <v>1889585</v>
      </c>
      <c r="I23" s="30">
        <f t="shared" si="1"/>
        <v>8232268</v>
      </c>
    </row>
    <row r="24" spans="1:12" x14ac:dyDescent="0.25">
      <c r="B24" s="13"/>
      <c r="C24" s="13"/>
      <c r="D24" s="14"/>
      <c r="E24" s="12"/>
      <c r="F24" s="12"/>
      <c r="G24" s="12"/>
    </row>
    <row r="25" spans="1:12" x14ac:dyDescent="0.25">
      <c r="A25" s="11" t="s">
        <v>3</v>
      </c>
      <c r="B25" s="11"/>
      <c r="C25" s="9"/>
      <c r="D25" s="9"/>
    </row>
    <row r="26" spans="1:12" ht="25.5" customHeight="1" x14ac:dyDescent="0.25">
      <c r="A26" s="56" t="s">
        <v>4</v>
      </c>
      <c r="B26" s="56"/>
      <c r="C26" s="56"/>
      <c r="D26" s="56"/>
    </row>
    <row r="27" spans="1:12" x14ac:dyDescent="0.25">
      <c r="B27" s="9"/>
      <c r="C27" s="9"/>
      <c r="D27" s="8"/>
      <c r="F27" s="18"/>
    </row>
    <row r="28" spans="1:12" ht="15.75" customHeight="1" x14ac:dyDescent="0.25">
      <c r="A28" s="57" t="s">
        <v>2</v>
      </c>
      <c r="B28" s="57"/>
      <c r="C28" s="57"/>
      <c r="D28" s="10"/>
      <c r="H28" s="18"/>
    </row>
    <row r="29" spans="1:12" x14ac:dyDescent="0.25">
      <c r="A29" s="58" t="s">
        <v>5</v>
      </c>
      <c r="B29" s="58"/>
      <c r="C29" s="58"/>
      <c r="D29" s="10"/>
    </row>
    <row r="30" spans="1:12" x14ac:dyDescent="0.25">
      <c r="A30" s="58" t="s">
        <v>6</v>
      </c>
      <c r="B30" s="58"/>
      <c r="C30" s="58"/>
      <c r="D30" s="10"/>
    </row>
    <row r="31" spans="1:12" x14ac:dyDescent="0.25">
      <c r="A31" s="58" t="s">
        <v>7</v>
      </c>
      <c r="B31" s="58"/>
      <c r="C31" s="58"/>
      <c r="D31" s="10"/>
    </row>
    <row r="32" spans="1:12" x14ac:dyDescent="0.25">
      <c r="A32" s="58" t="s">
        <v>8</v>
      </c>
      <c r="B32" s="58"/>
      <c r="C32" s="58"/>
      <c r="D32" s="10"/>
    </row>
    <row r="34" spans="1:4" ht="15.75" customHeight="1" x14ac:dyDescent="0.25">
      <c r="A34" s="56" t="s">
        <v>16</v>
      </c>
      <c r="B34" s="56"/>
      <c r="C34" s="56"/>
      <c r="D34" s="56"/>
    </row>
  </sheetData>
  <sortState ref="A6:I22">
    <sortCondition descending="1" ref="D6:D22"/>
  </sortState>
  <mergeCells count="7">
    <mergeCell ref="A34:D34"/>
    <mergeCell ref="A26:D26"/>
    <mergeCell ref="A28:C28"/>
    <mergeCell ref="A29:C29"/>
    <mergeCell ref="A30:C30"/>
    <mergeCell ref="A31:C31"/>
    <mergeCell ref="A32:C32"/>
  </mergeCell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zoomScaleNormal="100" workbookViewId="0">
      <selection activeCell="A5" sqref="A5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63</v>
      </c>
    </row>
    <row r="2" spans="1:12" x14ac:dyDescent="0.25">
      <c r="A2" t="s">
        <v>64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82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23" t="s">
        <v>15</v>
      </c>
      <c r="I5" s="16" t="s">
        <v>20</v>
      </c>
    </row>
    <row r="6" spans="1:12" x14ac:dyDescent="0.25">
      <c r="A6" s="31"/>
      <c r="B6" s="20" t="s">
        <v>88</v>
      </c>
      <c r="C6" s="2" t="s">
        <v>86</v>
      </c>
      <c r="D6" s="1">
        <f>1160000+635000</f>
        <v>1795000</v>
      </c>
      <c r="E6" s="19">
        <f>1200000+735000</f>
        <v>1935000</v>
      </c>
      <c r="F6" s="1">
        <f>1218000+630000</f>
        <v>1848000</v>
      </c>
      <c r="G6" s="1">
        <v>1496000</v>
      </c>
      <c r="H6" s="1">
        <f>1692498+999280</f>
        <v>2691778</v>
      </c>
      <c r="I6" s="45">
        <f>SUM(D6:H6)</f>
        <v>9765778</v>
      </c>
    </row>
    <row r="7" spans="1:12" x14ac:dyDescent="0.25">
      <c r="A7" s="35"/>
      <c r="B7" s="36" t="s">
        <v>47</v>
      </c>
      <c r="C7" s="37" t="s">
        <v>87</v>
      </c>
      <c r="D7" s="33">
        <v>726000</v>
      </c>
      <c r="E7" s="19">
        <v>800000</v>
      </c>
      <c r="F7" s="1">
        <v>1092000</v>
      </c>
      <c r="G7" s="1">
        <v>1314000</v>
      </c>
      <c r="H7" s="1">
        <v>2000000</v>
      </c>
      <c r="I7" s="45">
        <f t="shared" ref="I7:I12" si="0">SUM(D7:H7)</f>
        <v>5932000</v>
      </c>
    </row>
    <row r="8" spans="1:12" ht="30" x14ac:dyDescent="0.25">
      <c r="A8" s="35"/>
      <c r="B8" s="36" t="s">
        <v>44</v>
      </c>
      <c r="C8" s="37" t="s">
        <v>23</v>
      </c>
      <c r="D8" s="33">
        <v>484500</v>
      </c>
      <c r="E8" s="19">
        <v>486600</v>
      </c>
      <c r="F8" s="19">
        <v>714000</v>
      </c>
      <c r="G8" s="1">
        <v>609000</v>
      </c>
      <c r="H8" s="1">
        <v>1076000</v>
      </c>
      <c r="I8" s="45">
        <f t="shared" si="0"/>
        <v>3370100</v>
      </c>
    </row>
    <row r="9" spans="1:12" x14ac:dyDescent="0.25">
      <c r="A9" s="35"/>
      <c r="B9" s="36" t="s">
        <v>45</v>
      </c>
      <c r="C9" s="37" t="s">
        <v>89</v>
      </c>
      <c r="D9" s="33">
        <v>294500</v>
      </c>
      <c r="E9" s="19">
        <v>245909</v>
      </c>
      <c r="F9" s="1">
        <v>336000</v>
      </c>
      <c r="G9" s="1">
        <v>427000</v>
      </c>
      <c r="H9" s="1">
        <v>1012351</v>
      </c>
      <c r="I9" s="45">
        <f t="shared" si="0"/>
        <v>2315760</v>
      </c>
      <c r="L9" s="5"/>
    </row>
    <row r="10" spans="1:12" x14ac:dyDescent="0.25">
      <c r="A10" s="35"/>
      <c r="B10" s="36" t="s">
        <v>91</v>
      </c>
      <c r="C10" s="37" t="s">
        <v>90</v>
      </c>
      <c r="D10" s="33">
        <v>0</v>
      </c>
      <c r="E10" s="1">
        <v>0</v>
      </c>
      <c r="F10" s="1">
        <v>210000</v>
      </c>
      <c r="G10" s="1">
        <v>176000</v>
      </c>
      <c r="H10" s="1">
        <v>694921</v>
      </c>
      <c r="I10" s="45">
        <f t="shared" si="0"/>
        <v>1080921</v>
      </c>
    </row>
    <row r="11" spans="1:12" x14ac:dyDescent="0.25">
      <c r="A11" s="35"/>
      <c r="B11" s="36" t="s">
        <v>46</v>
      </c>
      <c r="C11" s="37" t="s">
        <v>92</v>
      </c>
      <c r="D11" s="33">
        <v>0</v>
      </c>
      <c r="E11" s="1">
        <v>0</v>
      </c>
      <c r="F11" s="1">
        <v>0</v>
      </c>
      <c r="G11" s="1">
        <v>178000</v>
      </c>
      <c r="H11" s="1">
        <v>274950</v>
      </c>
      <c r="I11" s="45">
        <f t="shared" si="0"/>
        <v>452950</v>
      </c>
    </row>
    <row r="12" spans="1:12" ht="16.5" thickBot="1" x14ac:dyDescent="0.3">
      <c r="A12" s="38"/>
      <c r="B12" s="39" t="s">
        <v>48</v>
      </c>
      <c r="C12" s="40" t="s">
        <v>93</v>
      </c>
      <c r="D12" s="41">
        <v>0</v>
      </c>
      <c r="E12" s="44">
        <v>0</v>
      </c>
      <c r="F12" s="44">
        <v>0</v>
      </c>
      <c r="G12" s="44">
        <v>0</v>
      </c>
      <c r="H12" s="44">
        <v>250000</v>
      </c>
      <c r="I12" s="46">
        <f t="shared" si="0"/>
        <v>250000</v>
      </c>
    </row>
    <row r="13" spans="1:12" ht="16.5" thickBot="1" x14ac:dyDescent="0.3">
      <c r="A13" s="43" t="s">
        <v>18</v>
      </c>
      <c r="B13" s="27"/>
      <c r="C13" s="28"/>
      <c r="D13" s="29">
        <f t="shared" ref="D13:I13" si="1">SUM(D6:D12)</f>
        <v>3300000</v>
      </c>
      <c r="E13" s="29">
        <f t="shared" si="1"/>
        <v>3467509</v>
      </c>
      <c r="F13" s="29">
        <f t="shared" si="1"/>
        <v>4200000</v>
      </c>
      <c r="G13" s="29">
        <f t="shared" si="1"/>
        <v>4200000</v>
      </c>
      <c r="H13" s="29">
        <f t="shared" si="1"/>
        <v>8000000</v>
      </c>
      <c r="I13" s="30">
        <f t="shared" si="1"/>
        <v>23167509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ht="37.5" customHeight="1" x14ac:dyDescent="0.25">
      <c r="A16" s="56" t="s">
        <v>4</v>
      </c>
      <c r="B16" s="56"/>
      <c r="C16" s="56"/>
      <c r="D16" s="56"/>
    </row>
    <row r="17" spans="1:4" x14ac:dyDescent="0.25">
      <c r="B17" s="9"/>
      <c r="C17" s="9"/>
      <c r="D17" s="8"/>
    </row>
    <row r="18" spans="1:4" ht="15.75" customHeight="1" x14ac:dyDescent="0.25">
      <c r="A18" s="57" t="s">
        <v>2</v>
      </c>
      <c r="B18" s="57"/>
      <c r="C18" s="57"/>
      <c r="D18" s="10"/>
    </row>
    <row r="19" spans="1:4" x14ac:dyDescent="0.25">
      <c r="A19" s="58" t="s">
        <v>5</v>
      </c>
      <c r="B19" s="58"/>
      <c r="C19" s="58"/>
      <c r="D19" s="10"/>
    </row>
    <row r="20" spans="1:4" x14ac:dyDescent="0.25">
      <c r="A20" s="58" t="s">
        <v>6</v>
      </c>
      <c r="B20" s="58"/>
      <c r="C20" s="58"/>
      <c r="D20" s="10"/>
    </row>
    <row r="21" spans="1:4" x14ac:dyDescent="0.25">
      <c r="A21" s="58" t="s">
        <v>7</v>
      </c>
      <c r="B21" s="58"/>
      <c r="C21" s="58"/>
      <c r="D21" s="10"/>
    </row>
    <row r="22" spans="1:4" x14ac:dyDescent="0.25">
      <c r="A22" s="58" t="s">
        <v>8</v>
      </c>
      <c r="B22" s="58"/>
      <c r="C22" s="58"/>
      <c r="D22" s="10"/>
    </row>
    <row r="24" spans="1:4" ht="15.75" customHeight="1" x14ac:dyDescent="0.25">
      <c r="A24" s="56" t="s">
        <v>16</v>
      </c>
      <c r="B24" s="56"/>
      <c r="C24" s="56"/>
      <c r="D24" s="56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zoomScaleNormal="100" workbookViewId="0">
      <selection activeCell="A5" sqref="A5"/>
    </sheetView>
  </sheetViews>
  <sheetFormatPr defaultRowHeight="15.75" x14ac:dyDescent="0.25"/>
  <cols>
    <col min="1" max="1" width="20.5" customWidth="1"/>
    <col min="2" max="2" width="10.5" customWidth="1"/>
    <col min="3" max="3" width="27.6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63</v>
      </c>
    </row>
    <row r="2" spans="1:12" x14ac:dyDescent="0.25">
      <c r="A2" t="s">
        <v>64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95.25" thickBot="1" x14ac:dyDescent="0.3">
      <c r="A5" s="17" t="s">
        <v>118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23" t="s">
        <v>15</v>
      </c>
      <c r="I5" s="16" t="s">
        <v>20</v>
      </c>
    </row>
    <row r="6" spans="1:12" x14ac:dyDescent="0.25">
      <c r="A6" s="31"/>
      <c r="B6" s="20" t="s">
        <v>60</v>
      </c>
      <c r="C6" s="2" t="s">
        <v>108</v>
      </c>
      <c r="D6" s="1">
        <v>0</v>
      </c>
      <c r="E6" s="32">
        <v>813600</v>
      </c>
      <c r="F6" s="32">
        <v>1101800</v>
      </c>
      <c r="G6" s="33">
        <v>0</v>
      </c>
      <c r="H6" s="33">
        <v>500000</v>
      </c>
      <c r="I6" s="34">
        <f t="shared" ref="I6:I28" si="0">SUM(D6:H6)</f>
        <v>2415400</v>
      </c>
    </row>
    <row r="7" spans="1:12" x14ac:dyDescent="0.25">
      <c r="A7" s="35"/>
      <c r="B7" s="36" t="s">
        <v>52</v>
      </c>
      <c r="C7" s="37" t="s">
        <v>24</v>
      </c>
      <c r="D7" s="33">
        <v>0</v>
      </c>
      <c r="E7" s="32">
        <v>780000</v>
      </c>
      <c r="F7" s="32">
        <v>497000</v>
      </c>
      <c r="G7" s="33">
        <v>483590</v>
      </c>
      <c r="H7" s="33">
        <v>690000</v>
      </c>
      <c r="I7" s="34">
        <f t="shared" si="0"/>
        <v>2450590</v>
      </c>
    </row>
    <row r="8" spans="1:12" ht="26.25" customHeight="1" x14ac:dyDescent="0.25">
      <c r="A8" s="35"/>
      <c r="B8" s="36" t="s">
        <v>50</v>
      </c>
      <c r="C8" s="37" t="s">
        <v>96</v>
      </c>
      <c r="D8" s="33">
        <v>0</v>
      </c>
      <c r="E8" s="32">
        <v>766125</v>
      </c>
      <c r="F8" s="32">
        <v>767412</v>
      </c>
      <c r="G8" s="33">
        <v>612770</v>
      </c>
      <c r="H8" s="33">
        <v>677455</v>
      </c>
      <c r="I8" s="34">
        <f t="shared" si="0"/>
        <v>2823762</v>
      </c>
    </row>
    <row r="9" spans="1:12" ht="30" x14ac:dyDescent="0.25">
      <c r="A9" s="35"/>
      <c r="B9" s="36" t="s">
        <v>49</v>
      </c>
      <c r="C9" s="37" t="s">
        <v>97</v>
      </c>
      <c r="D9" s="33">
        <v>0</v>
      </c>
      <c r="E9" s="32">
        <v>740787</v>
      </c>
      <c r="F9" s="32">
        <v>801066</v>
      </c>
      <c r="G9" s="33">
        <v>727010</v>
      </c>
      <c r="H9" s="33">
        <v>818222</v>
      </c>
      <c r="I9" s="34">
        <f t="shared" si="0"/>
        <v>3087085</v>
      </c>
    </row>
    <row r="10" spans="1:12" x14ac:dyDescent="0.25">
      <c r="A10" s="35"/>
      <c r="B10" s="36" t="s">
        <v>59</v>
      </c>
      <c r="C10" s="37" t="s">
        <v>98</v>
      </c>
      <c r="D10" s="33">
        <v>0</v>
      </c>
      <c r="E10" s="32">
        <v>585968</v>
      </c>
      <c r="F10" s="32">
        <v>339431</v>
      </c>
      <c r="G10" s="33">
        <v>299240</v>
      </c>
      <c r="H10" s="33">
        <v>633700</v>
      </c>
      <c r="I10" s="34">
        <f t="shared" si="0"/>
        <v>1858339</v>
      </c>
    </row>
    <row r="11" spans="1:12" x14ac:dyDescent="0.25">
      <c r="A11" s="35"/>
      <c r="B11" s="36" t="s">
        <v>106</v>
      </c>
      <c r="C11" s="37" t="s">
        <v>105</v>
      </c>
      <c r="D11" s="33">
        <v>0</v>
      </c>
      <c r="E11" s="32">
        <v>410835</v>
      </c>
      <c r="F11" s="32">
        <v>345593</v>
      </c>
      <c r="G11" s="33">
        <v>365480</v>
      </c>
      <c r="H11" s="33">
        <v>632174</v>
      </c>
      <c r="I11" s="34">
        <f t="shared" si="0"/>
        <v>1754082</v>
      </c>
    </row>
    <row r="12" spans="1:12" x14ac:dyDescent="0.25">
      <c r="A12" s="35"/>
      <c r="B12" s="36" t="s">
        <v>32</v>
      </c>
      <c r="C12" s="37" t="s">
        <v>25</v>
      </c>
      <c r="D12" s="33">
        <v>0</v>
      </c>
      <c r="E12" s="32">
        <f xml:space="preserve"> 249608+157750</f>
        <v>407358</v>
      </c>
      <c r="F12" s="32">
        <f>129800+130963</f>
        <v>260763</v>
      </c>
      <c r="G12" s="33">
        <f>291010+232590</f>
        <v>523600</v>
      </c>
      <c r="H12" s="33">
        <f>369261+272769</f>
        <v>642030</v>
      </c>
      <c r="I12" s="34">
        <f t="shared" si="0"/>
        <v>1833751</v>
      </c>
    </row>
    <row r="13" spans="1:12" x14ac:dyDescent="0.25">
      <c r="A13" s="35"/>
      <c r="B13" s="36" t="s">
        <v>99</v>
      </c>
      <c r="C13" s="37" t="s">
        <v>26</v>
      </c>
      <c r="D13" s="33">
        <v>0</v>
      </c>
      <c r="E13" s="32">
        <v>291250</v>
      </c>
      <c r="F13" s="32">
        <v>0</v>
      </c>
      <c r="G13" s="33">
        <v>0</v>
      </c>
      <c r="H13" s="33">
        <v>0</v>
      </c>
      <c r="I13" s="34">
        <f t="shared" si="0"/>
        <v>291250</v>
      </c>
    </row>
    <row r="14" spans="1:12" x14ac:dyDescent="0.25">
      <c r="A14" s="35"/>
      <c r="B14" s="36" t="s">
        <v>51</v>
      </c>
      <c r="C14" s="37" t="s">
        <v>94</v>
      </c>
      <c r="D14" s="33">
        <v>0</v>
      </c>
      <c r="E14" s="32">
        <v>231097</v>
      </c>
      <c r="F14" s="32">
        <v>1311828</v>
      </c>
      <c r="G14" s="33">
        <v>1364230</v>
      </c>
      <c r="H14" s="33">
        <v>1445230</v>
      </c>
      <c r="I14" s="34">
        <f t="shared" si="0"/>
        <v>4352385</v>
      </c>
    </row>
    <row r="15" spans="1:12" ht="34.5" customHeight="1" x14ac:dyDescent="0.25">
      <c r="A15" s="35"/>
      <c r="B15" s="36" t="s">
        <v>56</v>
      </c>
      <c r="C15" s="37" t="s">
        <v>101</v>
      </c>
      <c r="D15" s="33">
        <v>0</v>
      </c>
      <c r="E15" s="32">
        <v>194967</v>
      </c>
      <c r="F15" s="32">
        <v>0</v>
      </c>
      <c r="G15" s="33">
        <v>0</v>
      </c>
      <c r="H15" s="33">
        <v>138640</v>
      </c>
      <c r="I15" s="34">
        <f t="shared" si="0"/>
        <v>333607</v>
      </c>
    </row>
    <row r="16" spans="1:12" x14ac:dyDescent="0.25">
      <c r="A16" s="35"/>
      <c r="B16" s="36" t="s">
        <v>104</v>
      </c>
      <c r="C16" s="37" t="s">
        <v>27</v>
      </c>
      <c r="D16" s="33">
        <v>0</v>
      </c>
      <c r="E16" s="32">
        <v>155538</v>
      </c>
      <c r="F16" s="32">
        <v>168923</v>
      </c>
      <c r="G16" s="33">
        <v>0</v>
      </c>
      <c r="H16" s="33">
        <v>0</v>
      </c>
      <c r="I16" s="34">
        <f t="shared" si="0"/>
        <v>324461</v>
      </c>
      <c r="L16" s="5"/>
    </row>
    <row r="17" spans="1:12" x14ac:dyDescent="0.25">
      <c r="A17" s="35"/>
      <c r="B17" s="36" t="s">
        <v>107</v>
      </c>
      <c r="C17" s="37" t="s">
        <v>28</v>
      </c>
      <c r="D17" s="33">
        <v>0</v>
      </c>
      <c r="E17" s="32">
        <v>152821</v>
      </c>
      <c r="F17" s="32">
        <v>200700</v>
      </c>
      <c r="G17" s="33">
        <v>0</v>
      </c>
      <c r="H17" s="33">
        <v>0</v>
      </c>
      <c r="I17" s="34">
        <f t="shared" si="0"/>
        <v>353521</v>
      </c>
      <c r="L17" s="5"/>
    </row>
    <row r="18" spans="1:12" x14ac:dyDescent="0.25">
      <c r="A18" s="35"/>
      <c r="B18" s="36" t="s">
        <v>57</v>
      </c>
      <c r="C18" s="37" t="s">
        <v>102</v>
      </c>
      <c r="D18" s="33">
        <v>0</v>
      </c>
      <c r="E18" s="32">
        <v>130107</v>
      </c>
      <c r="F18" s="32">
        <v>218079</v>
      </c>
      <c r="G18" s="33">
        <v>174680</v>
      </c>
      <c r="H18" s="33">
        <v>247345</v>
      </c>
      <c r="I18" s="34">
        <f t="shared" si="0"/>
        <v>770211</v>
      </c>
      <c r="L18" s="5"/>
    </row>
    <row r="19" spans="1:12" x14ac:dyDescent="0.25">
      <c r="A19" s="35"/>
      <c r="B19" s="36" t="s">
        <v>33</v>
      </c>
      <c r="C19" s="37" t="s">
        <v>103</v>
      </c>
      <c r="D19" s="33">
        <v>0</v>
      </c>
      <c r="E19" s="32">
        <v>119116</v>
      </c>
      <c r="F19" s="32">
        <v>127236</v>
      </c>
      <c r="G19" s="33">
        <v>79450</v>
      </c>
      <c r="H19" s="33">
        <v>170040</v>
      </c>
      <c r="I19" s="34">
        <f t="shared" si="0"/>
        <v>495842</v>
      </c>
    </row>
    <row r="20" spans="1:12" ht="35.25" customHeight="1" x14ac:dyDescent="0.25">
      <c r="A20" s="35"/>
      <c r="B20" s="36" t="s">
        <v>58</v>
      </c>
      <c r="C20" s="37" t="s">
        <v>100</v>
      </c>
      <c r="D20" s="33">
        <v>0</v>
      </c>
      <c r="E20" s="32">
        <v>98230</v>
      </c>
      <c r="F20" s="32">
        <v>340646</v>
      </c>
      <c r="G20" s="33">
        <v>419960</v>
      </c>
      <c r="H20" s="33">
        <v>622390</v>
      </c>
      <c r="I20" s="34">
        <f t="shared" si="0"/>
        <v>1481226</v>
      </c>
    </row>
    <row r="21" spans="1:12" x14ac:dyDescent="0.25">
      <c r="A21" s="35"/>
      <c r="B21" s="36" t="s">
        <v>41</v>
      </c>
      <c r="C21" s="37" t="s">
        <v>21</v>
      </c>
      <c r="D21" s="33">
        <v>0</v>
      </c>
      <c r="E21" s="32">
        <v>78760</v>
      </c>
      <c r="F21" s="32">
        <v>161000</v>
      </c>
      <c r="G21" s="33">
        <v>278280</v>
      </c>
      <c r="H21" s="33">
        <v>278280</v>
      </c>
      <c r="I21" s="34">
        <f t="shared" si="0"/>
        <v>796320</v>
      </c>
    </row>
    <row r="22" spans="1:12" x14ac:dyDescent="0.25">
      <c r="A22" s="35"/>
      <c r="B22" s="36" t="s">
        <v>31</v>
      </c>
      <c r="C22" s="37" t="s">
        <v>95</v>
      </c>
      <c r="D22" s="33">
        <v>0</v>
      </c>
      <c r="E22" s="32">
        <v>68145</v>
      </c>
      <c r="F22" s="32">
        <v>111354</v>
      </c>
      <c r="G22" s="33">
        <f>463480+100690</f>
        <v>564170</v>
      </c>
      <c r="H22" s="33">
        <v>119348</v>
      </c>
      <c r="I22" s="34">
        <f t="shared" si="0"/>
        <v>863017</v>
      </c>
    </row>
    <row r="23" spans="1:12" x14ac:dyDescent="0.25">
      <c r="A23" s="35"/>
      <c r="B23" s="36" t="s">
        <v>34</v>
      </c>
      <c r="C23" s="37" t="s">
        <v>35</v>
      </c>
      <c r="D23" s="33">
        <v>0</v>
      </c>
      <c r="E23" s="32">
        <v>0</v>
      </c>
      <c r="F23" s="32">
        <v>194150</v>
      </c>
      <c r="G23" s="33">
        <v>364390</v>
      </c>
      <c r="H23" s="33">
        <v>407436</v>
      </c>
      <c r="I23" s="34">
        <f t="shared" si="0"/>
        <v>965976</v>
      </c>
    </row>
    <row r="24" spans="1:12" ht="30" x14ac:dyDescent="0.25">
      <c r="A24" s="35"/>
      <c r="B24" s="36" t="s">
        <v>62</v>
      </c>
      <c r="C24" s="37" t="s">
        <v>109</v>
      </c>
      <c r="D24" s="33">
        <v>0</v>
      </c>
      <c r="E24" s="33">
        <v>0</v>
      </c>
      <c r="F24" s="33">
        <v>0</v>
      </c>
      <c r="G24" s="33">
        <v>48750</v>
      </c>
      <c r="H24" s="33">
        <v>99170</v>
      </c>
      <c r="I24" s="34">
        <f t="shared" si="0"/>
        <v>147920</v>
      </c>
    </row>
    <row r="25" spans="1:12" x14ac:dyDescent="0.25">
      <c r="A25" s="35"/>
      <c r="B25" s="36" t="s">
        <v>53</v>
      </c>
      <c r="C25" s="37" t="s">
        <v>37</v>
      </c>
      <c r="D25" s="33">
        <v>0</v>
      </c>
      <c r="E25" s="33">
        <v>0</v>
      </c>
      <c r="F25" s="33">
        <v>0</v>
      </c>
      <c r="G25" s="33">
        <v>169290</v>
      </c>
      <c r="H25" s="33">
        <v>118838</v>
      </c>
      <c r="I25" s="34">
        <f t="shared" si="0"/>
        <v>288128</v>
      </c>
    </row>
    <row r="26" spans="1:12" ht="30" x14ac:dyDescent="0.25">
      <c r="A26" s="35"/>
      <c r="B26" s="36" t="s">
        <v>54</v>
      </c>
      <c r="C26" s="37" t="s">
        <v>38</v>
      </c>
      <c r="D26" s="33">
        <v>0</v>
      </c>
      <c r="E26" s="33">
        <v>0</v>
      </c>
      <c r="F26" s="33">
        <v>0</v>
      </c>
      <c r="G26" s="33">
        <v>355450</v>
      </c>
      <c r="H26" s="33">
        <v>413119</v>
      </c>
      <c r="I26" s="34">
        <f t="shared" si="0"/>
        <v>768569</v>
      </c>
    </row>
    <row r="27" spans="1:12" x14ac:dyDescent="0.25">
      <c r="A27" s="35"/>
      <c r="B27" s="36" t="s">
        <v>55</v>
      </c>
      <c r="C27" s="37" t="s">
        <v>110</v>
      </c>
      <c r="D27" s="33">
        <v>0</v>
      </c>
      <c r="E27" s="33">
        <v>0</v>
      </c>
      <c r="F27" s="33">
        <v>0</v>
      </c>
      <c r="G27" s="33">
        <v>959970</v>
      </c>
      <c r="H27" s="33">
        <v>1011000</v>
      </c>
      <c r="I27" s="34">
        <f t="shared" si="0"/>
        <v>1970970</v>
      </c>
    </row>
    <row r="28" spans="1:12" ht="16.5" thickBot="1" x14ac:dyDescent="0.3">
      <c r="A28" s="38"/>
      <c r="B28" s="39" t="s">
        <v>61</v>
      </c>
      <c r="C28" s="40" t="s">
        <v>111</v>
      </c>
      <c r="D28" s="41">
        <v>0</v>
      </c>
      <c r="E28" s="41">
        <v>0</v>
      </c>
      <c r="F28" s="41">
        <v>0</v>
      </c>
      <c r="G28" s="41">
        <v>0</v>
      </c>
      <c r="H28" s="41">
        <v>751412</v>
      </c>
      <c r="I28" s="42">
        <f t="shared" si="0"/>
        <v>751412</v>
      </c>
    </row>
    <row r="29" spans="1:12" ht="16.5" thickBot="1" x14ac:dyDescent="0.3">
      <c r="A29" s="43" t="s">
        <v>19</v>
      </c>
      <c r="B29" s="27"/>
      <c r="C29" s="28"/>
      <c r="D29" s="29">
        <f t="shared" ref="D29:I29" si="1">SUM(D6:D28)</f>
        <v>0</v>
      </c>
      <c r="E29" s="29">
        <f t="shared" si="1"/>
        <v>6024704</v>
      </c>
      <c r="F29" s="29">
        <f>SUM(F6:F28)</f>
        <v>6946981</v>
      </c>
      <c r="G29" s="29">
        <f t="shared" si="1"/>
        <v>7790310</v>
      </c>
      <c r="H29" s="29">
        <f t="shared" si="1"/>
        <v>10415829</v>
      </c>
      <c r="I29" s="30">
        <f t="shared" si="1"/>
        <v>31177824</v>
      </c>
    </row>
    <row r="30" spans="1:12" x14ac:dyDescent="0.25">
      <c r="B30" s="13"/>
      <c r="C30" s="13"/>
      <c r="D30" s="14"/>
      <c r="E30" s="12"/>
      <c r="F30" s="12"/>
      <c r="G30" s="12"/>
    </row>
    <row r="31" spans="1:12" x14ac:dyDescent="0.25">
      <c r="A31" s="11" t="s">
        <v>3</v>
      </c>
      <c r="B31" s="11"/>
      <c r="C31" s="9"/>
      <c r="D31" s="9"/>
    </row>
    <row r="32" spans="1:12" ht="15.75" customHeight="1" x14ac:dyDescent="0.25">
      <c r="A32" s="56" t="s">
        <v>4</v>
      </c>
      <c r="B32" s="56"/>
      <c r="C32" s="56"/>
      <c r="D32" s="56"/>
    </row>
    <row r="33" spans="1:4" x14ac:dyDescent="0.25">
      <c r="B33" s="9"/>
      <c r="C33" s="9"/>
      <c r="D33" s="8"/>
    </row>
    <row r="34" spans="1:4" ht="15.75" customHeight="1" x14ac:dyDescent="0.25">
      <c r="A34" s="57" t="s">
        <v>2</v>
      </c>
      <c r="B34" s="57"/>
      <c r="C34" s="57"/>
      <c r="D34" s="10"/>
    </row>
    <row r="35" spans="1:4" x14ac:dyDescent="0.25">
      <c r="A35" s="58" t="s">
        <v>5</v>
      </c>
      <c r="B35" s="58"/>
      <c r="C35" s="58"/>
      <c r="D35" s="10"/>
    </row>
    <row r="36" spans="1:4" x14ac:dyDescent="0.25">
      <c r="A36" s="58" t="s">
        <v>6</v>
      </c>
      <c r="B36" s="58"/>
      <c r="C36" s="58"/>
      <c r="D36" s="10"/>
    </row>
    <row r="37" spans="1:4" x14ac:dyDescent="0.25">
      <c r="A37" s="58" t="s">
        <v>7</v>
      </c>
      <c r="B37" s="58"/>
      <c r="C37" s="58"/>
      <c r="D37" s="10"/>
    </row>
    <row r="38" spans="1:4" x14ac:dyDescent="0.25">
      <c r="A38" s="58" t="s">
        <v>8</v>
      </c>
      <c r="B38" s="58"/>
      <c r="C38" s="58"/>
      <c r="D38" s="10"/>
    </row>
    <row r="40" spans="1:4" ht="15.75" customHeight="1" x14ac:dyDescent="0.25">
      <c r="A40" s="56" t="s">
        <v>16</v>
      </c>
      <c r="B40" s="56"/>
      <c r="C40" s="56"/>
      <c r="D40" s="56"/>
    </row>
  </sheetData>
  <sortState ref="A6:I28">
    <sortCondition descending="1" ref="E6:E28"/>
  </sortState>
  <mergeCells count="7">
    <mergeCell ref="A40:D40"/>
    <mergeCell ref="A32:D32"/>
    <mergeCell ref="A34:C34"/>
    <mergeCell ref="A35:C35"/>
    <mergeCell ref="A36:C36"/>
    <mergeCell ref="A37:C37"/>
    <mergeCell ref="A38:C38"/>
  </mergeCells>
  <pageMargins left="0.70866141732283472" right="0.70866141732283472" top="0.78740157480314965" bottom="0.78740157480314965" header="0.31496062992125984" footer="0.31496062992125984"/>
  <pageSetup paperSize="9" scale="86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activeCell="A5" sqref="A5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63</v>
      </c>
    </row>
    <row r="2" spans="1:9" x14ac:dyDescent="0.25">
      <c r="A2" t="s">
        <v>64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119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23" t="s">
        <v>15</v>
      </c>
      <c r="I5" s="16" t="s">
        <v>20</v>
      </c>
    </row>
    <row r="6" spans="1:9" x14ac:dyDescent="0.25">
      <c r="A6" s="35"/>
      <c r="B6" s="20" t="s">
        <v>88</v>
      </c>
      <c r="C6" s="2" t="s">
        <v>86</v>
      </c>
      <c r="D6" s="33">
        <v>0</v>
      </c>
      <c r="E6" s="33">
        <v>0</v>
      </c>
      <c r="F6" s="33">
        <v>0</v>
      </c>
      <c r="G6" s="33">
        <v>0</v>
      </c>
      <c r="H6" s="33">
        <f>515000+450000</f>
        <v>965000</v>
      </c>
      <c r="I6" s="34">
        <f>SUM(D6:H6)</f>
        <v>965000</v>
      </c>
    </row>
    <row r="7" spans="1:9" x14ac:dyDescent="0.25">
      <c r="A7" s="35"/>
      <c r="B7" s="36" t="s">
        <v>113</v>
      </c>
      <c r="C7" s="2" t="s">
        <v>112</v>
      </c>
      <c r="D7" s="33">
        <v>0</v>
      </c>
      <c r="E7" s="33">
        <v>0</v>
      </c>
      <c r="F7" s="33">
        <v>0</v>
      </c>
      <c r="G7" s="33">
        <v>0</v>
      </c>
      <c r="H7" s="33">
        <v>246894</v>
      </c>
      <c r="I7" s="34">
        <f>SUM(D7:H7)</f>
        <v>246894</v>
      </c>
    </row>
    <row r="8" spans="1:9" x14ac:dyDescent="0.25">
      <c r="A8" s="35"/>
      <c r="B8" s="36" t="s">
        <v>41</v>
      </c>
      <c r="C8" s="2" t="s">
        <v>21</v>
      </c>
      <c r="D8" s="33">
        <v>0</v>
      </c>
      <c r="E8" s="33">
        <v>0</v>
      </c>
      <c r="F8" s="33">
        <v>0</v>
      </c>
      <c r="G8" s="33">
        <v>0</v>
      </c>
      <c r="H8" s="33">
        <v>228900</v>
      </c>
      <c r="I8" s="34">
        <f>SUM(D8:H8)</f>
        <v>228900</v>
      </c>
    </row>
    <row r="9" spans="1:9" ht="30.75" thickBot="1" x14ac:dyDescent="0.3">
      <c r="A9" s="38"/>
      <c r="B9" s="39" t="s">
        <v>115</v>
      </c>
      <c r="C9" s="40" t="s">
        <v>114</v>
      </c>
      <c r="D9" s="41">
        <v>0</v>
      </c>
      <c r="E9" s="41">
        <v>0</v>
      </c>
      <c r="F9" s="41">
        <v>0</v>
      </c>
      <c r="G9" s="41">
        <v>0</v>
      </c>
      <c r="H9" s="41">
        <v>180680</v>
      </c>
      <c r="I9" s="42">
        <f>SUM(D9:H9)</f>
        <v>180680</v>
      </c>
    </row>
    <row r="10" spans="1:9" ht="16.5" thickBot="1" x14ac:dyDescent="0.3">
      <c r="A10" s="43" t="s">
        <v>29</v>
      </c>
      <c r="B10" s="27"/>
      <c r="C10" s="28"/>
      <c r="D10" s="29">
        <f t="shared" ref="D10:I10" si="0">SUM(D6:D9)</f>
        <v>0</v>
      </c>
      <c r="E10" s="29">
        <f t="shared" si="0"/>
        <v>0</v>
      </c>
      <c r="F10" s="29">
        <f t="shared" si="0"/>
        <v>0</v>
      </c>
      <c r="G10" s="29">
        <f t="shared" si="0"/>
        <v>0</v>
      </c>
      <c r="H10" s="29">
        <f t="shared" si="0"/>
        <v>1621474</v>
      </c>
      <c r="I10" s="30">
        <f t="shared" si="0"/>
        <v>1621474</v>
      </c>
    </row>
    <row r="11" spans="1:9" x14ac:dyDescent="0.25">
      <c r="B11" s="13"/>
      <c r="C11" s="13"/>
      <c r="D11" s="14"/>
      <c r="E11" s="12"/>
      <c r="F11" s="12"/>
      <c r="G11" s="12"/>
    </row>
    <row r="12" spans="1:9" x14ac:dyDescent="0.25">
      <c r="A12" s="11" t="s">
        <v>3</v>
      </c>
      <c r="B12" s="11"/>
      <c r="C12" s="9"/>
      <c r="D12" s="9"/>
    </row>
    <row r="13" spans="1:9" ht="33" customHeight="1" x14ac:dyDescent="0.25">
      <c r="A13" s="56" t="s">
        <v>4</v>
      </c>
      <c r="B13" s="56"/>
      <c r="C13" s="56"/>
      <c r="D13" s="56"/>
    </row>
    <row r="14" spans="1:9" x14ac:dyDescent="0.25">
      <c r="B14" s="9"/>
      <c r="C14" s="9"/>
      <c r="D14" s="8"/>
    </row>
    <row r="15" spans="1:9" ht="15.75" customHeight="1" x14ac:dyDescent="0.25">
      <c r="A15" s="57" t="s">
        <v>2</v>
      </c>
      <c r="B15" s="57"/>
      <c r="C15" s="57"/>
      <c r="D15" s="10"/>
    </row>
    <row r="16" spans="1:9" x14ac:dyDescent="0.25">
      <c r="A16" s="58" t="s">
        <v>5</v>
      </c>
      <c r="B16" s="58"/>
      <c r="C16" s="58"/>
      <c r="D16" s="10"/>
    </row>
    <row r="17" spans="1:4" x14ac:dyDescent="0.25">
      <c r="A17" s="58" t="s">
        <v>6</v>
      </c>
      <c r="B17" s="58"/>
      <c r="C17" s="58"/>
      <c r="D17" s="10"/>
    </row>
    <row r="18" spans="1:4" x14ac:dyDescent="0.25">
      <c r="A18" s="58" t="s">
        <v>7</v>
      </c>
      <c r="B18" s="58"/>
      <c r="C18" s="58"/>
      <c r="D18" s="10"/>
    </row>
    <row r="19" spans="1:4" x14ac:dyDescent="0.25">
      <c r="A19" s="58" t="s">
        <v>8</v>
      </c>
      <c r="B19" s="58"/>
      <c r="C19" s="58"/>
      <c r="D19" s="10"/>
    </row>
    <row r="21" spans="1:4" ht="15.75" customHeight="1" x14ac:dyDescent="0.25">
      <c r="A21" s="56" t="s">
        <v>16</v>
      </c>
      <c r="B21" s="56"/>
      <c r="C21" s="56"/>
      <c r="D21" s="56"/>
    </row>
  </sheetData>
  <sortState ref="A6:I9">
    <sortCondition descending="1" ref="H6:H9"/>
  </sortState>
  <mergeCells count="7">
    <mergeCell ref="A21:D21"/>
    <mergeCell ref="A13:D13"/>
    <mergeCell ref="A15:C15"/>
    <mergeCell ref="A16:C16"/>
    <mergeCell ref="A17:C17"/>
    <mergeCell ref="A18:C18"/>
    <mergeCell ref="A19:C19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DP souhrn</vt:lpstr>
      <vt:lpstr>DP 1</vt:lpstr>
      <vt:lpstr>DP 2</vt:lpstr>
      <vt:lpstr>DP 3</vt:lpstr>
      <vt:lpstr>DP 4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2018-10-03T07:00:49Z</cp:lastPrinted>
  <dcterms:created xsi:type="dcterms:W3CDTF">2018-03-07T14:51:26Z</dcterms:created>
  <dcterms:modified xsi:type="dcterms:W3CDTF">2018-10-03T07:01:00Z</dcterms:modified>
</cp:coreProperties>
</file>