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65" windowWidth="24720" windowHeight="11220"/>
  </bookViews>
  <sheets>
    <sheet name="DP souhrn" sheetId="1" r:id="rId1"/>
    <sheet name="PGP" sheetId="2" r:id="rId2"/>
    <sheet name="PVP" sheetId="3" r:id="rId3"/>
    <sheet name="NPZ PPZ" sheetId="5" r:id="rId4"/>
    <sheet name="HIV_AIDS" sheetId="6" r:id="rId5"/>
    <sheet name="PDD" sheetId="7" r:id="rId6"/>
    <sheet name="RPZP" sheetId="8" r:id="rId7"/>
    <sheet name="Program na podporu NNO" sheetId="4" r:id="rId8"/>
    <sheet name="Krimi" sheetId="9" r:id="rId9"/>
    <sheet name="Drogy" sheetId="10" r:id="rId10"/>
    <sheet name="BKZP" sheetId="11" r:id="rId11"/>
  </sheets>
  <definedNames>
    <definedName name="_xlnm._FilterDatabase" localSheetId="9" hidden="1">Drogy!$A$7:$I$20</definedName>
    <definedName name="_xlnm._FilterDatabase" localSheetId="3" hidden="1">'NPZ PPZ'!$A$7:$I$38</definedName>
    <definedName name="_xlnm._FilterDatabase" localSheetId="1" hidden="1">PGP!$A$7:$I$90</definedName>
    <definedName name="_xlnm._FilterDatabase" localSheetId="7" hidden="1">'Program na podporu NNO'!$A$7:$I$63</definedName>
    <definedName name="_xlnm._FilterDatabase" localSheetId="2" hidden="1">PVP!$A$7:$I$115</definedName>
    <definedName name="_xlnm._FilterDatabase" localSheetId="6" hidden="1">RPZP!$A$7:$I$60</definedName>
    <definedName name="_xlnm.Print_Titles" localSheetId="9">Drogy!$5:$7</definedName>
    <definedName name="_xlnm.Print_Titles" localSheetId="4">HIV_AIDS!$5:$7</definedName>
    <definedName name="_xlnm.Print_Titles" localSheetId="8">Krimi!$5:$7</definedName>
    <definedName name="_xlnm.Print_Titles" localSheetId="3">'NPZ PPZ'!$5:$7</definedName>
    <definedName name="_xlnm.Print_Titles" localSheetId="5">PDD!$5:$7</definedName>
    <definedName name="_xlnm.Print_Titles" localSheetId="1">PGP!$5:$7</definedName>
    <definedName name="_xlnm.Print_Titles" localSheetId="7">'Program na podporu NNO'!$5:$7</definedName>
    <definedName name="_xlnm.Print_Titles" localSheetId="2">PVP!$5:$7</definedName>
    <definedName name="_xlnm.Print_Titles" localSheetId="6">RPZP!$5:$7</definedName>
    <definedName name="_xlnm.Print_Area" localSheetId="0">'DP souhrn'!$A$1:$H$22</definedName>
    <definedName name="_xlnm.Print_Area" localSheetId="9">Drogy!$A$1:$I$60</definedName>
  </definedNames>
  <calcPr calcId="162913"/>
</workbook>
</file>

<file path=xl/calcChain.xml><?xml version="1.0" encoding="utf-8"?>
<calcChain xmlns="http://schemas.openxmlformats.org/spreadsheetml/2006/main">
  <c r="G10" i="11" l="1"/>
  <c r="C17" i="1"/>
  <c r="D17" i="1"/>
  <c r="E17" i="1"/>
  <c r="F17" i="1"/>
  <c r="B17" i="1"/>
  <c r="H10" i="11" l="1"/>
  <c r="F10" i="11"/>
  <c r="E10" i="11"/>
  <c r="D10" i="11"/>
  <c r="I9" i="11"/>
  <c r="I8" i="11"/>
  <c r="E90" i="2"/>
  <c r="F90" i="2"/>
  <c r="H90" i="2"/>
  <c r="D90" i="2"/>
  <c r="I10" i="11" l="1"/>
  <c r="G14" i="1" l="1"/>
  <c r="I16" i="5" l="1"/>
  <c r="I14" i="5"/>
  <c r="G115" i="3"/>
  <c r="H115" i="3"/>
  <c r="I79" i="3"/>
  <c r="I80" i="3"/>
  <c r="E49" i="10" l="1"/>
  <c r="F49" i="10"/>
  <c r="G49" i="10"/>
  <c r="H49" i="10"/>
  <c r="D49" i="10"/>
  <c r="I19" i="10"/>
  <c r="I39" i="10"/>
  <c r="I40" i="10"/>
  <c r="I38" i="10"/>
  <c r="I24" i="10"/>
  <c r="I18" i="10"/>
  <c r="I47" i="10"/>
  <c r="I29" i="10"/>
  <c r="I36" i="10"/>
  <c r="I31" i="10"/>
  <c r="I9" i="10"/>
  <c r="I16" i="10"/>
  <c r="I35" i="10"/>
  <c r="I32" i="10"/>
  <c r="I42" i="10"/>
  <c r="I43" i="10"/>
  <c r="I30" i="10"/>
  <c r="I37" i="10"/>
  <c r="I14" i="10"/>
  <c r="I48" i="10"/>
  <c r="I15" i="10"/>
  <c r="I46" i="10"/>
  <c r="I11" i="10"/>
  <c r="I26" i="10"/>
  <c r="I34" i="10"/>
  <c r="I28" i="10"/>
  <c r="I44" i="10"/>
  <c r="I33" i="10"/>
  <c r="I23" i="10"/>
  <c r="I12" i="10"/>
  <c r="I17" i="10"/>
  <c r="I22" i="10"/>
  <c r="I41" i="10"/>
  <c r="I8" i="10"/>
  <c r="I27" i="10"/>
  <c r="I10" i="10"/>
  <c r="I45" i="10"/>
  <c r="I21" i="10"/>
  <c r="I13" i="10"/>
  <c r="I25" i="10"/>
  <c r="I20" i="10"/>
  <c r="I49" i="10" l="1"/>
  <c r="G8" i="4" l="1"/>
  <c r="G11" i="4"/>
  <c r="F31" i="3" l="1"/>
  <c r="F69" i="3"/>
  <c r="F115" i="3" l="1"/>
  <c r="D14" i="9"/>
  <c r="E14" i="9"/>
  <c r="F14" i="9"/>
  <c r="G14" i="9"/>
  <c r="H14" i="9"/>
  <c r="I25" i="8" l="1"/>
  <c r="I13" i="8"/>
  <c r="I19" i="8"/>
  <c r="I28" i="8"/>
  <c r="I49" i="8"/>
  <c r="I13" i="9" l="1"/>
  <c r="I12" i="9"/>
  <c r="I11" i="9"/>
  <c r="I8" i="9"/>
  <c r="I10" i="9"/>
  <c r="I9" i="9"/>
  <c r="D60" i="4"/>
  <c r="E60" i="4"/>
  <c r="F60" i="4"/>
  <c r="G60" i="4"/>
  <c r="H60" i="4"/>
  <c r="I38" i="4"/>
  <c r="I39" i="4"/>
  <c r="I14" i="9" l="1"/>
  <c r="E60" i="8" l="1"/>
  <c r="F60" i="8"/>
  <c r="G60" i="8"/>
  <c r="H60" i="8"/>
  <c r="D60" i="8"/>
  <c r="I8" i="8"/>
  <c r="I29" i="8"/>
  <c r="I52" i="8"/>
  <c r="I24" i="8"/>
  <c r="I23" i="8"/>
  <c r="I15" i="8"/>
  <c r="I17" i="8"/>
  <c r="I16" i="8"/>
  <c r="I18" i="8"/>
  <c r="I38" i="8"/>
  <c r="I22" i="8"/>
  <c r="I43" i="8"/>
  <c r="I48" i="8"/>
  <c r="I53" i="8"/>
  <c r="I57" i="8"/>
  <c r="I50" i="8"/>
  <c r="I58" i="8"/>
  <c r="I12" i="8"/>
  <c r="I10" i="8"/>
  <c r="I27" i="8"/>
  <c r="I30" i="8"/>
  <c r="I51" i="8"/>
  <c r="I47" i="8"/>
  <c r="I40" i="8"/>
  <c r="I26" i="8"/>
  <c r="I54" i="8"/>
  <c r="I14" i="8"/>
  <c r="I45" i="8"/>
  <c r="I44" i="8"/>
  <c r="I55" i="8"/>
  <c r="I33" i="8"/>
  <c r="I21" i="8"/>
  <c r="I37" i="8"/>
  <c r="I42" i="8"/>
  <c r="I32" i="8"/>
  <c r="I39" i="8"/>
  <c r="I35" i="8"/>
  <c r="I46" i="8"/>
  <c r="I34" i="8"/>
  <c r="I9" i="8"/>
  <c r="I31" i="8"/>
  <c r="I56" i="8"/>
  <c r="I20" i="8"/>
  <c r="I36" i="8"/>
  <c r="I11" i="8"/>
  <c r="I41" i="8"/>
  <c r="I59" i="8"/>
  <c r="I11" i="4" l="1"/>
  <c r="I18" i="4"/>
  <c r="I40" i="4"/>
  <c r="I24" i="4"/>
  <c r="I44" i="4"/>
  <c r="I21" i="4"/>
  <c r="I28" i="4"/>
  <c r="I31" i="4"/>
  <c r="I43" i="4"/>
  <c r="I19" i="4"/>
  <c r="I36" i="4"/>
  <c r="I13" i="4"/>
  <c r="I34" i="4"/>
  <c r="I37" i="4"/>
  <c r="I16" i="4"/>
  <c r="I32" i="4"/>
  <c r="I22" i="4"/>
  <c r="I8" i="4"/>
  <c r="I41" i="4"/>
  <c r="I15" i="4"/>
  <c r="I45" i="4"/>
  <c r="I35" i="4"/>
  <c r="I20" i="4"/>
  <c r="I46" i="4"/>
  <c r="I10" i="4"/>
  <c r="I47" i="4"/>
  <c r="I12" i="4"/>
  <c r="I48" i="4"/>
  <c r="I49" i="4"/>
  <c r="I50" i="4"/>
  <c r="I42" i="4"/>
  <c r="I17" i="4"/>
  <c r="I29" i="4"/>
  <c r="I23" i="4"/>
  <c r="I51" i="4"/>
  <c r="I52" i="4"/>
  <c r="I53" i="4"/>
  <c r="I54" i="4"/>
  <c r="I14" i="4"/>
  <c r="I55" i="4"/>
  <c r="I25" i="4"/>
  <c r="I33" i="4"/>
  <c r="I56" i="4"/>
  <c r="I57" i="4"/>
  <c r="I27" i="4"/>
  <c r="I58" i="4"/>
  <c r="I59" i="4"/>
  <c r="I26" i="4" l="1"/>
  <c r="I30" i="4"/>
  <c r="I9" i="4"/>
  <c r="I60" i="4" l="1"/>
  <c r="I60" i="8"/>
  <c r="I16" i="7" l="1"/>
  <c r="I17" i="7"/>
  <c r="I14" i="7"/>
  <c r="I10" i="7"/>
  <c r="I13" i="7"/>
  <c r="I18" i="7"/>
  <c r="I19" i="7"/>
  <c r="I8" i="7"/>
  <c r="I9" i="7"/>
  <c r="I15" i="7"/>
  <c r="I11" i="7"/>
  <c r="E20" i="7"/>
  <c r="F20" i="7"/>
  <c r="G20" i="7"/>
  <c r="H20" i="7"/>
  <c r="D20" i="7"/>
  <c r="I12" i="7" l="1"/>
  <c r="I20" i="7" s="1"/>
  <c r="I25" i="6" l="1"/>
  <c r="I13" i="6"/>
  <c r="I21" i="6"/>
  <c r="I24" i="6"/>
  <c r="I15" i="6"/>
  <c r="I10" i="6"/>
  <c r="I18" i="6"/>
  <c r="I22" i="6"/>
  <c r="I9" i="6"/>
  <c r="I20" i="6"/>
  <c r="I23" i="6"/>
  <c r="I11" i="6"/>
  <c r="I12" i="6"/>
  <c r="I16" i="6"/>
  <c r="I19" i="6"/>
  <c r="I14" i="6"/>
  <c r="I17" i="6"/>
  <c r="E26" i="6"/>
  <c r="F26" i="6"/>
  <c r="G26" i="6"/>
  <c r="H26" i="6"/>
  <c r="D26" i="6"/>
  <c r="I8" i="6" l="1"/>
  <c r="I26" i="6" s="1"/>
  <c r="E38" i="5"/>
  <c r="F38" i="5"/>
  <c r="G38" i="5"/>
  <c r="H38" i="5"/>
  <c r="D38" i="5"/>
  <c r="I21" i="5"/>
  <c r="I13" i="5" l="1"/>
  <c r="I12" i="5"/>
  <c r="I17" i="5"/>
  <c r="I35" i="5"/>
  <c r="I29" i="5"/>
  <c r="I36" i="5"/>
  <c r="I15" i="5"/>
  <c r="I37" i="5"/>
  <c r="I25" i="5"/>
  <c r="I32" i="5"/>
  <c r="I18" i="5"/>
  <c r="I9" i="5"/>
  <c r="I8" i="5"/>
  <c r="I10" i="5"/>
  <c r="I11" i="5"/>
  <c r="I10" i="3" l="1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2" i="3"/>
  <c r="I41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81" i="3"/>
  <c r="I82" i="3"/>
  <c r="I83" i="3"/>
  <c r="I84" i="3"/>
  <c r="I85" i="3"/>
  <c r="I86" i="3"/>
  <c r="I88" i="3"/>
  <c r="I87" i="3"/>
  <c r="I89" i="3"/>
  <c r="I90" i="3"/>
  <c r="I91" i="3"/>
  <c r="I92" i="3"/>
  <c r="I93" i="3"/>
  <c r="I94" i="3"/>
  <c r="I95" i="3"/>
  <c r="I97" i="3"/>
  <c r="I96" i="3"/>
  <c r="I99" i="3"/>
  <c r="I98" i="3"/>
  <c r="I101" i="3"/>
  <c r="I100" i="3"/>
  <c r="I102" i="3"/>
  <c r="I103" i="3"/>
  <c r="I104" i="3"/>
  <c r="I105" i="3"/>
  <c r="I107" i="3"/>
  <c r="I108" i="3"/>
  <c r="I109" i="3"/>
  <c r="I114" i="3"/>
  <c r="I110" i="3"/>
  <c r="I112" i="3"/>
  <c r="I111" i="3"/>
  <c r="I113" i="3"/>
  <c r="I106" i="3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9" i="2"/>
  <c r="I61" i="2"/>
  <c r="I62" i="2"/>
  <c r="I63" i="2"/>
  <c r="I64" i="2"/>
  <c r="I65" i="2"/>
  <c r="I66" i="2"/>
  <c r="I67" i="2"/>
  <c r="I69" i="2"/>
  <c r="I70" i="2"/>
  <c r="I71" i="2"/>
  <c r="I72" i="2"/>
  <c r="I73" i="2"/>
  <c r="I74" i="2"/>
  <c r="I76" i="2"/>
  <c r="I77" i="2"/>
  <c r="I78" i="2"/>
  <c r="I79" i="2"/>
  <c r="I80" i="2"/>
  <c r="I81" i="2"/>
  <c r="I82" i="2"/>
  <c r="I83" i="2"/>
  <c r="I88" i="2"/>
  <c r="I85" i="2"/>
  <c r="I89" i="2"/>
  <c r="I86" i="2"/>
  <c r="I87" i="2"/>
  <c r="I75" i="2"/>
  <c r="I84" i="2"/>
  <c r="I57" i="2"/>
  <c r="I58" i="2"/>
  <c r="I60" i="2"/>
  <c r="I68" i="2"/>
  <c r="I9" i="2"/>
  <c r="I8" i="2"/>
  <c r="G10" i="2"/>
  <c r="I10" i="2" l="1"/>
  <c r="G90" i="2"/>
  <c r="I90" i="2"/>
  <c r="E65" i="3"/>
  <c r="D9" i="3"/>
  <c r="I9" i="3" s="1"/>
  <c r="D8" i="3"/>
  <c r="E115" i="3" l="1"/>
  <c r="I65" i="3"/>
  <c r="D115" i="3"/>
  <c r="I8" i="3"/>
  <c r="I115" i="3" s="1"/>
  <c r="I20" i="5"/>
  <c r="I24" i="5"/>
  <c r="I22" i="5"/>
  <c r="I23" i="5"/>
  <c r="I19" i="5"/>
  <c r="I34" i="5"/>
  <c r="I33" i="5"/>
  <c r="I27" i="5"/>
  <c r="I28" i="5"/>
  <c r="I31" i="5"/>
  <c r="I30" i="5"/>
  <c r="I26" i="5"/>
  <c r="I38" i="5" l="1"/>
  <c r="G13" i="1"/>
  <c r="G7" i="1"/>
  <c r="G17" i="1" s="1"/>
</calcChain>
</file>

<file path=xl/sharedStrings.xml><?xml version="1.0" encoding="utf-8"?>
<sst xmlns="http://schemas.openxmlformats.org/spreadsheetml/2006/main" count="1436" uniqueCount="705">
  <si>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</si>
  <si>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</si>
  <si>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</si>
  <si>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</si>
  <si>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</si>
  <si>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</si>
  <si>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</si>
  <si>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</si>
  <si>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</si>
  <si>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</si>
  <si>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</si>
  <si>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</si>
  <si>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</si>
  <si>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</si>
  <si>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</si>
  <si>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</si>
  <si>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</si>
  <si>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součet              2013-2017</t>
  </si>
  <si>
    <t>267 04 374</t>
  </si>
  <si>
    <t>Aliance žen s rakovinou prsu, o.p.s., Vinohradská 1513/176,130 00 Praha 3</t>
  </si>
  <si>
    <t>270 52 141</t>
  </si>
  <si>
    <t>Amelie, z.s., Šaldova 337/15, 186 00 Praha 8</t>
  </si>
  <si>
    <t>482 82 502</t>
  </si>
  <si>
    <t>ARCUS - ONKO CENTRUM, z.s., Ješov 24, 783 24 Luká</t>
  </si>
  <si>
    <t>161 90 254</t>
  </si>
  <si>
    <t>Asociace muskulárních dystrofiků v ČR, z.s.,  Petýrkova 1953/24, 148 00 Praha 11</t>
  </si>
  <si>
    <t>481 33 493</t>
  </si>
  <si>
    <t>Asociace organizací neslyšících, nevidomých a jejich přátel ASNEP, Vodičkova 704/36, 110 00 Praha 1</t>
  </si>
  <si>
    <t>005 70 656</t>
  </si>
  <si>
    <t>Asociace polio,  Jabloňová 2891/2, 106 00 Praha 10</t>
  </si>
  <si>
    <t>430 02 455</t>
  </si>
  <si>
    <t>Asociace rodičů a přátel zdravotně postižených dětí v ČR, z.s., Karlínské náměstí 59/12, 186 00 Praha 8</t>
  </si>
  <si>
    <t>604 57 040</t>
  </si>
  <si>
    <t>AUTISTIK, Kyselova 1189/7, 182 00 Praha 8</t>
  </si>
  <si>
    <t>004 99 811</t>
  </si>
  <si>
    <t>Centrum pro dětský sluch Tamtam, o.p.s., Hábova 1571/22, 155 00 Praha 5</t>
  </si>
  <si>
    <t>266 73 371</t>
  </si>
  <si>
    <t>Centrum pro dítě s diabetem, z.s., Jurečkova 1812/16, 702 00 Ostrava</t>
  </si>
  <si>
    <t>226 65 421</t>
  </si>
  <si>
    <t>CEREBRUM  - Sdružení osob po poranění mozku a jejich rodin, z.s., Křižíkova 56/75,186 00 Praha 8</t>
  </si>
  <si>
    <t>265 28 843</t>
  </si>
  <si>
    <t>Cesta domů, z.ú., Bubenská 421/3,170 00 Praha 7</t>
  </si>
  <si>
    <t>660 00 971</t>
  </si>
  <si>
    <t>Česká alzheimerovská společnost, o.p.s., Šimůnkova 1600/5, 182 00 Praha 8</t>
  </si>
  <si>
    <t>006 75 547</t>
  </si>
  <si>
    <t>Česká unie neslyšících,z.ú., Dlouhá 729/37, 110 00  Praha 1</t>
  </si>
  <si>
    <t>004 42 747</t>
  </si>
  <si>
    <t>Česko - ruská společnost, z.s., V Závětří 1036/4, 170 00 Praha 7</t>
  </si>
  <si>
    <t>657 63 718</t>
  </si>
  <si>
    <t>Českomoravská jednota neslyšících, z.s., Palackého třída 19/ 114, 612 00 Brno</t>
  </si>
  <si>
    <t>015 73 284</t>
  </si>
  <si>
    <t>Českomoravská unie neslyšících, z.s., Dlouhá 729/37/ 110 00 Praha 1</t>
  </si>
  <si>
    <t>161 88 004</t>
  </si>
  <si>
    <t>Československá rehabilitační společnost Dr. Vojty, z. s., nám. Dr. Václava Holého 15, 180 00 Praha 8</t>
  </si>
  <si>
    <t>004 26 547</t>
  </si>
  <si>
    <t>Český červený kříž, Rozdělovská 2467/63, 169 00 Praha 6</t>
  </si>
  <si>
    <t>006 76 161</t>
  </si>
  <si>
    <t>Český svaz hemofiliků, z. s., U nemocnice 1, 128 20 Praha 2</t>
  </si>
  <si>
    <t>266 66 952</t>
  </si>
  <si>
    <t>DebRa ČR, z.ú., Černopolní 215/9, 613 00 Brno</t>
  </si>
  <si>
    <t>Dia HELP o.s., Báňská 287, 434 01 Most</t>
  </si>
  <si>
    <t>452 42 704</t>
  </si>
  <si>
    <t>Diakonie Českobratrské církve evangelické, Belgická 374/22, 120 00 Praha 2</t>
  </si>
  <si>
    <t>493 66 335</t>
  </si>
  <si>
    <t>ECCE HOMO, o.s., sdružení pro podporu domácí péče a hospicového hnutí,  Nevanova 1041/8, 163 00 Praha 6</t>
  </si>
  <si>
    <t>186 29 059</t>
  </si>
  <si>
    <t>HAIMA CZ, z.s.,  Klinika dětské hematologie a onkologie,V úvalu 84, 150 06 Praha 5</t>
  </si>
  <si>
    <t>708 53 517</t>
  </si>
  <si>
    <t>Hospic sv. Jana N. Neumanna, o.p.s., Neumannova 144, 383 01 Prachatice</t>
  </si>
  <si>
    <t>663 61 508</t>
  </si>
  <si>
    <t>Hospic sv. Lazara, z.s., Sladkovského 2472/66A, 326 00 Plzeň</t>
  </si>
  <si>
    <t>452 49 440</t>
  </si>
  <si>
    <t>Klub nemocných cystickou fibrózou, z.s., Kudrnova 95/22, 150 00 Praha 5</t>
  </si>
  <si>
    <t>004 99 412</t>
  </si>
  <si>
    <t>Liga vozíčkářů, Bzenecká 4226/23, 613 00 Brno</t>
  </si>
  <si>
    <t>700 99 880</t>
  </si>
  <si>
    <t>Mamma HELP, z.s., Koněvova 2442/150, 130 00 Praha 3</t>
  </si>
  <si>
    <t>005 70 931</t>
  </si>
  <si>
    <t>NADĚJE  K Brance 11/19E, 155 00 Praha 13</t>
  </si>
  <si>
    <t>266 23 064</t>
  </si>
  <si>
    <t>Národní ústav pro autismus,z.ú., Brunnerova  1011/3, 163 00 Praha 6</t>
  </si>
  <si>
    <t>673 65 264</t>
  </si>
  <si>
    <t>Občanské sdružení Sedm paprsků, Spořická 328/26, 184 00 Praha 8</t>
  </si>
  <si>
    <t>269 97 177</t>
  </si>
  <si>
    <t>Občanské sdružení SMS, Českolipská 1348/124,276 01 Mělník</t>
  </si>
  <si>
    <t>669 33 579</t>
  </si>
  <si>
    <t>Ostravská organizace vozíčkářů, spolek, Horymírova 3054/121,700 30 Ostrava</t>
  </si>
  <si>
    <t>266 76 826</t>
  </si>
  <si>
    <t>Paracentrum FENIX, Netroufalky 787/3, 625 00 Brno</t>
  </si>
  <si>
    <t>227 54 059</t>
  </si>
  <si>
    <t>Parkinson-HELP z.s., Dürerova 2177/18, 100 00 Praha 10</t>
  </si>
  <si>
    <t>411 93 644</t>
  </si>
  <si>
    <t>Revma Liga Česká republika,z.s., Na Slupi 450/4, 128 00 Praha 2</t>
  </si>
  <si>
    <t>270 01 822</t>
  </si>
  <si>
    <t>Sdružení pacientů s plicní hypertenzí, o.s.,Na Moráni 5, 128 00 Praha 2</t>
  </si>
  <si>
    <t>005 47 255</t>
  </si>
  <si>
    <t>Sdružení pro alergické a astmatické děti, z.s., Zahradníkova 494/2-8, 611 41 Brno</t>
  </si>
  <si>
    <t>003 80 440</t>
  </si>
  <si>
    <t>Sdružení pro rehabilitaci osob po cévních mozkových příhodách o.s.,  Elišky Peškové 741/17,150 00 Praha 5</t>
  </si>
  <si>
    <t>004 08 395</t>
  </si>
  <si>
    <t>Sdružení rodičů a přátel diabetických dětí v ČR, z.s.,Prvního pluku 174/8, 186 00 Praha 8</t>
  </si>
  <si>
    <t>653 99 447</t>
  </si>
  <si>
    <t>Sjednocená organizace nevidomých a slabozrakých ČR, zapsaný spolek,  Krakovská 1695/21, 110 00 Praha 1</t>
  </si>
  <si>
    <t>Společenství harmonie těla a ducha, Bubenečská 388/27, 160 00 Praha 6</t>
  </si>
  <si>
    <t xml:space="preserve">004 09 359 </t>
  </si>
  <si>
    <t>Společnost dialyzovaných a transplantovaných, z.s., Ohradní 1368,140 00 Praha 4</t>
  </si>
  <si>
    <t>005 52 534</t>
  </si>
  <si>
    <t>Společnost E/ CZECH Epilepsy Asociation, z.s., Liškova 959/3, 142 00 Praha 2</t>
  </si>
  <si>
    <t>604 58 887</t>
  </si>
  <si>
    <t>Společnost Parkinson, z.s., Volyňská 20/933, 100 00 Praha 10</t>
  </si>
  <si>
    <t>004 43 093</t>
  </si>
  <si>
    <t>Společnost pro podporu lidí s mentálním postižením v České republice,z.s., Karlínské náměstí 59/12, 186 03 Praha 8</t>
  </si>
  <si>
    <t>406 14 603</t>
  </si>
  <si>
    <t>Společnost pro pomoc při Huntingtonově chorobě,Velké náměstí 37,500 01 Hradec Králové</t>
  </si>
  <si>
    <t>654 01 905</t>
  </si>
  <si>
    <t>Společnost rodičů a přátel dětí s Downovým syndromem,z.s., Vybíralova 969/2, 198 00  Praha 9</t>
  </si>
  <si>
    <t>629 33 833</t>
  </si>
  <si>
    <t>SPOLEK PŘÁTEL KONTA BARIÉRY, Melantrichova 504/5, 110 00  Praha 1</t>
  </si>
  <si>
    <t>697 81 494</t>
  </si>
  <si>
    <t>Spolek Znovu s námi, z.s., sdružení osob s poruchou hybnosti a komunikace, Březinova 3980/95, 586 01 Jihlava</t>
  </si>
  <si>
    <t>673 63 610</t>
  </si>
  <si>
    <t>SPRP, z.s., Klimentská 1203/2, 110 00 Praha 1</t>
  </si>
  <si>
    <t>004 99 943</t>
  </si>
  <si>
    <t xml:space="preserve">Svaz diabetiků České Republiky, Prvního Pluku 174/8, 186 00 Praha 8, </t>
  </si>
  <si>
    <t>006 74 443</t>
  </si>
  <si>
    <t>Svaz postižených civilizačními chorobami v ČR, z.s. Karlínské náměstí 59/12, 186 00 Praha 8</t>
  </si>
  <si>
    <t>005 36 334</t>
  </si>
  <si>
    <t>Svaz tělesně postižených v České republice z.s.,  Karlínské náměstí 12/59, 186 00 Praha 8</t>
  </si>
  <si>
    <t>700 39 704</t>
  </si>
  <si>
    <t>ŠANCE Olomouc ,o.p.s., I.P.Pavlova 185/6, 779 00 Olomouc</t>
  </si>
  <si>
    <t>262 00 481</t>
  </si>
  <si>
    <t>Tyfloservis, o.p.s.,Krakovská 1695/21, 110 00  Praha 1</t>
  </si>
  <si>
    <t>457 68 889</t>
  </si>
  <si>
    <t>Unie ROSKA  - česká MS společnost, z.s., Senovážné náměstí 994/2,110 00 Praha 1</t>
  </si>
  <si>
    <t>270 26 574</t>
  </si>
  <si>
    <t>Úsměvy - spolek pro pomoc lidem s Downovým syndromem a jejich rodinám, Nerudova 321/7, 602 00 Brno</t>
  </si>
  <si>
    <t>492 77 928</t>
  </si>
  <si>
    <t>VŠTJ Medicina, z.s., Salmovská 1563/5, 120 00Praha 2</t>
  </si>
  <si>
    <t>019 86 872</t>
  </si>
  <si>
    <t>Vzdělávací institut sv. Jana N.Neumanna, o.p.s.,Neumannova 144,383 01 Prachatice</t>
  </si>
  <si>
    <t>227 69 897</t>
  </si>
  <si>
    <t>Z.s. Diatábor Motol, U Kamýku 284/11,142 00 Praha 4</t>
  </si>
  <si>
    <t>005 71 709</t>
  </si>
  <si>
    <t>Život 90,z.ú.,Karolíny Světlé 286/18, 110 00 Praha 1</t>
  </si>
  <si>
    <t>Raná péče EDA, Trojická 367/2, 120 00  Praha 2</t>
  </si>
  <si>
    <t>247 43 054</t>
  </si>
  <si>
    <t>ICTUS, o.p.s., Kurzova 25, Praha 13</t>
  </si>
  <si>
    <t>281 64 857</t>
  </si>
  <si>
    <t>248 05 807</t>
  </si>
  <si>
    <t xml:space="preserve">LRS Chvaly, o.p.s., Stoliňská 920/41, Horní Počernice, 193 00 Praha 9 </t>
  </si>
  <si>
    <t xml:space="preserve">ŠAFRÁN dětem o.p.s., Klimentská 1246/1, Nové Město, 110 00 Praha 1  </t>
  </si>
  <si>
    <t>270 01 342</t>
  </si>
  <si>
    <t>TEP z.s., Žitná 1440/40, 120 00 Praha 2</t>
  </si>
  <si>
    <t>Společnost psoriatiků a atopických ekzematiků, Rybná 682/1, 110 05 Praha 1</t>
  </si>
  <si>
    <t>ONŽ - pomoc a poradenství pro ženy a dívky, Voršilská 5, 110 00 Praha 1</t>
  </si>
  <si>
    <t>Občanské sdružení pacientů s idiopatickými střevními záněty, Václava Trojana 1483/5, 104 00  Praha 10 - Uhříněves</t>
  </si>
  <si>
    <t>Občanské sdružení LOGO,z.s., Vsetínská 527/20, 639 00 Brno</t>
  </si>
  <si>
    <t>266 07 468</t>
  </si>
  <si>
    <t>227 20 936</t>
  </si>
  <si>
    <t>005 37 675</t>
  </si>
  <si>
    <t>659 90 692</t>
  </si>
  <si>
    <t>Dotační program "PROGRAM GRANTOVÉ PODPORY" celkem</t>
  </si>
  <si>
    <t xml:space="preserve">Občanské poradenské středisko, o.p.s., Československé armády 543/29, 500 03 Hradec Králové </t>
  </si>
  <si>
    <t>228 72 159</t>
  </si>
  <si>
    <t>259 16 360</t>
  </si>
  <si>
    <t>736 34 085</t>
  </si>
  <si>
    <t>266 31 539</t>
  </si>
  <si>
    <t>014 67 247</t>
  </si>
  <si>
    <t xml:space="preserve">Amelie, Šaldova 15, 186 00 Praha 8 </t>
  </si>
  <si>
    <t>228 65 799</t>
  </si>
  <si>
    <t xml:space="preserve">Autisté jihu, spolek, Bezdrevská 1036/3, 370 11  České Budějovice </t>
  </si>
  <si>
    <t>406 12 627</t>
  </si>
  <si>
    <t>Centrum integrace dětí a mládeže, z.s., Peckova 277/7, 186 00  Praha 8</t>
  </si>
  <si>
    <t>004 73 146</t>
  </si>
  <si>
    <t>Česká asociace paraplegiků - CZEPA, Dygrýnova 816/8, 198 00  Praha 14</t>
  </si>
  <si>
    <t>Česká unie neslyšících, Dlouhá 729/37, 110 00  Praha 1</t>
  </si>
  <si>
    <t>702 25 842</t>
  </si>
  <si>
    <t>Dobrovolnické centrum, z.s., Prokopa Diviše 1605/5, 400 01  Ústí nad Labem</t>
  </si>
  <si>
    <t>265 99 481</t>
  </si>
  <si>
    <t>Dobrovolnické centrum Kladno, z.s.,  Cyrila Boudy 1444, 272 01  Kladno</t>
  </si>
  <si>
    <t>266 22 335</t>
  </si>
  <si>
    <t>Dobrovolnické centrum Motýlek, Černopolní 9,  625 00  Brno</t>
  </si>
  <si>
    <t>228 49 491</t>
  </si>
  <si>
    <t>Dobrovolnické centrum Pardubice, o.s., Partyzánů 350, 530 09  Pardubice</t>
  </si>
  <si>
    <t>004 08 298</t>
  </si>
  <si>
    <t>FOKUS ČR, z.s., Dolákova 536/24, 181 00  Praha 8</t>
  </si>
  <si>
    <t>150 60 306</t>
  </si>
  <si>
    <t>FOKUS Vysočina, 5. května 356, 580 01  Havlíčkův Brod</t>
  </si>
  <si>
    <t>269 97 932</t>
  </si>
  <si>
    <t>JIKA - Olomoucké dobrovolnické centrum, Rooseveltova 563/84, 779 00  Olomouc</t>
  </si>
  <si>
    <t>265 17 051</t>
  </si>
  <si>
    <t>270 02 110</t>
  </si>
  <si>
    <t>Lékořice, Pod Slovany 1977/4, 128 00   Praha 2</t>
  </si>
  <si>
    <t xml:space="preserve">Liga vozíčkářů, Bzenecká 4226/23, 628 00, Brno </t>
  </si>
  <si>
    <t>708 56 478</t>
  </si>
  <si>
    <t>Národní rada osob se zdravotním postižením ČR, Partyzánská 1/7, 170 00  Praha 7</t>
  </si>
  <si>
    <t>265 48 127</t>
  </si>
  <si>
    <t>Občanské sdružení Kolumbus, Keplerova 712/32, 400 07  Ústí nad Labem</t>
  </si>
  <si>
    <t>Občanské sdružení Sedm paprsků, Spořická 328/26, 184 00  Praha 8</t>
  </si>
  <si>
    <t>708 37 791</t>
  </si>
  <si>
    <t>Okamžik z. s., Nemocniční 662/7, 190 00  Praha 9</t>
  </si>
  <si>
    <t>604 45 874</t>
  </si>
  <si>
    <t>Ondřej, sdružení na pomoc duševně nemocným, Klánova 300/62, 147 00  Praha 4</t>
  </si>
  <si>
    <t>Parkinson-Help z.s., Durerova 2177/55, 100 00  Praha 10</t>
  </si>
  <si>
    <t>006 76 098</t>
  </si>
  <si>
    <t>Pražská organizace vozíčkářů, z. s., Benediktská 688/6, 110 00  Praha 1</t>
  </si>
  <si>
    <t>265 99 015</t>
  </si>
  <si>
    <t>První krok, z.s., Poděbradská 179/1, 190 00  Praha 9</t>
  </si>
  <si>
    <t>266 37 260</t>
  </si>
  <si>
    <t>RADKA z.s., Chomutovská 1619, 432 01  Kadaň</t>
  </si>
  <si>
    <t>448 46 339</t>
  </si>
  <si>
    <t>684 05 430</t>
  </si>
  <si>
    <t>Sdružení celiaků ČR, z.s., Ke Karlovu 455/2, 120 00  Praha 2</t>
  </si>
  <si>
    <t>702 88 101</t>
  </si>
  <si>
    <t xml:space="preserve">Sdružení Práh, Tuřanská 12, 620 00 Brno-Tuřany </t>
  </si>
  <si>
    <t>Sdružení rodičů a přátel diabetických dětí v ČR, Prvního pluku 174/8,  186 00  Praha 8</t>
  </si>
  <si>
    <t>227 24 770</t>
  </si>
  <si>
    <t>Senior fitnes z. s., Stamicova 1968, 162 00  Praha 6</t>
  </si>
  <si>
    <t>684 55 429</t>
  </si>
  <si>
    <t>Slunečnice, o.s., Hudečkova 664/1, 405 01  Děčín</t>
  </si>
  <si>
    <t>696 52 180</t>
  </si>
  <si>
    <t>SPEKTRUM preventivních programů pro děti a mládež, Husovo nám. 229, 767 01  Kroměříž</t>
  </si>
  <si>
    <t>Společnost "E"/Czech Epilepsy Association, o.s., Liškova 959/3, 142 00  Praha 4</t>
  </si>
  <si>
    <t>265 41 386</t>
  </si>
  <si>
    <t xml:space="preserve">Společnost pro bezlepkovou dietu, z.s., Koláčkova 1875/4, 182 00  Praha 8  </t>
  </si>
  <si>
    <t>Společnost pro podporu lidí s mentálním postižením v ČR, z.s., Karlínské nám. 59/12, 186 03  Praha 8</t>
  </si>
  <si>
    <t>Společnost pro pomoc při Huntingtonově, z.s., chorobě, Velké náměstí 37/46, 500 03  Hradec Králové</t>
  </si>
  <si>
    <t>Svaz postižených civilizačními chorobami v ČR, z.s., Karlínské nám. 12/59, 186 00  praha 8</t>
  </si>
  <si>
    <t>266 36 654</t>
  </si>
  <si>
    <t>VIDA, Kamenická 25/551, 170 00  Praha 7</t>
  </si>
  <si>
    <t>VŠTJ Medicina Praha, z.s., Salmovská 1563/5, 120 00 Praha 2</t>
  </si>
  <si>
    <t>265 15 598</t>
  </si>
  <si>
    <t>229 01 531</t>
  </si>
  <si>
    <t xml:space="preserve">Za sklem o.s., Pardubská 293, 763 12  Vizovice </t>
  </si>
  <si>
    <t>Cesta domů, z.ú., Boleslavská 2008/16, 130 00 Praha 3</t>
  </si>
  <si>
    <t>266 41 135</t>
  </si>
  <si>
    <t>DebRA ČR, z.ú., Černopolní 212/9, 613 00  Brno</t>
  </si>
  <si>
    <t>708 40 440</t>
  </si>
  <si>
    <t>Pevnost - České centrum znakového jazyka, z. ú., Bulharská 734/28, 101 00 Praha 10</t>
  </si>
  <si>
    <t>266 52 561</t>
  </si>
  <si>
    <t>Život bez bariér, o.s., Lomená 533, 509 01  Nová Paka</t>
  </si>
  <si>
    <t>Život 90, Karoliny Světlé 286/18, 110 00  Praha 1</t>
  </si>
  <si>
    <t>Diakonie Českobratské církve evangelické, Belgická 374/22, 120 00  Praha 2</t>
  </si>
  <si>
    <t>449 90 260</t>
  </si>
  <si>
    <t>Diecézní charita Brno, Tř. Kpt. Jaroše 1928/9, 602 00  Brno</t>
  </si>
  <si>
    <t>450 18 316</t>
  </si>
  <si>
    <t>Diecézní charita České Budějovice, České Budějovice</t>
  </si>
  <si>
    <t>654 00 143</t>
  </si>
  <si>
    <t>Domov sv. Karla Boromejského, K Šancím 50/6, 163 00  Praha 17 - Řepy</t>
  </si>
  <si>
    <t>486 23 814</t>
  </si>
  <si>
    <t>Oblastní charita Červený Kostelec, 5. května 1170, 549 41, Červený Kostelec</t>
  </si>
  <si>
    <t>495 43 547</t>
  </si>
  <si>
    <t>Oblastní charita Kutná Hora, Havířská 403/3, 28 401  Kutná Hora</t>
  </si>
  <si>
    <t>654 68 562</t>
  </si>
  <si>
    <t xml:space="preserve">Slezská diakonie, Na Nivách 259/7, 737 01  Český Těšín </t>
  </si>
  <si>
    <t>004 45 258</t>
  </si>
  <si>
    <t>227 09 941</t>
  </si>
  <si>
    <t>613 88 122</t>
  </si>
  <si>
    <t>ADRA, o.p.s. - pro Dobrovolnické centrum Adra Praha, Klikatá 1238/90c, 158 00, Praha 5 Jinonice</t>
  </si>
  <si>
    <t>270 48 861</t>
  </si>
  <si>
    <t>Celia - život bez lepku o.p.s., Nová Ves 198, 463 31  Nová Ves</t>
  </si>
  <si>
    <t>265 94 544</t>
  </si>
  <si>
    <t>Centrum pro zdravotně postižené a seniory Středočeského kraje, o.p.s., Hřebečská 2680, 272 02  Kladno</t>
  </si>
  <si>
    <t>022 78 197</t>
  </si>
  <si>
    <t>265 54 364</t>
  </si>
  <si>
    <t>ERGO Aktiv, o.p.s., Milešovská 1312/6, 130 00  Praha 3</t>
  </si>
  <si>
    <t>Hospic sv. Jana N.Neumanna, o.p.s., Neumannova 144, 383 01 Prachatice</t>
  </si>
  <si>
    <t>Ictus, o.p.s., Kurzova 2373/25, 155 00  Praha 5</t>
  </si>
  <si>
    <t>268 50 176</t>
  </si>
  <si>
    <t>Mobilní hospic Ondrášek, o.p.s., Horní 288/67, 700 30  Ostrava</t>
  </si>
  <si>
    <t>291 34 404</t>
  </si>
  <si>
    <t>Nakladatelství PASPARTA, o.p.s.,  278 01  Zlončice 179</t>
  </si>
  <si>
    <t>Raná péče EDA, o.p.s., Trojická 387/2, 128 00  Praha 2</t>
  </si>
  <si>
    <t>REHAFIT, o.p.s., Generála Janouška 902/17, 198 00  Praha 9</t>
  </si>
  <si>
    <t>263 53 253</t>
  </si>
  <si>
    <t>SVR - společnost pro vývojovou rehabilitaci o.p.s., Dvořákova č.p. 468, 363 01  Ostrov</t>
  </si>
  <si>
    <t>266 11 716</t>
  </si>
  <si>
    <t>Tichý svět, o.p.s. (dříve APPN),Staňkovská 378, 198 00  Praha 9</t>
  </si>
  <si>
    <t>186 23 433</t>
  </si>
  <si>
    <t>TŘI, o.p.s., Sokolská 584, 257 22  Čerčany</t>
  </si>
  <si>
    <t>Tyfloservis, o.p.s., Krakovská 1965/21, 110 00  Praha 1</t>
  </si>
  <si>
    <t xml:space="preserve">Moravskoslezský kruh, Trávníky 802/12, Černá Pole , 613 00 Brno </t>
  </si>
  <si>
    <t>ECCE HOMO Šternberk, Masarykova 12, Šternberk 785 01</t>
  </si>
  <si>
    <t>661 81 399</t>
  </si>
  <si>
    <t xml:space="preserve">Sportovní klub vozíčkářů Praha, Ovčárská 471, 108 00 Praha 10 - Malešice </t>
  </si>
  <si>
    <t>266 23 064  </t>
  </si>
  <si>
    <t xml:space="preserve">Centrum pro dětský sluch, Hábova 1571/22, Stodůlky, 155 00 Praha 5 </t>
  </si>
  <si>
    <t>Česká asociace pro vzácná onemocnění, Bělohorská 269/19, 169 00 Praha  6</t>
  </si>
  <si>
    <t xml:space="preserve">Sdružení rodičů a přátel Střediska "DAR",  Alžírská 647/1, Vokovice, 160 00 Praha  </t>
  </si>
  <si>
    <t>SELF HELP, Stroupežnického 9, Ústí nad Labem - město, 400 01</t>
  </si>
  <si>
    <t>Občanské sdružení Dítě s diabetem, Jurečkova 16, Ostrava 1, 702 00</t>
  </si>
  <si>
    <t xml:space="preserve">CEROS, Káranská 358/18, Malešice, 108 00 Praha 10 </t>
  </si>
  <si>
    <t>Parent Project, Rudé armády 59, 431 44 Droužkovice , Broumov</t>
  </si>
  <si>
    <t>Společnost pro ranou péči, Klimentská 2, Praha 1, 110 00</t>
  </si>
  <si>
    <t>Občanské sdružení Máša, Mezi Vodami 205, 143 00 Praha 4</t>
  </si>
  <si>
    <t>Lymfom help, Arménská 1373/12,  101 00  Praha 10 – Vršovice</t>
  </si>
  <si>
    <t>SNN v ČR, Spolek neslyšících Plzeň, Tylova 405/14, 301 00 Plzeň - Jižní Předměstí</t>
  </si>
  <si>
    <t>709 50 431</t>
  </si>
  <si>
    <t>227 48 270</t>
  </si>
  <si>
    <t>448 49 656</t>
  </si>
  <si>
    <t>689 54 085</t>
  </si>
  <si>
    <t>270 82 229</t>
  </si>
  <si>
    <t>265 40 401</t>
  </si>
  <si>
    <t>265 31 640</t>
  </si>
  <si>
    <t>270 06 743</t>
  </si>
  <si>
    <t>Centrum paraple o.p.s., Ovčárská 471, 108 00 Praha 10 - Malešice</t>
  </si>
  <si>
    <t>247 27 211</t>
  </si>
  <si>
    <t>PROGRAM VYROVNÁVÁNÍ PŘÍLEŽITOSTÍ PRO OBČANY SE ZDRAVOTNÍM POSTIŽENÍM (PVP)</t>
  </si>
  <si>
    <t>PVP</t>
  </si>
  <si>
    <t>PGP</t>
  </si>
  <si>
    <t>PROGRAM GRANTOVÉ PODPORY (PGP)</t>
  </si>
  <si>
    <t>NPZ-PPZ</t>
  </si>
  <si>
    <t>227 39 408</t>
  </si>
  <si>
    <t>638 35 037</t>
  </si>
  <si>
    <t>708 92 288</t>
  </si>
  <si>
    <t>265 54 640</t>
  </si>
  <si>
    <t>601 64 221</t>
  </si>
  <si>
    <t>226 68 446</t>
  </si>
  <si>
    <t>161 92 362</t>
  </si>
  <si>
    <t>638 33 182</t>
  </si>
  <si>
    <t>002 16 321</t>
  </si>
  <si>
    <t>005 71 555</t>
  </si>
  <si>
    <t>485 50 124</t>
  </si>
  <si>
    <t>002 00 221</t>
  </si>
  <si>
    <t>226 77 291</t>
  </si>
  <si>
    <t>270 23 583</t>
  </si>
  <si>
    <t>430 01 513</t>
  </si>
  <si>
    <t>467 07 107</t>
  </si>
  <si>
    <t>266 18 761</t>
  </si>
  <si>
    <t>Nemocnice Milosrdných sester sv. Karla Boromejského v Praze, Vlašská 336/36, 118 33 Praha 1</t>
  </si>
  <si>
    <t>Diagnóza narkolepsie, Kateřinská 468/30, Praha 2, 120 00</t>
  </si>
  <si>
    <t xml:space="preserve">EDA cz, z.ú., Filipova 2013/1, Chodov, 148 00 Praha 4 </t>
  </si>
  <si>
    <t xml:space="preserve">Autistik, Kyselova 1189/7, Kobylisy, 182 00 Praha </t>
  </si>
  <si>
    <t xml:space="preserve">ParaCENTRUM Fenix, z.s., Netroufalky 787/3, Bohunice, 625 00 Brno </t>
  </si>
  <si>
    <t xml:space="preserve">GREEN DOORS, Pujmanové 1219/8, Krč, 140 00 Praha  </t>
  </si>
  <si>
    <t xml:space="preserve">Unie ROSKA v ČR, Senovážné náměstí 994/2, Nové Město, 110 00 Praha </t>
  </si>
  <si>
    <t xml:space="preserve">Česká komora tlumočníků znakového jazyka, o.s., Senovážné náměstí 978/23, Nové Město, 110 00 Praha 1  </t>
  </si>
  <si>
    <t xml:space="preserve">Institut Neslyšících pro specializované vzdělání, o.s., Záběhlická 1728/75, Záběhlice, 106 00 Praha  </t>
  </si>
  <si>
    <t>Farní charita Tábor, Klokotská 114, Tábor, 390 01</t>
  </si>
  <si>
    <t xml:space="preserve">Somatopedická společnost, o.s., Praha 4, Vídeňská 800, Základní škola při FTN </t>
  </si>
  <si>
    <t>Výcvikové canisterapeutické sdružení HAFÍK, z.s., 379 01  Domanín 150</t>
  </si>
  <si>
    <t xml:space="preserve">Diagnóza narkolepsie, Praha 2, Kateřinská 30, Neurologická klinika 1. lékařské fakulty UK v Praze a Všeobecné fakultní nemocnice </t>
  </si>
  <si>
    <t xml:space="preserve">Česká asociace pro psychické zdraví, Vladislavova 1460/12, Nové Město (Praha 1), 110 00 Praha </t>
  </si>
  <si>
    <t xml:space="preserve">Andělská křídla, Hekrova 805/25, Háje, 149 00 Praha  </t>
  </si>
  <si>
    <t xml:space="preserve">PRO Gaudia, z.ú., Jeseniova 1164/47, Žižkov (Praha 3), 130 00 Praha </t>
  </si>
  <si>
    <t xml:space="preserve">FOKUS České Budějovice, o.s., Novohradská 1058/71, České Budějovice 6, 370 08 České Budějovice </t>
  </si>
  <si>
    <t xml:space="preserve">ABC, o.p.s., Karola Šmidkeho 1823/9, Poruba, 708 00 Ostrava </t>
  </si>
  <si>
    <t xml:space="preserve">Adorea Vsetín, Tyršova 1271, 755 01 Vsetín  </t>
  </si>
  <si>
    <t>Adventor o.s., Vondroušova 1197/53, Řepy, 163 00 Praha 6</t>
  </si>
  <si>
    <t xml:space="preserve">Elim Opava, o.p.s., Rolnická 1636/21a, Kateřinky, 747 05 Opava  </t>
  </si>
  <si>
    <t xml:space="preserve">Ledovec, z.s., č.p. 1, 330 14 Ledce  </t>
  </si>
  <si>
    <t xml:space="preserve">SDMO - Sdružení pro komplexní péči při dětské mozkové obrně, z.s., Bílkova 855/19, Staré Město, 110 00 Praha 1  </t>
  </si>
  <si>
    <t>228 54 606</t>
  </si>
  <si>
    <t xml:space="preserve">Rodina spolu, z.s., Ústí nad Labem, Baráčnická 809/3, </t>
  </si>
  <si>
    <t>Židovská obec v Praze, Maiselova 250/18,  110 01 Praha 1</t>
  </si>
  <si>
    <t xml:space="preserve">Liga proti rakovině Praha, Praha 8, Na Truhlářce 100/60 </t>
  </si>
  <si>
    <t xml:space="preserve">Klub stomiků Brno, Pavlovská 511/9, Kohoutovice, 623 00 Brno  </t>
  </si>
  <si>
    <t xml:space="preserve">Klub KARDIA Motol, Nedvězská 1835/9, Strašnice, 100 00 Praha 10 </t>
  </si>
  <si>
    <t xml:space="preserve">Česká asociace pro psychické zdraví, Vladislavova 1460/12, Nové Město (Praha 1), 110 00 Praha  </t>
  </si>
  <si>
    <t xml:space="preserve">PARKINSON, Volyňská 933/20, Vršovice, 100 00 Praha </t>
  </si>
  <si>
    <t xml:space="preserve">Asociace pomáhající lidem s autismem, Brunnerova 1011/3, Řepy, 163 00 Praha  </t>
  </si>
  <si>
    <t xml:space="preserve">Občanské sdružení ZÁŘE, Březinova 3980/95, 586 01 Jihlava </t>
  </si>
  <si>
    <t>Občanské sdružení Výživa dětí, Benešovská 24, 101 00 Praha 10</t>
  </si>
  <si>
    <t>285 52 105</t>
  </si>
  <si>
    <t xml:space="preserve">Národní síť podpory zdraví, z.s., Šrobárova 49/48, Vinohrady, 100 00 Praha  </t>
  </si>
  <si>
    <t xml:space="preserve">AISIS, o.s., Floriánské náměstí 103, 27201, 272 01 Kladno  </t>
  </si>
  <si>
    <t>266 68 254</t>
  </si>
  <si>
    <t>677 98 853</t>
  </si>
  <si>
    <t xml:space="preserve">ARKA CZ, Sokolská třída 2587/81, Moravská Ostrava, 702 00 Ostrava </t>
  </si>
  <si>
    <t xml:space="preserve">Educat, Lacinova 1860/6, Řečkovice, 621 00 Brno  </t>
  </si>
  <si>
    <t xml:space="preserve">Senior fitnes, z.s., Uralská 770/6, Bubeneč, 160 00 Praha 6 </t>
  </si>
  <si>
    <t xml:space="preserve">Fórum zdravé výživy, Vídeňská 800/5, Krč, 140 00 Praha 4 </t>
  </si>
  <si>
    <t xml:space="preserve">Hravě žij zdravě, o.s., Augustinova 2076/11, Chodov, 148 00 Praha 4  </t>
  </si>
  <si>
    <t xml:space="preserve">Vím, co jím a piju, o.p.s., Praha 5, Drtinova 557/10, PSČ 15000  </t>
  </si>
  <si>
    <t xml:space="preserve">Nadační fond Muži proti rakovině, Vídeňská 800/5, Krč, 140 00 Praha 4 </t>
  </si>
  <si>
    <t xml:space="preserve">Člověk v tísni, o.ps., Praha 2 - Vinohrady, Šafaříkova 635/24, PSČ 12000 </t>
  </si>
  <si>
    <t xml:space="preserve">Český svaz pivovarů a sladoven, z.s., Lípová 511/15, Nové Město, 120 00 Praha  </t>
  </si>
  <si>
    <t>Charita Český Těšín, Mírová 1684/8, Český Těšín, 737 01</t>
  </si>
  <si>
    <t xml:space="preserve">Osvětová beseda, o.p.s., Táborská 847/15, Nusle, 140 00 Praha 4 </t>
  </si>
  <si>
    <t xml:space="preserve">Vysoká škola zdravotnická, o.p.s., Praha 5, Duškova 7, PSČ 15000 </t>
  </si>
  <si>
    <t xml:space="preserve">Rada seniorů České republiky, náměstí Winstona Churchilla 1800/2, Žižkov, 130 00 Praha </t>
  </si>
  <si>
    <t xml:space="preserve">Český zeleny kříž, o.p.s., Praha 1, Haštalská 1072/6, PSČ 11000  </t>
  </si>
  <si>
    <t xml:space="preserve">Elpida, o.p.s., Praha 4, Na Strži 1683/40, PSČ 14000  </t>
  </si>
  <si>
    <t xml:space="preserve">PROSTOR PRO, o.p.s., Čajkovského 1861/46a, Nový Hradec Králové, 500 09 Hradec Králové </t>
  </si>
  <si>
    <t xml:space="preserve">Cesta integrace, o.p.s., Masarykovo nám. 6/17, 251 01 Říčany  </t>
  </si>
  <si>
    <t xml:space="preserve">Bona, o.p.s., Praha 8, Pod Čimickým hájem 177/1, PSČ 18100  </t>
  </si>
  <si>
    <t xml:space="preserve">Amelie, z.s., Šaldova 337/15, Karlín, 186 00 Praha  </t>
  </si>
  <si>
    <t xml:space="preserve">Liga otevřených mužů, Husinecká 903/10, Žižkov, 130 00 Praha 3 </t>
  </si>
  <si>
    <t xml:space="preserve">ZkusToZdravě, Úzká 1672/26, České Budějovice 2, 370 05 České Budějovice </t>
  </si>
  <si>
    <t xml:space="preserve">ERGO Aktiv, Olšanská 2666/7, Žižkov, 130 00 Praha 3 </t>
  </si>
  <si>
    <t>266 73 045</t>
  </si>
  <si>
    <t>226 66 249</t>
  </si>
  <si>
    <t>265 41 921</t>
  </si>
  <si>
    <t>270 51 587</t>
  </si>
  <si>
    <t>281 26 181</t>
  </si>
  <si>
    <t>248 53 232</t>
  </si>
  <si>
    <t>257 55 277</t>
  </si>
  <si>
    <t>407 66 152</t>
  </si>
  <si>
    <t>603 37 842</t>
  </si>
  <si>
    <t>242 93 628</t>
  </si>
  <si>
    <t>272 35 530</t>
  </si>
  <si>
    <t>638 29 797</t>
  </si>
  <si>
    <t>284 34 722</t>
  </si>
  <si>
    <t>279 48 706</t>
  </si>
  <si>
    <t>254 05 276</t>
  </si>
  <si>
    <t>701 55 577</t>
  </si>
  <si>
    <t>266 19 032</t>
  </si>
  <si>
    <t>257 32 587</t>
  </si>
  <si>
    <t>270 24 491</t>
  </si>
  <si>
    <t>044 23 879</t>
  </si>
  <si>
    <t xml:space="preserve">Česká alzheimerovská společnost, Šimůnkova 1600/5, Kobylisy, 182 00 Praha 8 </t>
  </si>
  <si>
    <t xml:space="preserve">DOMINO cz, o.p.s., Štefánikova 5462, 760 01 Zlín </t>
  </si>
  <si>
    <t>484 72 476</t>
  </si>
  <si>
    <t xml:space="preserve">Potravinářská komora České republiky, Počernická 272/96, Malešice, 108 00 Praha  </t>
  </si>
  <si>
    <t>HIV/AIDS</t>
  </si>
  <si>
    <t>Česká společnost AIDS pomoc</t>
  </si>
  <si>
    <t>Jihočeská Lambda</t>
  </si>
  <si>
    <t>Network East - West</t>
  </si>
  <si>
    <t>Rozkoš bez rizika</t>
  </si>
  <si>
    <t>Společně proti AIDS</t>
  </si>
  <si>
    <t>Společnost pro plánování rodiny a sexuální výchovu</t>
  </si>
  <si>
    <t>449 90 901</t>
  </si>
  <si>
    <t>699 67 024</t>
  </si>
  <si>
    <t>004 09 367</t>
  </si>
  <si>
    <t>270 13 596</t>
  </si>
  <si>
    <t>170 46 173</t>
  </si>
  <si>
    <t>600 90 065</t>
  </si>
  <si>
    <t xml:space="preserve">Magdaléna, Mníšek pod Brdy, Včelník 1070 </t>
  </si>
  <si>
    <t>256 17 401</t>
  </si>
  <si>
    <t xml:space="preserve">Spolek Ulice Plzeň, Zbrojnická 116/2, Vnitřní Město, 301 00 Plzeň </t>
  </si>
  <si>
    <t>265 96 385</t>
  </si>
  <si>
    <t>Diecézní charita Brno, třída Kpt. Jaroše 1928/9, Brno, 602 00</t>
  </si>
  <si>
    <t xml:space="preserve">POINT 14, Husova 1777/14, Jižní Předměstí, 301 00 Plzeň  </t>
  </si>
  <si>
    <t>663 61 630</t>
  </si>
  <si>
    <t xml:space="preserve">DRUG-OUT Klub, z.s., Velká hradební 13/47, Ústí nad Labem-centrum, 400 01 Ústí nad Labem </t>
  </si>
  <si>
    <t xml:space="preserve">Portus Prachatice, o.p.s., Velké náměstí 14, Prachatice I, 383 01 Prachatice </t>
  </si>
  <si>
    <t>639 13 381</t>
  </si>
  <si>
    <t>445 54 559</t>
  </si>
  <si>
    <t xml:space="preserve">Kolpingovo dílo České republiky z.s., nám. Republiky 286/22, Žďár nad Sázavou 1, 591 01 Žďár nad Sázavou  </t>
  </si>
  <si>
    <t>433 79 729</t>
  </si>
  <si>
    <t xml:space="preserve">SANANIM z. ú., Ovčí hájek 2549/64a, Stodůlky, 158 00 Praha 5 </t>
  </si>
  <si>
    <t>004 96 090</t>
  </si>
  <si>
    <t xml:space="preserve">SEMIRAMIS z. ú., Dlabačova 2208, 288 02 Nymburk  </t>
  </si>
  <si>
    <t>708 45 387</t>
  </si>
  <si>
    <t>PDD</t>
  </si>
  <si>
    <t xml:space="preserve">Rada dětí a mládeže Moravskoslezského kraje,Na Mýtě 1556/10, Hrabůvka, 700 30 Ostrava </t>
  </si>
  <si>
    <t>265 23 825</t>
  </si>
  <si>
    <t>Lékařské služba první pomoci, Palackého náměstí 106/II, 379 01 Třeboň</t>
  </si>
  <si>
    <t>280 85 957</t>
  </si>
  <si>
    <t xml:space="preserve">ABC, o.p.s., Karola Šmidkeho 1823/9, Poruba, 708 00 Ostrava  </t>
  </si>
  <si>
    <t xml:space="preserve">Cesta integrace, Masarykovo nám. 6/17, 251 01 Říčany </t>
  </si>
  <si>
    <t>Oblastní charita Kutná Hora, Havířská 403, Kutná Hora, 284 01</t>
  </si>
  <si>
    <t xml:space="preserve">Centrum péče o děti a rodinu,  Internacionální 1225/19, Suchdol, 165 00 Praha  </t>
  </si>
  <si>
    <t>012 49 622</t>
  </si>
  <si>
    <t>1000 DNÍ DO ŽIVOTA, nadační fond, Na Hřebenech II 1718/10, Praha 4 – Nusle</t>
  </si>
  <si>
    <t>024 30 789</t>
  </si>
  <si>
    <t>034 97 062</t>
  </si>
  <si>
    <t xml:space="preserve">Equilibrium eduction, z.s., V Solníkách 2103, 252 63 Roztoky  </t>
  </si>
  <si>
    <t>266 26 420</t>
  </si>
  <si>
    <t>komora SOTKVO, o.s., Keteňská 18, 193 00 Praha 9</t>
  </si>
  <si>
    <t>* do roku 2015 se jednalo o dotační program Národní akční plány a koncepce.</t>
  </si>
  <si>
    <t>RPZP</t>
  </si>
  <si>
    <t>Akademie medicínského práva o.p.s., Vinohradská 2279/164, 130 00 Praha 3</t>
  </si>
  <si>
    <t xml:space="preserve">Amélie, Šaldova 15, 186 00 Praha 8 </t>
  </si>
  <si>
    <t>ARCUS - onko centrum, z.s., Ješov 24, 783 24 Luká</t>
  </si>
  <si>
    <t xml:space="preserve">Centrum ALMA, z.ú., Přístavní 1111/40, Holešovice, 170 00 Praha 7  </t>
  </si>
  <si>
    <t xml:space="preserve">Centrum paliativní péče, z.ú., Michelská 1/7, Michle, 140 00 Praha 4  </t>
  </si>
  <si>
    <t xml:space="preserve">Centrum pro rozvoj péče o duševní zdraví, z.s., Řehořova 992/10, Žižkov, 130 00 Praha  </t>
  </si>
  <si>
    <t>ČAVO - Česká asociace pro vzácná onemocnění, Bělohorská 269/19, Břevnov, 169 00 Praha 6</t>
  </si>
  <si>
    <t xml:space="preserve">Česká lékařská společnost Jana Evangelisty Purkyně, z.s., Sokolská 490/31, Nové Město, 120 00 Praha </t>
  </si>
  <si>
    <t>025 88 145</t>
  </si>
  <si>
    <t>226 65 005</t>
  </si>
  <si>
    <t>034 63 583</t>
  </si>
  <si>
    <t>629 36 654</t>
  </si>
  <si>
    <t xml:space="preserve">DebRA ČR, z.ú., Černopolní 212/9, Černá Pole, 613 00 Brno  </t>
  </si>
  <si>
    <t>004 44 359</t>
  </si>
  <si>
    <t>Gaudia proti rakovině, z.s., Jeseniova 47, 130 00 Praha 3</t>
  </si>
  <si>
    <t xml:space="preserve">HAIMA CZ, z.s., V úvalu 84/1, Motol, 150 00 Praha </t>
  </si>
  <si>
    <t xml:space="preserve">Hospic sv. Jana N. Neumanna, Neumannova 144, Prachatice I, 383 01 Prachatice </t>
  </si>
  <si>
    <t>Hospic sv. Lazara, Sladkovského 2472/66a, 326 00 Plzeň</t>
  </si>
  <si>
    <t xml:space="preserve">Hospic sv. Štěpána, Rybářské náměstí 662/4, Předměstí, 412 01 Litoměřice  </t>
  </si>
  <si>
    <t xml:space="preserve">Hospic sv. Zdislavy, o.p.s., Pod Perštýnem 321/1, Liberec IV-Perštýn, 460 01 Liberec  </t>
  </si>
  <si>
    <t xml:space="preserve">Institut pro aplikovaný výzkum, edukaci a řízení ve zdravotnctví, o.p.s., Praha 6 - Střešovice, Nad Panenskou 4/164, PSČ 16000  </t>
  </si>
  <si>
    <t xml:space="preserve">Klub nemocných cystickou fibrózou, Kudrnova 95/22, Motol, 150 00 Praha  </t>
  </si>
  <si>
    <t xml:space="preserve">La Strada Česká republika, o.p.s., adresa skryta dle zákona č. 304/2013 </t>
  </si>
  <si>
    <t xml:space="preserve">Mobilní hospic Ondrášek, Gurťjevova 459/11, Zábřeh, 700 30 Ostrava </t>
  </si>
  <si>
    <t xml:space="preserve">Nadace CINDI, Praha 10, Šrobárova 48, PSČ 10042  </t>
  </si>
  <si>
    <t xml:space="preserve">Oblastní charita Červený Kostelec, 5. května 1170, 549 41 Červený Kostelec
</t>
  </si>
  <si>
    <t xml:space="preserve">Osvětová beseda, o.p.s., Táborská 847/15, Nusle, 140 00 Praha 4  </t>
  </si>
  <si>
    <t xml:space="preserve">Parent Project, z.s., Rudé armády 59, 431 44 Droužkovice </t>
  </si>
  <si>
    <t xml:space="preserve">Persefona, z.s., Gorkého 66/17, Veveří, 602 00 Brno </t>
  </si>
  <si>
    <t xml:space="preserve">proFem - centrum pro oběti domácího a sexuálního násilí, o. p. s., V luhu 715/6, Nusle, 140 00 Praha 4 </t>
  </si>
  <si>
    <t>PRO Gaudia, z. ú., Jeseniova 1164/47, 130 00 Praha 3</t>
  </si>
  <si>
    <t>Rodina spolu, z.s., Ústí nad Labem, Baráčnická 809/3</t>
  </si>
  <si>
    <t xml:space="preserve">ROSA - centrum pro ženy,z.s., Podolská 242/25, Podolí, 147 00 Praha </t>
  </si>
  <si>
    <t xml:space="preserve">Sananim z. ú., Ovčí hájek 2549/64a, Stodůlky, 158 00 Praha 5  </t>
  </si>
  <si>
    <t>Sdružení celiaků ČR, Ke Karlovu 455/2, 120 00 Praha  2</t>
  </si>
  <si>
    <t xml:space="preserve">Senior fitnes z. s., Uralská 770/6, Bubeneč, 160 00 Praha 6  </t>
  </si>
  <si>
    <t xml:space="preserve">Spondea, o.p.s., Sýpka 1351/25, Černá Pole, 613 00 Brno </t>
  </si>
  <si>
    <t xml:space="preserve">Zdraví a sport, č.p. 176, 533 05 Dříteč  </t>
  </si>
  <si>
    <t>650 81 374</t>
  </si>
  <si>
    <t>287 00 210</t>
  </si>
  <si>
    <t>242 71 675</t>
  </si>
  <si>
    <t>256 56 317</t>
  </si>
  <si>
    <t>493 66 441</t>
  </si>
  <si>
    <t>270 58 905</t>
  </si>
  <si>
    <t>257 68 255</t>
  </si>
  <si>
    <t>684 05 359</t>
  </si>
  <si>
    <t>253 46 342</t>
  </si>
  <si>
    <t>033 68 823</t>
  </si>
  <si>
    <t xml:space="preserve">Centrum prevence, Starochodovská 1750/91, Chodov, 149 00 Praha </t>
  </si>
  <si>
    <t xml:space="preserve">Asociace poskytovatelů hospicové paliativní hospicové péče, Karlovo náměstí 317/5, Nové Město, 120 00 Praha  </t>
  </si>
  <si>
    <t>270 02 659</t>
  </si>
  <si>
    <t xml:space="preserve">CiKáDa Asociace pacientů s onemocněním ledniv (CKD), z.s., Karlínské náměstí 59/12, Karlín, 186 00 Praha 8 </t>
  </si>
  <si>
    <t>039 14 615</t>
  </si>
  <si>
    <t xml:space="preserve">Česká psychiatrická společnost, Ke Karlovu 460/11, Nové Město, 120 00 Praha  </t>
  </si>
  <si>
    <t>270 51 757</t>
  </si>
  <si>
    <t xml:space="preserve">Česká resuscitační rada, Sokolská 581, Nový Hradec Králové, 500 03 Hradec Králové </t>
  </si>
  <si>
    <t>228 61 793</t>
  </si>
  <si>
    <t xml:space="preserve">ESET - HELP, z. s., Úvalská 3411/47, Strašnice, 100 00 Praha 10  </t>
  </si>
  <si>
    <t xml:space="preserve">Sdružení mladých sklerotiků, z.s., Českolipská 1378/124, 276 01 Mělník </t>
  </si>
  <si>
    <t xml:space="preserve">Revma Liga  Česká republika, z.s., Na slupi 450/4, Nové Město, 128 00 Praha </t>
  </si>
  <si>
    <t xml:space="preserve">Ústav lékového průvodce, z.ú., Klicperova 604/8, Smíchov, 150 00 Praha 5 </t>
  </si>
  <si>
    <t xml:space="preserve">VŠTJ Medicína Praha, Salmovská 1563/5, Nové Město, 120 00 Praha </t>
  </si>
  <si>
    <t>038 06 103</t>
  </si>
  <si>
    <t>629 37 260</t>
  </si>
  <si>
    <t xml:space="preserve">Česká asociace paraplegiků, Dygrýnova 816/8, Černý Most, 198 00 Praha 9 </t>
  </si>
  <si>
    <t xml:space="preserve">Česká lékařská akademie, o.s., Řehořova 992/10, Žižkov, 130 00 Praha  </t>
  </si>
  <si>
    <t xml:space="preserve">Diakonie ČCE - středisko v Rýmařově, Tř. Hrdinů 48, Rýmařov, 79501 </t>
  </si>
  <si>
    <t>488 06 749</t>
  </si>
  <si>
    <t xml:space="preserve">Diakonie ČCE - středisko ve Valašském Meziříčí, Žerotínova 319/21, Valašské Meziříčí, 75701 </t>
  </si>
  <si>
    <t>478 63 561</t>
  </si>
  <si>
    <t>266 77 130</t>
  </si>
  <si>
    <t>Diecézní charita Brno, třída Kpt. Jaroše 1928/9, 602 00 Brno</t>
  </si>
  <si>
    <t xml:space="preserve">Domácí hospic JORDAN, Bydlinského 2964, 390 02 Tábor </t>
  </si>
  <si>
    <t xml:space="preserve">Domácí hospic Setkání, o.p.s., Hrdinů odboje 1017, 516 01 Rychnov nad Kněžnou </t>
  </si>
  <si>
    <t>Domácí hospic Vysočina, Vratislavovo náměstí 115; 592 31, Nové Město na Moravě</t>
  </si>
  <si>
    <t xml:space="preserve">Domov Sue Ryder, o.p.s., Praha 4, Michelská 1/7, PSČ 14000  </t>
  </si>
  <si>
    <t xml:space="preserve">FOKUS ČR, Dolákova 536/24, Bohnice, 181 00 Praha </t>
  </si>
  <si>
    <t xml:space="preserve">HAIMA CZ, z.s., V úvalu 84/1, Motol, 150 00 Praha  </t>
  </si>
  <si>
    <t xml:space="preserve">Hospic sv. Alžběty, o.p.s., Kamenná 207/36, Štýřice, 639 00 Brno </t>
  </si>
  <si>
    <t xml:space="preserve">Hospic sv. Jiří, Svobody 520/3, 350 02 Cheb </t>
  </si>
  <si>
    <t xml:space="preserve">Hospic sv. Zdislavy, Pod Perštýnem 321/1, Liberec IV-Perštýn, 460 01 Liberec  </t>
  </si>
  <si>
    <t xml:space="preserve">Hospic Štrasburk, Bohnická 12/57, Bohnice, 181 00 Praha 8  </t>
  </si>
  <si>
    <t>Hospicová péče sv. Kleofáše Třeboň, o.p.s., Svatopluka Čecha 20, 379 01 Třeboň</t>
  </si>
  <si>
    <t>Charita Hlučín, U Bašty 275/3, 748 01 Hlučín</t>
  </si>
  <si>
    <t>Charita Ostrava, Kořenského 1323/17, Ostrava-Vítkovice, 703 00</t>
  </si>
  <si>
    <t>Charita Svaté rodiny Nový Hrozenkov, Nový Hrozenkov 124, Nový Hrozenkov , 756 04</t>
  </si>
  <si>
    <t xml:space="preserve">Klub nemocných cystickou fibrózou, z.s., Kudrnova 95/22, Motol, 150 00 Praha </t>
  </si>
  <si>
    <t xml:space="preserve">Ledax, o.p.s., Riegrova 1756/51, České Budějovice 3, 370 01 České Budějovice </t>
  </si>
  <si>
    <t xml:space="preserve">o.s. "soft palm", z.s., Českobratrská 276/11, Žižkov (Praha 3), 130 00 Praha </t>
  </si>
  <si>
    <t>Oblastní charita Hradec Králové, Komenského 266, Hradec Králové, 500 03</t>
  </si>
  <si>
    <t>Oblastní charita Vyškov, Morávkova 745/1a, Vyškov, 682 01</t>
  </si>
  <si>
    <t>Pacienti IBD, z.s., Polská 1664/15, 120 00 Praha 2 – Vinohrady CZ</t>
  </si>
  <si>
    <t xml:space="preserve">RUAH, o.p.s., Tyršova 2061, 256 01 Benešov  </t>
  </si>
  <si>
    <t xml:space="preserve">Sdružení pomoci duševně nemocným, Kupkova 664/62, Lesná, 638 00 Brno </t>
  </si>
  <si>
    <t xml:space="preserve">Sdružení rodičů a přátel diabetických dětí v ČR, Prvního pluku 174/8, Karlín, 186 00 Praha </t>
  </si>
  <si>
    <t xml:space="preserve">Sjednocená organizace nevidomých a slabozrakých, Krakovská 1695/21, 110 00 Praha 1  </t>
  </si>
  <si>
    <t xml:space="preserve">Spolek pro lůžkový hospic Mezi stromy, z.s., U Šlapanky 1387, Havlíčkův Brod, 580 01 </t>
  </si>
  <si>
    <t>Svaz postižených civilizačními chorobami v ČR, z.s., Karlínské náměstí 12, 186 00 Praha 8 – Karlín</t>
  </si>
  <si>
    <t xml:space="preserve">SYMPATHEA, o.p.s., Praha 10, Bulharská 26, PSČ 10100 </t>
  </si>
  <si>
    <t xml:space="preserve">Vzdělávací a výzkumný institut AGEL, o.p.s., Mathonova 291/1, Krasice, 796 04 Prostějov  </t>
  </si>
  <si>
    <t>281 20 981</t>
  </si>
  <si>
    <t>023 05 291</t>
  </si>
  <si>
    <t>708 03 978</t>
  </si>
  <si>
    <t>262 04 673</t>
  </si>
  <si>
    <t>266 04 582</t>
  </si>
  <si>
    <t>227 29 909</t>
  </si>
  <si>
    <t>613 83 457</t>
  </si>
  <si>
    <t>227 07 328</t>
  </si>
  <si>
    <t>449 41 960</t>
  </si>
  <si>
    <t>449 40 998</t>
  </si>
  <si>
    <t>487 73 514</t>
  </si>
  <si>
    <t>280 68 955</t>
  </si>
  <si>
    <t>013 27 216</t>
  </si>
  <si>
    <t>459 79 855</t>
  </si>
  <si>
    <t>243 12 355</t>
  </si>
  <si>
    <t>270 07 596</t>
  </si>
  <si>
    <t>042 73 176</t>
  </si>
  <si>
    <t>270 95 223</t>
  </si>
  <si>
    <t>258 81 515</t>
  </si>
  <si>
    <t xml:space="preserve">IMPULS, nadační fond, Kateřinská 468/30, Nové Město, 120 00 Praha 2  </t>
  </si>
  <si>
    <t>261 69 428</t>
  </si>
  <si>
    <t xml:space="preserve">Národní fond Muži proti rakovině, Lucemburská 1301/37, Žižkov, 130 00 Praha </t>
  </si>
  <si>
    <t xml:space="preserve">Český nadační fond pro výzkum, prevenci a léčbu obezity, Hodonínská 1061/61, Severní Předměstí, 323 00 Plzeň </t>
  </si>
  <si>
    <t>290 61 971</t>
  </si>
  <si>
    <t>266 39 220</t>
  </si>
  <si>
    <t xml:space="preserve">Daneta, Nerudova 1180, 500 02 Hradec Králové                                                                                               </t>
  </si>
  <si>
    <t xml:space="preserve">Portus Prachatice - Společnost pro poskytování psychosociální pomoci, Velké náměstí 14, Prachatice I, 383 01 Prachatice </t>
  </si>
  <si>
    <t xml:space="preserve">Prostor plus o.p.s., Na Pustině 1068, Kolín II, 280 02 Kolín  </t>
  </si>
  <si>
    <t xml:space="preserve">Rizika internetu a komunikačních technologií (alias Nebuď oběť), Na Hradbách 1922/15, Moravská Ostrava, 702 00 Ostrava </t>
  </si>
  <si>
    <t xml:space="preserve">Centrum inkluze o.p.s., Klokočov 185, 747 47 Vítkov </t>
  </si>
  <si>
    <t>481 57 457</t>
  </si>
  <si>
    <t>265 94 633</t>
  </si>
  <si>
    <t>228 37 965</t>
  </si>
  <si>
    <t>294 61 545</t>
  </si>
  <si>
    <t>PrKrimi</t>
  </si>
  <si>
    <t xml:space="preserve">Občanské sdružení ONYX, Gahurova 1563, 760 01 Zlín  </t>
  </si>
  <si>
    <t xml:space="preserve">Sdružení Meta,o.s., V Roštinách 118, 251 01 Světice </t>
  </si>
  <si>
    <t xml:space="preserve">A Kluby České republiky o.p.s., 
č.p. 45, 679 06 Krasová  </t>
  </si>
  <si>
    <t>262 21 268</t>
  </si>
  <si>
    <t xml:space="preserve">Arkáda - sociálně psychologické centrum, z.ú., 
Husovo nám. 2/24, Budějovické Předměstí, 397 01 Písek  </t>
  </si>
  <si>
    <t>600 83 204</t>
  </si>
  <si>
    <t xml:space="preserve">Centrum ALMA, Přístavní 1111/40, Holešovice, 170 00 Praha 7 </t>
  </si>
  <si>
    <t xml:space="preserve">Centrum pro pomoc dětem a mládeži o.p.s., T. G. Masaryka 114, Latrán, 381 01 Český Krumlov </t>
  </si>
  <si>
    <t>251 58 058</t>
  </si>
  <si>
    <t xml:space="preserve">Centrum protidrogové prevence a terapie, o.p.s., Plzenecká 663/13, Východní Předměstí, 326 00 Plzeň </t>
  </si>
  <si>
    <t xml:space="preserve">CEPROS - centrum pro podporu rozvoje společnosti, o.s., Dělostřelecká 1141/3, Liberec I-Staré Město, 460 01 Liberec </t>
  </si>
  <si>
    <t xml:space="preserve">Česká koalice proti tabáku, z. s., Krkonošská 1534/6, Vinohrady, 120 00 Praha 2 </t>
  </si>
  <si>
    <t>252 32 142</t>
  </si>
  <si>
    <t>270 43 860</t>
  </si>
  <si>
    <t>684 05 316</t>
  </si>
  <si>
    <t>004 26 105</t>
  </si>
  <si>
    <t>Český červený kříž, oblastní spolek Litoměřice, Tylova 1239/16, 412 01 Litoměřice 1</t>
  </si>
  <si>
    <t xml:space="preserve">Darmoděj, Dukelská 456/13, 790 01 Jeseník  </t>
  </si>
  <si>
    <t>257 21 259</t>
  </si>
  <si>
    <t xml:space="preserve">DROP IN - Středisko prevence a léčby drogových závislostí, o.p.s., Karolíny Světlé 286/18, 110 00 Praha 1 Staré Město
</t>
  </si>
  <si>
    <t xml:space="preserve">DRUG-OUT Klub, z.s. , 
Velká hradební 13/47, Ústí nad Labem-centrum, 400 01 Ústí nad Labem  </t>
  </si>
  <si>
    <t xml:space="preserve">ESET-HELP, 
Úvalská 3411/47, Strašnice, 100 00 Praha 10  </t>
  </si>
  <si>
    <t>270 27 864</t>
  </si>
  <si>
    <t>Charita Kyjov, Palackého 194, Kyjov, 697 01</t>
  </si>
  <si>
    <t xml:space="preserve">KAPPA - HELP, o.s., Kojetínská 382/11, Přerov I-Město, 750 02 Přerov </t>
  </si>
  <si>
    <t>Kolpingovo dílo České republiky z.s., náměstí Republiky 286/22, 591 01 Žďár nad Sázavou</t>
  </si>
  <si>
    <t>441 64 114</t>
  </si>
  <si>
    <t>667 43 192</t>
  </si>
  <si>
    <t xml:space="preserve">Krizové a kontaktní centrum "Pod slunečníkem" o.p.s., Hradecká 650/16, Předměstí, 746 01 Opava, </t>
  </si>
  <si>
    <t>478 12 052</t>
  </si>
  <si>
    <t xml:space="preserve">LAXUS o.s., Sadová 2107, 288 02 Nymburk  </t>
  </si>
  <si>
    <t xml:space="preserve">626 95 487 </t>
  </si>
  <si>
    <t>MAJÁK, o.p.s., Konopná 776, Liberec 14, 460 14</t>
  </si>
  <si>
    <t>Magdaléna, o.p.s., Mníšek pod Brdy, Včelník 1070</t>
  </si>
  <si>
    <t xml:space="preserve">Metha, z.ú., Pravdova 837, Jindřichův Hradec II, 377 01 Jindřichův Hradec </t>
  </si>
  <si>
    <t>Nemocnice Milosrdných sester sv. Karla Boromejského, Vlašská 336/36, 118 33 Praha 1 - Malá Strana</t>
  </si>
  <si>
    <t>270 16 218</t>
  </si>
  <si>
    <t>270 18 075</t>
  </si>
  <si>
    <t xml:space="preserve">Oblastní charita Kroměříž, Ztracená 63/1, Kroměříž, 767 01 </t>
  </si>
  <si>
    <t xml:space="preserve">Oblastní charita Kyjov, Palackého 194, Kyjov, 697 01 </t>
  </si>
  <si>
    <t xml:space="preserve">POINT 14, 
Husova 1777/14, Jižní Předměstí, 301 00 Plzeň  </t>
  </si>
  <si>
    <t xml:space="preserve">PONTIS Šumperk o.p.s., 
Gen. Svobody 2800/68, 787 01 Šumperk  </t>
  </si>
  <si>
    <t xml:space="preserve">Prev-Centrum, z.ú., Meziškolská 1120/2, Břevnov, 169 00 Praha </t>
  </si>
  <si>
    <t xml:space="preserve">PREVENT 99 z.ú., Heydukova 349, Strakonice I, 386 01 Strakonice </t>
  </si>
  <si>
    <t xml:space="preserve">PROGRESSIVE, Minská 774/6, Vršovice, 101 00 Praha 10 </t>
  </si>
  <si>
    <t xml:space="preserve">Prostor plus o.p.s., Na Pustině 1068, Kolín II, 280 02 Kolín </t>
  </si>
  <si>
    <t xml:space="preserve">Renarkon o.p.s., Mariánskohorská 1328/29, Moravská Ostrava, 702 00 Ostrava  </t>
  </si>
  <si>
    <t>258 43 907</t>
  </si>
  <si>
    <t>673 64 012</t>
  </si>
  <si>
    <t>691 00 641</t>
  </si>
  <si>
    <t>266 14 936</t>
  </si>
  <si>
    <t>253 80 443</t>
  </si>
  <si>
    <t xml:space="preserve">SANANIM, Ovčí hájek 2549/64a, Stodůlky, 158 00 Praha 5 </t>
  </si>
  <si>
    <t xml:space="preserve">Podané ruce, z. s., 
Zborovská 465, Místek, 738 01 Frýdek-Místek  </t>
  </si>
  <si>
    <t xml:space="preserve">Sdružení SCAN, Pod Nemocnicí 220, 252 26 Třebotov </t>
  </si>
  <si>
    <t>638 38 303</t>
  </si>
  <si>
    <t>703 05 731</t>
  </si>
  <si>
    <t>265 15 431</t>
  </si>
  <si>
    <t xml:space="preserve">SEMIRAMIS, Dlabačova 2208, 288 02 Nymburk  </t>
  </si>
  <si>
    <t xml:space="preserve">Světlo Kadaň, Husova 1325, 432 01 Kadaň </t>
  </si>
  <si>
    <t xml:space="preserve">White Light I, z.ú., Pražská 166/47, Vaňov, 400 01 Ústí nad Labem </t>
  </si>
  <si>
    <t>656 50 701</t>
  </si>
  <si>
    <t>646 76 803</t>
  </si>
  <si>
    <t>ProtiDrog</t>
  </si>
  <si>
    <t>Hospic sv. Štěpána, Rybářské nám. 662/4, 412 01 Litoměřice</t>
  </si>
  <si>
    <t xml:space="preserve">"HVĚZDA z.ú.", Masarykova 443, Malenovice, 763 02 Zlín  </t>
  </si>
  <si>
    <t>708 29 560</t>
  </si>
  <si>
    <t xml:space="preserve">Česká obuvnická a kožedělná asociace, třída Tomáše Bati 5267, 760 01 Zlín  </t>
  </si>
  <si>
    <t>269 82 510</t>
  </si>
  <si>
    <t>Dotační program HIV_AIDS celkem</t>
  </si>
  <si>
    <t>Dotační program Drogy celkem</t>
  </si>
  <si>
    <t>Dotační programy celkem</t>
  </si>
  <si>
    <t>Kapitola: 335 - Ministerstvo zdravonictví ČR</t>
  </si>
  <si>
    <t xml:space="preserve">MAJÁK, o.p.s., Liberec 14, Konopná 776, PSČ 46014  </t>
  </si>
  <si>
    <t>BKZP</t>
  </si>
  <si>
    <t>Lékořice, zs.s Pod Slovany 4/1977, 128 00 Praha 2</t>
  </si>
  <si>
    <t>Dotační program "PROGRAM VYROVNÁVÁNÍ PŘÍLEŽITOSTÍ PRO OBČANY SE ZDRAVOTNÍM POSTIŽENÍM" celkem</t>
  </si>
  <si>
    <t>Dotační program "NÁRODNÍ PROGRAM ZDRAVÍ - PROJEKTY PODPORY ZDRAVÍ" celkem</t>
  </si>
  <si>
    <t>Dotační program "NÁRODNÍ PROGRAM ŘEŠENÍ PROBLEMATIKY HIV/AIDS" celkem</t>
  </si>
  <si>
    <t>Dotační program "PROGRAM PÉČE O DĚTI A DOROST" celkem</t>
  </si>
  <si>
    <t>Dotační program "ROZVOJOVÉ PROJEKTY ZDRAVOTNÍ PÉČE" celkem</t>
  </si>
  <si>
    <t>Dotační program "PROGRAM NA PODPORU NNO PŮSOBÍCÍCH V OBLASTI ZDRAVOTNICTVÍ VČ. PALIATIVNÍ HOSPICOVÉ PÉČE" celkem</t>
  </si>
  <si>
    <t>Dotační program "PREVENCE KRIMINALITY" celkem</t>
  </si>
  <si>
    <t>Dotační program "PROTIDROGOVÉ POLITIKY" celkem</t>
  </si>
  <si>
    <t>Dotační program "BEZPEČNOST A KVALITA ZDRAVOTNÍ PÉČE" celkem</t>
  </si>
  <si>
    <t>skutečnost k 31.12.2015</t>
  </si>
  <si>
    <t>skutečnost k 31.12.2014</t>
  </si>
  <si>
    <t>skutečnost k 31.12.2016</t>
  </si>
  <si>
    <t>skutečnost k 31.12.2013 (sestupně dle objemu poskytnutých prostředků)*</t>
  </si>
  <si>
    <t>Asociace pomáhající lidem s autismem - APLA Praha, (Národní ústav pro autismus, z.ú.) Brunnerova 1011/3, 163 00 Praha 17</t>
  </si>
  <si>
    <t>NÁRODNÍ PROGRAM ZDRAVÍ - PROJEKTY PODPORY ZDRAVÍ (NPZ_PPZ)</t>
  </si>
  <si>
    <t>NÁRODNÍ PROGRAM ŘEŠENÍ PROBLEMATIKY HIV/AIDS (HIV/AIDS)</t>
  </si>
  <si>
    <t>PROGRAM PÉČE O DĚTI A DOROST (PDD)</t>
  </si>
  <si>
    <t>ROZVOJOVÉ PROJEKTY ZDRAVOTNÍ PÉČE (RPZP)</t>
  </si>
  <si>
    <t>BEZPEČNOST A KVALITA ZDRAVOTNÍ PÉČE (BKZP)</t>
  </si>
  <si>
    <t>PROGRAM PROTIDROGOVÉ POLITIKY (ProtiDrog)</t>
  </si>
  <si>
    <t>PREVENCE KRIMINALITY (PrKrimi)</t>
  </si>
  <si>
    <t>PrPNno</t>
  </si>
  <si>
    <t>PROGRAM NA PODPORU NESTÁTNÍCH NEZISKOVÝCH ORGANIZACÍ PŮSOBÍCÍCH V OBLASTI ZDRAVOTNICTVÍ VČETNĚ PALIATIVNÍ HOSPICOVÉ PÉČE (PrPNno)</t>
  </si>
  <si>
    <t>Program grantové podpory</t>
  </si>
  <si>
    <t>Vyrovnávání příležitostí pro zdrav.post.</t>
  </si>
  <si>
    <t>Rozvojové projekty zdravotní péče</t>
  </si>
  <si>
    <t>Národní program zdraví</t>
  </si>
  <si>
    <t>Program péče o děti a dorost</t>
  </si>
  <si>
    <t>Prevence kriminality</t>
  </si>
  <si>
    <t>Bezpečnost a kvalita zdravotní péče</t>
  </si>
  <si>
    <t>Podpora NNO vč. oblasti paliativní péče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</si>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</sst>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56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rgb="FF606060"/>
      <name val="Arial"/>
      <family val="2"/>
      <charset val="238"/>
    </font>
    <font>
      <i/>
      <sz val="11"/>
      <color theme="1"/>
      <name val="Arial"/>
      <family val="2"/>
      <charset val="238"/>
    </font>
    <font>
      <u/>
      <sz val="10"/>
      <color theme="1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6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  <xf numFmtId="0" fontId="1" fillId="0" borderId="0"/>
    <xf numFmtId="0" fontId="42" fillId="0" borderId="0"/>
  </cellStyleXfs>
  <cellXfs count="150">
    <xf numFmtId="0" fontId="0" fillId="0" borderId="0" xfId="0"/>
    <xf numFmtId="0" fontId="39" fillId="0" borderId="0" xfId="80" applyFont="1" applyBorder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44" fillId="0" borderId="0" xfId="0" applyFont="1"/>
    <xf numFmtId="0" fontId="45" fillId="0" borderId="0" xfId="0" applyFont="1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46" fillId="0" borderId="0" xfId="0" applyFont="1"/>
    <xf numFmtId="0" fontId="45" fillId="0" borderId="0" xfId="80" applyFont="1" applyAlignment="1">
      <alignment horizontal="centerContinuous" vertical="center"/>
    </xf>
    <xf numFmtId="0" fontId="44" fillId="0" borderId="0" xfId="0" applyFont="1" applyAlignment="1">
      <alignment horizontal="centerContinuous" vertical="center"/>
    </xf>
    <xf numFmtId="0" fontId="48" fillId="0" borderId="0" xfId="80" applyFont="1" applyBorder="1" applyAlignment="1">
      <alignment horizontal="left" vertical="center" wrapText="1"/>
    </xf>
    <xf numFmtId="4" fontId="48" fillId="0" borderId="0" xfId="80" applyNumberFormat="1" applyFont="1" applyBorder="1" applyAlignment="1">
      <alignment horizontal="right" vertical="center"/>
    </xf>
    <xf numFmtId="0" fontId="44" fillId="0" borderId="0" xfId="0" applyFont="1" applyBorder="1"/>
    <xf numFmtId="0" fontId="49" fillId="0" borderId="0" xfId="80" applyFont="1"/>
    <xf numFmtId="0" fontId="48" fillId="0" borderId="0" xfId="80" applyFont="1"/>
    <xf numFmtId="0" fontId="50" fillId="0" borderId="0" xfId="80" applyFont="1" applyBorder="1"/>
    <xf numFmtId="0" fontId="3" fillId="0" borderId="15" xfId="0" applyFont="1" applyFill="1" applyBorder="1" applyAlignment="1">
      <alignment vertical="center" wrapText="1"/>
    </xf>
    <xf numFmtId="0" fontId="43" fillId="0" borderId="15" xfId="0" applyFont="1" applyBorder="1"/>
    <xf numFmtId="0" fontId="43" fillId="0" borderId="15" xfId="0" applyFont="1" applyBorder="1" applyAlignment="1">
      <alignment wrapText="1"/>
    </xf>
    <xf numFmtId="0" fontId="41" fillId="0" borderId="0" xfId="0" applyFont="1" applyBorder="1" applyAlignment="1">
      <alignment horizontal="centerContinuous" wrapText="1"/>
    </xf>
    <xf numFmtId="0" fontId="40" fillId="0" borderId="0" xfId="80" applyFont="1" applyBorder="1" applyAlignment="1">
      <alignment horizontal="centerContinuous" vertical="center"/>
    </xf>
    <xf numFmtId="0" fontId="0" fillId="0" borderId="0" xfId="0" applyBorder="1" applyAlignment="1">
      <alignment horizontal="centerContinuous" wrapText="1"/>
    </xf>
    <xf numFmtId="0" fontId="0" fillId="0" borderId="0" xfId="0" applyBorder="1" applyAlignment="1">
      <alignment horizontal="centerContinuous" vertical="center"/>
    </xf>
    <xf numFmtId="0" fontId="43" fillId="0" borderId="15" xfId="0" applyFont="1" applyBorder="1" applyAlignment="1">
      <alignment horizontal="left" wrapText="1"/>
    </xf>
    <xf numFmtId="0" fontId="3" fillId="0" borderId="15" xfId="0" applyFont="1" applyFill="1" applyBorder="1" applyAlignment="1">
      <alignment horizontal="left" vertical="center" wrapText="1"/>
    </xf>
    <xf numFmtId="49" fontId="47" fillId="0" borderId="15" xfId="0" applyNumberFormat="1" applyFont="1" applyFill="1" applyBorder="1" applyAlignment="1">
      <alignment horizontal="center" vertical="center"/>
    </xf>
    <xf numFmtId="0" fontId="40" fillId="0" borderId="0" xfId="8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4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3" fillId="0" borderId="21" xfId="0" applyFont="1" applyBorder="1"/>
    <xf numFmtId="0" fontId="43" fillId="0" borderId="21" xfId="0" applyFont="1" applyBorder="1" applyAlignment="1">
      <alignment wrapText="1"/>
    </xf>
    <xf numFmtId="0" fontId="43" fillId="0" borderId="26" xfId="0" applyFont="1" applyBorder="1"/>
    <xf numFmtId="0" fontId="3" fillId="0" borderId="21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center"/>
    </xf>
    <xf numFmtId="0" fontId="53" fillId="0" borderId="0" xfId="0" applyFont="1"/>
    <xf numFmtId="0" fontId="43" fillId="59" borderId="15" xfId="0" applyFont="1" applyFill="1" applyBorder="1"/>
    <xf numFmtId="0" fontId="51" fillId="59" borderId="0" xfId="80" applyFont="1" applyFill="1" applyAlignment="1">
      <alignment horizontal="left" vertical="center"/>
    </xf>
    <xf numFmtId="0" fontId="3" fillId="0" borderId="14" xfId="0" applyFont="1" applyFill="1" applyBorder="1" applyAlignment="1">
      <alignment vertical="center" wrapText="1"/>
    </xf>
    <xf numFmtId="0" fontId="43" fillId="0" borderId="20" xfId="8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4" fontId="48" fillId="0" borderId="35" xfId="0" applyNumberFormat="1" applyFont="1" applyBorder="1"/>
    <xf numFmtId="4" fontId="48" fillId="0" borderId="22" xfId="0" applyNumberFormat="1" applyFont="1" applyBorder="1"/>
    <xf numFmtId="4" fontId="48" fillId="0" borderId="32" xfId="0" applyNumberFormat="1" applyFont="1" applyBorder="1"/>
    <xf numFmtId="0" fontId="48" fillId="0" borderId="33" xfId="0" applyFont="1" applyBorder="1" applyAlignment="1">
      <alignment horizontal="left" vertical="center"/>
    </xf>
    <xf numFmtId="0" fontId="48" fillId="0" borderId="21" xfId="0" applyFont="1" applyBorder="1" applyAlignment="1">
      <alignment horizontal="left" vertical="center"/>
    </xf>
    <xf numFmtId="0" fontId="48" fillId="0" borderId="21" xfId="0" applyFont="1" applyBorder="1"/>
    <xf numFmtId="0" fontId="48" fillId="0" borderId="31" xfId="0" applyFont="1" applyBorder="1" applyAlignment="1">
      <alignment horizontal="left" vertical="center"/>
    </xf>
    <xf numFmtId="49" fontId="3" fillId="0" borderId="3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/>
    </xf>
    <xf numFmtId="49" fontId="3" fillId="0" borderId="27" xfId="0" applyNumberFormat="1" applyFont="1" applyFill="1" applyBorder="1" applyAlignment="1">
      <alignment horizontal="left" vertical="center" wrapText="1"/>
    </xf>
    <xf numFmtId="0" fontId="48" fillId="0" borderId="15" xfId="0" applyFont="1" applyBorder="1"/>
    <xf numFmtId="0" fontId="48" fillId="0" borderId="27" xfId="0" applyFont="1" applyBorder="1"/>
    <xf numFmtId="0" fontId="43" fillId="0" borderId="27" xfId="0" applyFont="1" applyBorder="1"/>
    <xf numFmtId="49" fontId="3" fillId="0" borderId="27" xfId="0" applyNumberFormat="1" applyFont="1" applyFill="1" applyBorder="1" applyAlignment="1">
      <alignment horizontal="left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43" fillId="0" borderId="14" xfId="0" applyFont="1" applyBorder="1"/>
    <xf numFmtId="49" fontId="3" fillId="0" borderId="14" xfId="0" applyNumberFormat="1" applyFont="1" applyFill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wrapText="1"/>
    </xf>
    <xf numFmtId="0" fontId="43" fillId="0" borderId="29" xfId="80" applyFont="1" applyBorder="1" applyAlignment="1">
      <alignment horizontal="center" vertical="center"/>
    </xf>
    <xf numFmtId="0" fontId="43" fillId="59" borderId="29" xfId="80" applyFont="1" applyFill="1" applyBorder="1" applyAlignment="1">
      <alignment horizontal="center" vertical="center" wrapText="1"/>
    </xf>
    <xf numFmtId="0" fontId="43" fillId="0" borderId="29" xfId="80" applyFont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/>
    </xf>
    <xf numFmtId="0" fontId="43" fillId="59" borderId="30" xfId="80" applyFont="1" applyFill="1" applyBorder="1" applyAlignment="1">
      <alignment horizontal="center" vertical="center" wrapText="1"/>
    </xf>
    <xf numFmtId="4" fontId="48" fillId="0" borderId="15" xfId="0" applyNumberFormat="1" applyFont="1" applyBorder="1"/>
    <xf numFmtId="0" fontId="45" fillId="0" borderId="0" xfId="0" applyFont="1" applyAlignment="1">
      <alignment horizontal="center" wrapText="1"/>
    </xf>
    <xf numFmtId="0" fontId="45" fillId="0" borderId="0" xfId="0" applyFont="1" applyAlignment="1">
      <alignment wrapText="1"/>
    </xf>
    <xf numFmtId="0" fontId="48" fillId="0" borderId="17" xfId="0" applyFont="1" applyBorder="1" applyAlignment="1">
      <alignment horizontal="center" vertical="center" wrapText="1"/>
    </xf>
    <xf numFmtId="0" fontId="48" fillId="0" borderId="29" xfId="80" applyFont="1" applyBorder="1" applyAlignment="1">
      <alignment horizontal="center" vertical="center" wrapText="1"/>
    </xf>
    <xf numFmtId="0" fontId="48" fillId="0" borderId="29" xfId="80" applyFont="1" applyBorder="1" applyAlignment="1">
      <alignment horizontal="center" vertical="center"/>
    </xf>
    <xf numFmtId="0" fontId="48" fillId="59" borderId="29" xfId="80" applyFont="1" applyFill="1" applyBorder="1" applyAlignment="1">
      <alignment horizontal="center" vertical="center" wrapText="1"/>
    </xf>
    <xf numFmtId="0" fontId="48" fillId="59" borderId="30" xfId="80" applyFont="1" applyFill="1" applyBorder="1" applyAlignment="1">
      <alignment horizontal="center" vertical="center" wrapText="1"/>
    </xf>
    <xf numFmtId="0" fontId="48" fillId="0" borderId="20" xfId="80" applyFont="1" applyFill="1" applyBorder="1" applyAlignment="1">
      <alignment horizontal="center" vertical="center" wrapText="1"/>
    </xf>
    <xf numFmtId="0" fontId="48" fillId="0" borderId="14" xfId="0" applyFont="1" applyBorder="1"/>
    <xf numFmtId="4" fontId="48" fillId="0" borderId="14" xfId="0" applyNumberFormat="1" applyFont="1" applyBorder="1"/>
    <xf numFmtId="4" fontId="48" fillId="0" borderId="27" xfId="0" applyNumberFormat="1" applyFont="1" applyBorder="1"/>
    <xf numFmtId="0" fontId="48" fillId="0" borderId="31" xfId="0" applyFont="1" applyBorder="1"/>
    <xf numFmtId="0" fontId="48" fillId="0" borderId="30" xfId="80" applyFont="1" applyFill="1" applyBorder="1" applyAlignment="1">
      <alignment horizontal="center" vertical="center" wrapText="1"/>
    </xf>
    <xf numFmtId="0" fontId="48" fillId="59" borderId="29" xfId="80" applyFont="1" applyFill="1" applyBorder="1" applyAlignment="1">
      <alignment horizontal="center" vertical="center"/>
    </xf>
    <xf numFmtId="0" fontId="48" fillId="0" borderId="18" xfId="80" applyFont="1" applyBorder="1" applyAlignment="1">
      <alignment horizontal="center" vertical="center" wrapText="1"/>
    </xf>
    <xf numFmtId="0" fontId="48" fillId="0" borderId="18" xfId="80" applyFont="1" applyBorder="1" applyAlignment="1">
      <alignment horizontal="center" vertical="center"/>
    </xf>
    <xf numFmtId="0" fontId="48" fillId="59" borderId="18" xfId="80" applyFont="1" applyFill="1" applyBorder="1" applyAlignment="1">
      <alignment horizontal="center" vertical="center" wrapText="1"/>
    </xf>
    <xf numFmtId="0" fontId="48" fillId="59" borderId="19" xfId="8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left" vertical="center"/>
    </xf>
    <xf numFmtId="0" fontId="45" fillId="0" borderId="0" xfId="8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4" fillId="59" borderId="0" xfId="0" applyFont="1" applyFill="1"/>
    <xf numFmtId="0" fontId="45" fillId="0" borderId="0" xfId="0" applyFont="1" applyAlignment="1">
      <alignment horizontal="center" vertical="center" wrapText="1"/>
    </xf>
    <xf numFmtId="49" fontId="3" fillId="59" borderId="15" xfId="0" applyNumberFormat="1" applyFont="1" applyFill="1" applyBorder="1" applyAlignment="1">
      <alignment horizontal="center" vertical="center"/>
    </xf>
    <xf numFmtId="0" fontId="54" fillId="0" borderId="0" xfId="0" applyFont="1"/>
    <xf numFmtId="0" fontId="43" fillId="59" borderId="33" xfId="0" applyFont="1" applyFill="1" applyBorder="1"/>
    <xf numFmtId="0" fontId="43" fillId="59" borderId="21" xfId="0" applyFont="1" applyFill="1" applyBorder="1"/>
    <xf numFmtId="0" fontId="43" fillId="59" borderId="31" xfId="0" applyFont="1" applyFill="1" applyBorder="1"/>
    <xf numFmtId="0" fontId="41" fillId="0" borderId="0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41" fillId="0" borderId="0" xfId="0" applyFont="1" applyAlignment="1">
      <alignment vertical="center" wrapText="1"/>
    </xf>
    <xf numFmtId="0" fontId="45" fillId="0" borderId="0" xfId="0" applyFont="1" applyAlignment="1">
      <alignment vertical="center" wrapText="1"/>
    </xf>
    <xf numFmtId="0" fontId="48" fillId="0" borderId="33" xfId="0" applyFont="1" applyBorder="1"/>
    <xf numFmtId="49" fontId="3" fillId="0" borderId="34" xfId="0" applyNumberFormat="1" applyFont="1" applyFill="1" applyBorder="1" applyAlignment="1">
      <alignment horizontal="center" vertical="center"/>
    </xf>
    <xf numFmtId="0" fontId="43" fillId="0" borderId="34" xfId="0" applyFont="1" applyBorder="1"/>
    <xf numFmtId="0" fontId="46" fillId="60" borderId="17" xfId="0" applyFont="1" applyFill="1" applyBorder="1" applyAlignment="1">
      <alignment vertical="center" wrapText="1"/>
    </xf>
    <xf numFmtId="0" fontId="52" fillId="60" borderId="28" xfId="80" applyFont="1" applyFill="1" applyBorder="1" applyAlignment="1">
      <alignment horizontal="left" vertical="center" wrapText="1"/>
    </xf>
    <xf numFmtId="0" fontId="52" fillId="60" borderId="29" xfId="80" applyFont="1" applyFill="1" applyBorder="1" applyAlignment="1">
      <alignment horizontal="left" vertical="center" wrapText="1"/>
    </xf>
    <xf numFmtId="4" fontId="52" fillId="60" borderId="29" xfId="80" applyNumberFormat="1" applyFont="1" applyFill="1" applyBorder="1" applyAlignment="1">
      <alignment horizontal="right" vertical="center"/>
    </xf>
    <xf numFmtId="4" fontId="52" fillId="60" borderId="30" xfId="80" applyNumberFormat="1" applyFont="1" applyFill="1" applyBorder="1" applyAlignment="1">
      <alignment horizontal="right" vertical="center"/>
    </xf>
    <xf numFmtId="0" fontId="51" fillId="60" borderId="17" xfId="0" applyFont="1" applyFill="1" applyBorder="1" applyAlignment="1">
      <alignment vertical="center"/>
    </xf>
    <xf numFmtId="4" fontId="48" fillId="59" borderId="22" xfId="0" applyNumberFormat="1" applyFont="1" applyFill="1" applyBorder="1"/>
    <xf numFmtId="0" fontId="48" fillId="0" borderId="23" xfId="0" applyFont="1" applyBorder="1"/>
    <xf numFmtId="49" fontId="3" fillId="0" borderId="38" xfId="0" applyNumberFormat="1" applyFont="1" applyFill="1" applyBorder="1" applyAlignment="1">
      <alignment horizontal="center" vertical="center"/>
    </xf>
    <xf numFmtId="0" fontId="43" fillId="0" borderId="24" xfId="0" applyFont="1" applyBorder="1"/>
    <xf numFmtId="4" fontId="48" fillId="0" borderId="25" xfId="0" applyNumberFormat="1" applyFont="1" applyBorder="1"/>
    <xf numFmtId="3" fontId="3" fillId="0" borderId="15" xfId="0" applyNumberFormat="1" applyFont="1" applyFill="1" applyBorder="1" applyAlignment="1">
      <alignment horizontal="right" wrapText="1"/>
    </xf>
    <xf numFmtId="3" fontId="3" fillId="0" borderId="34" xfId="0" applyNumberFormat="1" applyFont="1" applyFill="1" applyBorder="1" applyAlignment="1">
      <alignment horizontal="right" wrapText="1"/>
    </xf>
    <xf numFmtId="3" fontId="3" fillId="59" borderId="34" xfId="0" applyNumberFormat="1" applyFont="1" applyFill="1" applyBorder="1" applyAlignment="1">
      <alignment horizontal="right" wrapText="1"/>
    </xf>
    <xf numFmtId="3" fontId="3" fillId="59" borderId="15" xfId="0" applyNumberFormat="1" applyFont="1" applyFill="1" applyBorder="1" applyAlignment="1">
      <alignment horizontal="right" wrapText="1"/>
    </xf>
    <xf numFmtId="3" fontId="3" fillId="0" borderId="27" xfId="0" applyNumberFormat="1" applyFont="1" applyFill="1" applyBorder="1" applyAlignment="1">
      <alignment horizontal="right" wrapText="1"/>
    </xf>
    <xf numFmtId="3" fontId="3" fillId="59" borderId="27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48" fillId="0" borderId="26" xfId="0" applyFont="1" applyBorder="1"/>
    <xf numFmtId="4" fontId="48" fillId="0" borderId="39" xfId="0" applyNumberFormat="1" applyFont="1" applyBorder="1"/>
    <xf numFmtId="3" fontId="3" fillId="0" borderId="24" xfId="0" applyNumberFormat="1" applyFont="1" applyFill="1" applyBorder="1" applyAlignment="1">
      <alignment horizontal="right" wrapText="1"/>
    </xf>
    <xf numFmtId="0" fontId="48" fillId="0" borderId="29" xfId="80" applyFont="1" applyFill="1" applyBorder="1" applyAlignment="1">
      <alignment horizontal="center" vertical="center" wrapText="1"/>
    </xf>
    <xf numFmtId="4" fontId="43" fillId="59" borderId="40" xfId="0" applyNumberFormat="1" applyFont="1" applyFill="1" applyBorder="1"/>
    <xf numFmtId="4" fontId="43" fillId="59" borderId="41" xfId="0" applyNumberFormat="1" applyFont="1" applyFill="1" applyBorder="1"/>
    <xf numFmtId="4" fontId="43" fillId="59" borderId="42" xfId="0" applyNumberFormat="1" applyFont="1" applyFill="1" applyBorder="1"/>
    <xf numFmtId="4" fontId="52" fillId="60" borderId="43" xfId="80" applyNumberFormat="1" applyFont="1" applyFill="1" applyBorder="1" applyAlignment="1">
      <alignment horizontal="right" vertical="center"/>
    </xf>
    <xf numFmtId="0" fontId="48" fillId="0" borderId="20" xfId="0" applyFont="1" applyBorder="1" applyAlignment="1">
      <alignment horizontal="center" vertical="center" wrapText="1"/>
    </xf>
    <xf numFmtId="0" fontId="48" fillId="0" borderId="20" xfId="0" applyFont="1" applyBorder="1" applyAlignment="1">
      <alignment horizontal="center" vertical="center"/>
    </xf>
    <xf numFmtId="0" fontId="48" fillId="0" borderId="20" xfId="80" applyFont="1" applyBorder="1" applyAlignment="1">
      <alignment horizontal="center" vertical="center" wrapText="1"/>
    </xf>
    <xf numFmtId="0" fontId="44" fillId="0" borderId="20" xfId="0" applyFont="1" applyBorder="1"/>
    <xf numFmtId="0" fontId="55" fillId="0" borderId="0" xfId="80" applyFont="1"/>
    <xf numFmtId="0" fontId="43" fillId="0" borderId="0" xfId="80" applyFont="1" applyAlignment="1">
      <alignment horizontal="left" vertical="center" wrapText="1"/>
    </xf>
    <xf numFmtId="0" fontId="45" fillId="0" borderId="0" xfId="0" applyFont="1" applyAlignment="1">
      <alignment horizontal="center" wrapText="1"/>
    </xf>
    <xf numFmtId="0" fontId="43" fillId="0" borderId="0" xfId="80" applyFont="1" applyAlignment="1">
      <alignment vertical="center" wrapText="1"/>
    </xf>
    <xf numFmtId="0" fontId="48" fillId="0" borderId="0" xfId="80" applyFont="1" applyAlignment="1">
      <alignment vertical="center" wrapText="1"/>
    </xf>
    <xf numFmtId="0" fontId="50" fillId="0" borderId="0" xfId="80" applyFont="1" applyBorder="1" applyAlignment="1">
      <alignment horizontal="left" vertical="center" wrapText="1"/>
    </xf>
    <xf numFmtId="0" fontId="43" fillId="0" borderId="0" xfId="80" applyFont="1" applyBorder="1"/>
    <xf numFmtId="0" fontId="51" fillId="60" borderId="36" xfId="0" applyFont="1" applyFill="1" applyBorder="1" applyAlignment="1">
      <alignment horizontal="left" vertical="center"/>
    </xf>
    <xf numFmtId="0" fontId="51" fillId="60" borderId="37" xfId="0" applyFont="1" applyFill="1" applyBorder="1" applyAlignment="1">
      <alignment horizontal="left" vertical="center"/>
    </xf>
    <xf numFmtId="0" fontId="51" fillId="60" borderId="28" xfId="0" applyFont="1" applyFill="1" applyBorder="1" applyAlignment="1">
      <alignment horizontal="left" vertical="center"/>
    </xf>
    <xf numFmtId="0" fontId="45" fillId="0" borderId="0" xfId="0" applyFont="1" applyBorder="1" applyAlignment="1">
      <alignment horizont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</cellXfs>
  <cellStyles count="136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2 3" xfId="135"/>
    <cellStyle name="Normální 3" xfId="79"/>
    <cellStyle name="Normální 4" xfId="80"/>
    <cellStyle name="Normální 5" xfId="81"/>
    <cellStyle name="Normální 6" xfId="1"/>
    <cellStyle name="Normální 7" xfId="134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E6" sqref="E6"/>
    </sheetView>
  </sheetViews>
  <sheetFormatPr defaultRowHeight="15" x14ac:dyDescent="0.2"/>
  <cols>
    <col min="1" max="1" width="29.625" style="5" customWidth="1"/>
    <col min="2" max="2" width="20.625" style="5" customWidth="1"/>
    <col min="3" max="3" width="14.375" style="5" customWidth="1"/>
    <col min="4" max="4" width="15.875" style="5" customWidth="1"/>
    <col min="5" max="5" width="13.75" style="5" customWidth="1"/>
    <col min="6" max="6" width="15.5" style="5" customWidth="1"/>
    <col min="7" max="7" width="15.125" style="5" customWidth="1"/>
    <col min="8" max="16384" width="9" style="5"/>
  </cols>
  <sheetData>
    <row r="1" spans="1:8" x14ac:dyDescent="0.2">
      <c r="A1" s="5" t="s">
        <v>669</v>
      </c>
    </row>
    <row r="3" spans="1:8" ht="21" customHeight="1" x14ac:dyDescent="0.2"/>
    <row r="4" spans="1:8" ht="37.5" customHeight="1" x14ac:dyDescent="0.25">
      <c r="A4" s="139" t="s">
        <v>9</v>
      </c>
      <c r="B4" s="139"/>
      <c r="C4" s="139"/>
      <c r="D4" s="139"/>
      <c r="E4" s="139"/>
      <c r="F4" s="139"/>
      <c r="G4" s="139"/>
    </row>
    <row r="5" spans="1:8" ht="27.75" customHeight="1" thickBot="1" x14ac:dyDescent="0.25">
      <c r="B5" s="9"/>
      <c r="C5" s="10"/>
      <c r="D5" s="10"/>
      <c r="E5" s="10"/>
    </row>
    <row r="6" spans="1:8" ht="72" thickBot="1" x14ac:dyDescent="0.25">
      <c r="A6" s="134" t="s">
        <v>10</v>
      </c>
      <c r="B6" s="135" t="s">
        <v>685</v>
      </c>
      <c r="C6" s="135" t="s">
        <v>683</v>
      </c>
      <c r="D6" s="135" t="s">
        <v>682</v>
      </c>
      <c r="E6" s="135" t="s">
        <v>684</v>
      </c>
      <c r="F6" s="77" t="s">
        <v>15</v>
      </c>
      <c r="G6" s="77" t="s">
        <v>17</v>
      </c>
      <c r="H6" s="133" t="s">
        <v>704</v>
      </c>
    </row>
    <row r="7" spans="1:8" x14ac:dyDescent="0.2">
      <c r="A7" s="97" t="s">
        <v>696</v>
      </c>
      <c r="B7" s="118">
        <v>53731795.329999998</v>
      </c>
      <c r="C7" s="118">
        <v>53864536</v>
      </c>
      <c r="D7" s="118">
        <v>54339061</v>
      </c>
      <c r="E7" s="118">
        <v>53838904.200000003</v>
      </c>
      <c r="F7" s="118">
        <v>57149070</v>
      </c>
      <c r="G7" s="129">
        <f>SUM(B7:F7)</f>
        <v>272923366.52999997</v>
      </c>
      <c r="H7" s="61">
        <v>82</v>
      </c>
    </row>
    <row r="8" spans="1:8" x14ac:dyDescent="0.2">
      <c r="A8" s="98" t="s">
        <v>697</v>
      </c>
      <c r="B8" s="118">
        <v>9361767.6500000004</v>
      </c>
      <c r="C8" s="118">
        <v>9796088.3399999999</v>
      </c>
      <c r="D8" s="118">
        <v>10535313.699999999</v>
      </c>
      <c r="E8" s="118">
        <v>10581769</v>
      </c>
      <c r="F8" s="118">
        <v>7428319</v>
      </c>
      <c r="G8" s="130">
        <v>47703257.689999998</v>
      </c>
      <c r="H8" s="18">
        <v>107</v>
      </c>
    </row>
    <row r="9" spans="1:8" x14ac:dyDescent="0.2">
      <c r="A9" s="98" t="s">
        <v>667</v>
      </c>
      <c r="B9" s="118">
        <v>9279455.8399999999</v>
      </c>
      <c r="C9" s="118">
        <v>9316508.8500000015</v>
      </c>
      <c r="D9" s="118">
        <v>12631754.24</v>
      </c>
      <c r="E9" s="118">
        <v>12750809.140000001</v>
      </c>
      <c r="F9" s="118">
        <v>21887186</v>
      </c>
      <c r="G9" s="130">
        <v>65865714.07</v>
      </c>
      <c r="H9" s="18">
        <v>41</v>
      </c>
    </row>
    <row r="10" spans="1:8" x14ac:dyDescent="0.2">
      <c r="A10" s="98" t="s">
        <v>698</v>
      </c>
      <c r="B10" s="118">
        <v>4121176</v>
      </c>
      <c r="C10" s="118">
        <v>2597144.58</v>
      </c>
      <c r="D10" s="118">
        <v>1387636</v>
      </c>
      <c r="E10" s="118">
        <v>3607742</v>
      </c>
      <c r="F10" s="118">
        <v>5069309</v>
      </c>
      <c r="G10" s="130">
        <v>16783007.579999998</v>
      </c>
      <c r="H10" s="18">
        <v>52</v>
      </c>
    </row>
    <row r="11" spans="1:8" x14ac:dyDescent="0.2">
      <c r="A11" s="98" t="s">
        <v>666</v>
      </c>
      <c r="B11" s="118">
        <v>1816980</v>
      </c>
      <c r="C11" s="118">
        <v>1330000</v>
      </c>
      <c r="D11" s="118">
        <v>2450000</v>
      </c>
      <c r="E11" s="118">
        <v>5759000</v>
      </c>
      <c r="F11" s="118">
        <v>4101000</v>
      </c>
      <c r="G11" s="130">
        <v>15456980</v>
      </c>
      <c r="H11" s="18">
        <v>18</v>
      </c>
    </row>
    <row r="12" spans="1:8" x14ac:dyDescent="0.2">
      <c r="A12" s="98" t="s">
        <v>699</v>
      </c>
      <c r="B12" s="118">
        <v>389000</v>
      </c>
      <c r="C12" s="118">
        <v>1278000</v>
      </c>
      <c r="D12" s="118">
        <v>2053500</v>
      </c>
      <c r="E12" s="118">
        <v>5720791</v>
      </c>
      <c r="F12" s="118">
        <v>3564875.29</v>
      </c>
      <c r="G12" s="130">
        <v>13006166.289999999</v>
      </c>
      <c r="H12" s="18">
        <v>30</v>
      </c>
    </row>
    <row r="13" spans="1:8" x14ac:dyDescent="0.2">
      <c r="A13" s="98" t="s">
        <v>700</v>
      </c>
      <c r="B13" s="118">
        <v>150000</v>
      </c>
      <c r="C13" s="118">
        <v>389572.17</v>
      </c>
      <c r="D13" s="118">
        <v>1328000</v>
      </c>
      <c r="E13" s="118">
        <v>279500</v>
      </c>
      <c r="F13" s="118">
        <v>663925</v>
      </c>
      <c r="G13" s="130">
        <f>SUM(B13:F13)</f>
        <v>2810997.17</v>
      </c>
      <c r="H13" s="18">
        <v>12</v>
      </c>
    </row>
    <row r="14" spans="1:8" x14ac:dyDescent="0.2">
      <c r="A14" s="98" t="s">
        <v>701</v>
      </c>
      <c r="B14" s="118">
        <v>0</v>
      </c>
      <c r="C14" s="118">
        <v>347852</v>
      </c>
      <c r="D14" s="118">
        <v>375220</v>
      </c>
      <c r="E14" s="118">
        <v>343201.71</v>
      </c>
      <c r="F14" s="118">
        <v>137800</v>
      </c>
      <c r="G14" s="130">
        <f>SUM(B14:F14)</f>
        <v>1204073.71</v>
      </c>
      <c r="H14" s="18">
        <v>6</v>
      </c>
    </row>
    <row r="15" spans="1:8" x14ac:dyDescent="0.2">
      <c r="A15" s="98" t="s">
        <v>703</v>
      </c>
      <c r="B15" s="118">
        <v>0</v>
      </c>
      <c r="C15" s="118">
        <v>0</v>
      </c>
      <c r="D15" s="118">
        <v>0</v>
      </c>
      <c r="E15" s="118">
        <v>7527761.4399999995</v>
      </c>
      <c r="F15" s="118">
        <v>7867286.3200000003</v>
      </c>
      <c r="G15" s="130">
        <v>15395047.759999998</v>
      </c>
      <c r="H15" s="18">
        <v>52</v>
      </c>
    </row>
    <row r="16" spans="1:8" ht="15.75" thickBot="1" x14ac:dyDescent="0.25">
      <c r="A16" s="99" t="s">
        <v>702</v>
      </c>
      <c r="B16" s="118">
        <v>0</v>
      </c>
      <c r="C16" s="118">
        <v>25600</v>
      </c>
      <c r="D16" s="118">
        <v>0</v>
      </c>
      <c r="E16" s="118">
        <v>150531</v>
      </c>
      <c r="F16" s="118">
        <v>0</v>
      </c>
      <c r="G16" s="131">
        <v>176131</v>
      </c>
      <c r="H16" s="57">
        <v>2</v>
      </c>
    </row>
    <row r="17" spans="1:8" ht="32.25" customHeight="1" thickBot="1" x14ac:dyDescent="0.25">
      <c r="A17" s="107" t="s">
        <v>668</v>
      </c>
      <c r="B17" s="110">
        <f>SUM(B7:B16)</f>
        <v>78850174.819999993</v>
      </c>
      <c r="C17" s="110">
        <f t="shared" ref="C17:G17" si="0">SUM(C7:C16)</f>
        <v>78945301.939999998</v>
      </c>
      <c r="D17" s="110">
        <f t="shared" si="0"/>
        <v>85100484.939999998</v>
      </c>
      <c r="E17" s="110">
        <f t="shared" si="0"/>
        <v>100560009.48999999</v>
      </c>
      <c r="F17" s="110">
        <f t="shared" si="0"/>
        <v>107868770.61000001</v>
      </c>
      <c r="G17" s="132">
        <f t="shared" si="0"/>
        <v>451324741.79999995</v>
      </c>
      <c r="H17" s="136"/>
    </row>
    <row r="19" spans="1:8" x14ac:dyDescent="0.2">
      <c r="A19" s="137" t="s">
        <v>3</v>
      </c>
      <c r="B19" s="15"/>
    </row>
    <row r="20" spans="1:8" ht="24" customHeight="1" x14ac:dyDescent="0.2">
      <c r="A20" s="138" t="s">
        <v>4</v>
      </c>
      <c r="B20" s="138"/>
      <c r="C20" s="138"/>
    </row>
    <row r="22" spans="1:8" ht="15.75" customHeight="1" x14ac:dyDescent="0.2">
      <c r="A22" s="140" t="s">
        <v>16</v>
      </c>
      <c r="B22" s="140"/>
    </row>
  </sheetData>
  <sortState ref="A6:I15">
    <sortCondition descending="1" ref="B6:B15"/>
    <sortCondition descending="1" ref="C6:C15"/>
    <sortCondition descending="1" ref="D6:D15"/>
    <sortCondition descending="1" ref="E6:E15"/>
    <sortCondition descending="1" ref="F6:F15"/>
  </sortState>
  <mergeCells count="3">
    <mergeCell ref="A20:C20"/>
    <mergeCell ref="A4:G4"/>
    <mergeCell ref="A22:B22"/>
  </mergeCells>
  <pageMargins left="0.70866141732283472" right="0.70866141732283472" top="0.78740157480314965" bottom="0.78740157480314965" header="0.31496062992125984" footer="0.31496062992125984"/>
  <pageSetup paperSize="9" scale="74" fitToWidth="0" orientation="landscape" r:id="rId1"/>
  <headerFooter>
    <oddFooter>&amp;CDotační programy CELKEM 2013-2017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36"/>
  <sheetViews>
    <sheetView topLeftCell="A4" zoomScaleNormal="100" workbookViewId="0">
      <selection activeCell="A55" sqref="A55:C55"/>
    </sheetView>
  </sheetViews>
  <sheetFormatPr defaultRowHeight="15" x14ac:dyDescent="0.2"/>
  <cols>
    <col min="1" max="1" width="11.75" style="5" customWidth="1"/>
    <col min="2" max="2" width="13.25" style="5" customWidth="1"/>
    <col min="3" max="3" width="88" style="5" customWidth="1"/>
    <col min="4" max="4" width="24.75" style="5" customWidth="1"/>
    <col min="5" max="5" width="14.125" style="5" customWidth="1"/>
    <col min="6" max="6" width="14.75" style="5" customWidth="1"/>
    <col min="7" max="8" width="14.375" style="5" customWidth="1"/>
    <col min="9" max="9" width="15" style="5" customWidth="1"/>
    <col min="10" max="16384" width="9" style="5"/>
  </cols>
  <sheetData>
    <row r="1" spans="1:11" ht="28.5" customHeight="1" x14ac:dyDescent="0.2">
      <c r="A1" s="5" t="s">
        <v>669</v>
      </c>
    </row>
    <row r="3" spans="1:11" ht="56.25" customHeight="1" x14ac:dyDescent="0.2">
      <c r="B3" s="149" t="s">
        <v>9</v>
      </c>
      <c r="C3" s="149"/>
      <c r="D3" s="149"/>
      <c r="E3" s="149"/>
      <c r="F3" s="149"/>
      <c r="G3" s="149"/>
      <c r="H3" s="149"/>
      <c r="I3" s="103"/>
    </row>
    <row r="4" spans="1:11" ht="21" customHeight="1" x14ac:dyDescent="0.2">
      <c r="B4" s="94"/>
      <c r="C4" s="94"/>
      <c r="D4" s="94"/>
      <c r="E4" s="94"/>
      <c r="F4" s="94"/>
      <c r="G4" s="94"/>
      <c r="H4" s="94"/>
      <c r="I4" s="94"/>
    </row>
    <row r="5" spans="1:11" ht="18" x14ac:dyDescent="0.25">
      <c r="A5" s="8" t="s">
        <v>692</v>
      </c>
      <c r="B5" s="90"/>
      <c r="C5" s="90"/>
      <c r="D5" s="90"/>
      <c r="E5" s="91"/>
      <c r="F5" s="91"/>
      <c r="G5" s="91"/>
    </row>
    <row r="6" spans="1:11" ht="18.75" thickBot="1" x14ac:dyDescent="0.3">
      <c r="A6" s="8"/>
      <c r="B6" s="90"/>
      <c r="C6" s="90"/>
      <c r="D6" s="90"/>
      <c r="E6" s="91"/>
      <c r="F6" s="91"/>
      <c r="G6" s="91"/>
    </row>
    <row r="7" spans="1:11" ht="69.95" customHeight="1" thickBot="1" x14ac:dyDescent="0.25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5" t="s">
        <v>15</v>
      </c>
      <c r="I7" s="82" t="s">
        <v>17</v>
      </c>
    </row>
    <row r="8" spans="1:11" ht="15.75" customHeight="1" x14ac:dyDescent="0.2">
      <c r="A8" s="125" t="s">
        <v>660</v>
      </c>
      <c r="B8" s="62" t="s">
        <v>441</v>
      </c>
      <c r="C8" s="61" t="s">
        <v>649</v>
      </c>
      <c r="D8" s="124">
        <v>1601000</v>
      </c>
      <c r="E8" s="124">
        <v>1600000</v>
      </c>
      <c r="F8" s="124">
        <v>2139320</v>
      </c>
      <c r="G8" s="124">
        <v>1600000</v>
      </c>
      <c r="H8" s="124">
        <v>3788444</v>
      </c>
      <c r="I8" s="126">
        <f t="shared" ref="I8:I48" si="0">SUM(D8:H8)</f>
        <v>10728764</v>
      </c>
      <c r="K8" s="92"/>
    </row>
    <row r="9" spans="1:11" s="93" customFormat="1" ht="15.75" customHeight="1" x14ac:dyDescent="0.2">
      <c r="A9" s="49" t="s">
        <v>660</v>
      </c>
      <c r="B9" s="59" t="s">
        <v>615</v>
      </c>
      <c r="C9" s="18" t="s">
        <v>616</v>
      </c>
      <c r="D9" s="118">
        <v>1250000</v>
      </c>
      <c r="E9" s="118">
        <v>1162000</v>
      </c>
      <c r="F9" s="118">
        <v>1299600</v>
      </c>
      <c r="G9" s="118">
        <v>1272816</v>
      </c>
      <c r="H9" s="118">
        <v>2194900</v>
      </c>
      <c r="I9" s="45">
        <f t="shared" si="0"/>
        <v>7179316</v>
      </c>
    </row>
    <row r="10" spans="1:11" ht="15.75" customHeight="1" x14ac:dyDescent="0.2">
      <c r="A10" s="49" t="s">
        <v>660</v>
      </c>
      <c r="B10" s="59" t="s">
        <v>653</v>
      </c>
      <c r="C10" s="18" t="s">
        <v>650</v>
      </c>
      <c r="D10" s="118">
        <v>991280</v>
      </c>
      <c r="E10" s="118">
        <v>989371</v>
      </c>
      <c r="F10" s="118">
        <v>1243710</v>
      </c>
      <c r="G10" s="118">
        <v>1371265</v>
      </c>
      <c r="H10" s="118">
        <v>1960000</v>
      </c>
      <c r="I10" s="45">
        <f t="shared" si="0"/>
        <v>6555626</v>
      </c>
    </row>
    <row r="11" spans="1:11" ht="15.75" customHeight="1" x14ac:dyDescent="0.2">
      <c r="A11" s="49" t="s">
        <v>660</v>
      </c>
      <c r="B11" s="59" t="s">
        <v>165</v>
      </c>
      <c r="C11" s="18" t="s">
        <v>632</v>
      </c>
      <c r="D11" s="118">
        <v>629700</v>
      </c>
      <c r="E11" s="118">
        <v>600000</v>
      </c>
      <c r="F11" s="118">
        <v>650500</v>
      </c>
      <c r="G11" s="118">
        <v>1176774</v>
      </c>
      <c r="H11" s="118">
        <v>1473924</v>
      </c>
      <c r="I11" s="45">
        <f t="shared" si="0"/>
        <v>4530898</v>
      </c>
    </row>
    <row r="12" spans="1:11" ht="15.75" customHeight="1" x14ac:dyDescent="0.2">
      <c r="A12" s="49" t="s">
        <v>660</v>
      </c>
      <c r="B12" s="59" t="s">
        <v>646</v>
      </c>
      <c r="C12" s="18" t="s">
        <v>640</v>
      </c>
      <c r="D12" s="118">
        <v>624080</v>
      </c>
      <c r="E12" s="118">
        <v>475000</v>
      </c>
      <c r="F12" s="118">
        <v>908335</v>
      </c>
      <c r="G12" s="118">
        <v>973841</v>
      </c>
      <c r="H12" s="118">
        <v>1247765</v>
      </c>
      <c r="I12" s="45">
        <f t="shared" si="0"/>
        <v>4229021</v>
      </c>
      <c r="K12" s="92"/>
    </row>
    <row r="13" spans="1:11" ht="15.75" customHeight="1" x14ac:dyDescent="0.2">
      <c r="A13" s="49" t="s">
        <v>660</v>
      </c>
      <c r="B13" s="59" t="s">
        <v>430</v>
      </c>
      <c r="C13" s="18" t="s">
        <v>429</v>
      </c>
      <c r="D13" s="118">
        <v>564800</v>
      </c>
      <c r="E13" s="118">
        <v>593719</v>
      </c>
      <c r="F13" s="118">
        <v>740584.24</v>
      </c>
      <c r="G13" s="118">
        <v>716372</v>
      </c>
      <c r="H13" s="118">
        <v>1102912</v>
      </c>
      <c r="I13" s="45">
        <f t="shared" si="0"/>
        <v>3718387.24</v>
      </c>
      <c r="K13" s="92"/>
    </row>
    <row r="14" spans="1:11" ht="15.75" customHeight="1" x14ac:dyDescent="0.2">
      <c r="A14" s="49" t="s">
        <v>660</v>
      </c>
      <c r="B14" s="59" t="s">
        <v>628</v>
      </c>
      <c r="C14" s="18" t="s">
        <v>627</v>
      </c>
      <c r="D14" s="118">
        <v>471020</v>
      </c>
      <c r="E14" s="118">
        <v>500000</v>
      </c>
      <c r="F14" s="118">
        <v>574200</v>
      </c>
      <c r="G14" s="118">
        <v>644620</v>
      </c>
      <c r="H14" s="118">
        <v>1412508</v>
      </c>
      <c r="I14" s="45">
        <f t="shared" si="0"/>
        <v>3602348</v>
      </c>
    </row>
    <row r="15" spans="1:11" ht="15.75" customHeight="1" x14ac:dyDescent="0.2">
      <c r="A15" s="49" t="s">
        <v>660</v>
      </c>
      <c r="B15" s="59" t="s">
        <v>428</v>
      </c>
      <c r="C15" s="18" t="s">
        <v>630</v>
      </c>
      <c r="D15" s="118">
        <v>401700</v>
      </c>
      <c r="E15" s="118">
        <v>790000</v>
      </c>
      <c r="F15" s="118">
        <v>1489290</v>
      </c>
      <c r="G15" s="118">
        <v>1502146</v>
      </c>
      <c r="H15" s="118">
        <v>1724013</v>
      </c>
      <c r="I15" s="45">
        <f t="shared" si="0"/>
        <v>5907149</v>
      </c>
    </row>
    <row r="16" spans="1:11" ht="15.75" customHeight="1" x14ac:dyDescent="0.2">
      <c r="A16" s="49" t="s">
        <v>660</v>
      </c>
      <c r="B16" s="59" t="s">
        <v>437</v>
      </c>
      <c r="C16" s="18" t="s">
        <v>617</v>
      </c>
      <c r="D16" s="118">
        <v>350000</v>
      </c>
      <c r="E16" s="118">
        <v>450000</v>
      </c>
      <c r="F16" s="118">
        <v>410000</v>
      </c>
      <c r="G16" s="118">
        <v>493115</v>
      </c>
      <c r="H16" s="118">
        <v>1220550</v>
      </c>
      <c r="I16" s="45">
        <f t="shared" si="0"/>
        <v>2923665</v>
      </c>
    </row>
    <row r="17" spans="1:11" ht="15.75" customHeight="1" x14ac:dyDescent="0.2">
      <c r="A17" s="49" t="s">
        <v>660</v>
      </c>
      <c r="B17" s="59" t="s">
        <v>647</v>
      </c>
      <c r="C17" s="18" t="s">
        <v>641</v>
      </c>
      <c r="D17" s="118">
        <v>350000</v>
      </c>
      <c r="E17" s="118">
        <v>218536.15</v>
      </c>
      <c r="F17" s="118">
        <v>500000</v>
      </c>
      <c r="G17" s="118">
        <v>482500</v>
      </c>
      <c r="H17" s="118">
        <v>700000</v>
      </c>
      <c r="I17" s="45">
        <f t="shared" si="0"/>
        <v>2251036.15</v>
      </c>
    </row>
    <row r="18" spans="1:11" ht="15.75" customHeight="1" x14ac:dyDescent="0.2">
      <c r="A18" s="49" t="s">
        <v>660</v>
      </c>
      <c r="B18" s="59" t="s">
        <v>610</v>
      </c>
      <c r="C18" s="18" t="s">
        <v>607</v>
      </c>
      <c r="D18" s="118">
        <v>295600</v>
      </c>
      <c r="E18" s="118">
        <v>0</v>
      </c>
      <c r="F18" s="118">
        <v>0</v>
      </c>
      <c r="G18" s="118">
        <v>0</v>
      </c>
      <c r="H18" s="118">
        <v>0</v>
      </c>
      <c r="I18" s="45">
        <f t="shared" si="0"/>
        <v>295600</v>
      </c>
    </row>
    <row r="19" spans="1:11" ht="15.75" customHeight="1" x14ac:dyDescent="0.2">
      <c r="A19" s="49" t="s">
        <v>660</v>
      </c>
      <c r="B19" s="59" t="s">
        <v>600</v>
      </c>
      <c r="C19" s="18" t="s">
        <v>599</v>
      </c>
      <c r="D19" s="118">
        <v>233200</v>
      </c>
      <c r="E19" s="118">
        <v>200000</v>
      </c>
      <c r="F19" s="118">
        <v>81600</v>
      </c>
      <c r="G19" s="118">
        <v>0</v>
      </c>
      <c r="H19" s="118">
        <v>0</v>
      </c>
      <c r="I19" s="45">
        <f t="shared" si="0"/>
        <v>514800</v>
      </c>
    </row>
    <row r="20" spans="1:11" ht="15.75" customHeight="1" x14ac:dyDescent="0.2">
      <c r="A20" s="49" t="s">
        <v>660</v>
      </c>
      <c r="B20" s="59" t="s">
        <v>659</v>
      </c>
      <c r="C20" s="18" t="s">
        <v>657</v>
      </c>
      <c r="D20" s="118">
        <v>180000</v>
      </c>
      <c r="E20" s="118">
        <v>180000</v>
      </c>
      <c r="F20" s="118">
        <v>286820</v>
      </c>
      <c r="G20" s="118">
        <v>351839</v>
      </c>
      <c r="H20" s="118">
        <v>586956</v>
      </c>
      <c r="I20" s="45">
        <f t="shared" si="0"/>
        <v>1585615</v>
      </c>
    </row>
    <row r="21" spans="1:11" ht="15.75" customHeight="1" x14ac:dyDescent="0.2">
      <c r="A21" s="49" t="s">
        <v>660</v>
      </c>
      <c r="B21" s="59" t="s">
        <v>443</v>
      </c>
      <c r="C21" s="18" t="s">
        <v>655</v>
      </c>
      <c r="D21" s="118">
        <v>150000</v>
      </c>
      <c r="E21" s="118">
        <v>100000</v>
      </c>
      <c r="F21" s="118">
        <v>200000</v>
      </c>
      <c r="G21" s="118">
        <v>193000</v>
      </c>
      <c r="H21" s="118">
        <v>250000</v>
      </c>
      <c r="I21" s="45">
        <f t="shared" si="0"/>
        <v>893000</v>
      </c>
    </row>
    <row r="22" spans="1:11" ht="15.75" customHeight="1" x14ac:dyDescent="0.2">
      <c r="A22" s="49" t="s">
        <v>660</v>
      </c>
      <c r="B22" s="59" t="s">
        <v>593</v>
      </c>
      <c r="C22" s="18" t="s">
        <v>642</v>
      </c>
      <c r="D22" s="118">
        <v>150000</v>
      </c>
      <c r="E22" s="118">
        <v>100000</v>
      </c>
      <c r="F22" s="118">
        <v>200000</v>
      </c>
      <c r="G22" s="118">
        <v>163208.14000000001</v>
      </c>
      <c r="H22" s="118">
        <v>300000</v>
      </c>
      <c r="I22" s="45">
        <f t="shared" si="0"/>
        <v>913208.14</v>
      </c>
    </row>
    <row r="23" spans="1:11" ht="15.75" customHeight="1" x14ac:dyDescent="0.2">
      <c r="A23" s="49" t="s">
        <v>660</v>
      </c>
      <c r="B23" s="59" t="s">
        <v>645</v>
      </c>
      <c r="C23" s="18" t="s">
        <v>639</v>
      </c>
      <c r="D23" s="118">
        <v>100400</v>
      </c>
      <c r="E23" s="118">
        <v>100400</v>
      </c>
      <c r="F23" s="118">
        <v>105400</v>
      </c>
      <c r="G23" s="118">
        <v>116147</v>
      </c>
      <c r="H23" s="118">
        <v>138080</v>
      </c>
      <c r="I23" s="45">
        <f t="shared" si="0"/>
        <v>560427</v>
      </c>
    </row>
    <row r="24" spans="1:11" ht="15.75" customHeight="1" x14ac:dyDescent="0.2">
      <c r="A24" s="49" t="s">
        <v>660</v>
      </c>
      <c r="B24" s="59" t="s">
        <v>609</v>
      </c>
      <c r="C24" s="18" t="s">
        <v>606</v>
      </c>
      <c r="D24" s="118">
        <v>100000</v>
      </c>
      <c r="E24" s="118">
        <v>100000</v>
      </c>
      <c r="F24" s="118">
        <v>150000</v>
      </c>
      <c r="G24" s="118">
        <v>96500</v>
      </c>
      <c r="H24" s="118">
        <v>150000</v>
      </c>
      <c r="I24" s="45">
        <f t="shared" si="0"/>
        <v>596500</v>
      </c>
    </row>
    <row r="25" spans="1:11" ht="15.75" customHeight="1" x14ac:dyDescent="0.2">
      <c r="A25" s="49" t="s">
        <v>660</v>
      </c>
      <c r="B25" s="59" t="s">
        <v>658</v>
      </c>
      <c r="C25" s="18" t="s">
        <v>656</v>
      </c>
      <c r="D25" s="118">
        <v>100000</v>
      </c>
      <c r="E25" s="118">
        <v>100000</v>
      </c>
      <c r="F25" s="118">
        <v>100000</v>
      </c>
      <c r="G25" s="118">
        <v>135100</v>
      </c>
      <c r="H25" s="118">
        <v>360000</v>
      </c>
      <c r="I25" s="45">
        <f t="shared" si="0"/>
        <v>795100</v>
      </c>
    </row>
    <row r="26" spans="1:11" ht="15.75" customHeight="1" x14ac:dyDescent="0.2">
      <c r="A26" s="49" t="s">
        <v>660</v>
      </c>
      <c r="B26" s="59">
        <v>18189750</v>
      </c>
      <c r="C26" s="18" t="s">
        <v>635</v>
      </c>
      <c r="D26" s="118">
        <v>100000</v>
      </c>
      <c r="E26" s="118">
        <v>100000</v>
      </c>
      <c r="F26" s="118">
        <v>60000</v>
      </c>
      <c r="G26" s="118">
        <v>57900</v>
      </c>
      <c r="H26" s="118">
        <v>138000</v>
      </c>
      <c r="I26" s="45">
        <f t="shared" si="0"/>
        <v>455900</v>
      </c>
      <c r="K26" s="36"/>
    </row>
    <row r="27" spans="1:11" ht="15.75" customHeight="1" x14ac:dyDescent="0.2">
      <c r="A27" s="49" t="s">
        <v>660</v>
      </c>
      <c r="B27" s="59" t="s">
        <v>652</v>
      </c>
      <c r="C27" s="18" t="s">
        <v>598</v>
      </c>
      <c r="D27" s="118">
        <v>70000</v>
      </c>
      <c r="E27" s="118">
        <v>70000</v>
      </c>
      <c r="F27" s="118">
        <v>70000</v>
      </c>
      <c r="G27" s="118">
        <v>0</v>
      </c>
      <c r="H27" s="118">
        <v>0</v>
      </c>
      <c r="I27" s="45">
        <f t="shared" si="0"/>
        <v>210000</v>
      </c>
      <c r="K27" s="36"/>
    </row>
    <row r="28" spans="1:11" ht="15.75" customHeight="1" x14ac:dyDescent="0.2">
      <c r="A28" s="49" t="s">
        <v>660</v>
      </c>
      <c r="B28" s="59" t="s">
        <v>634</v>
      </c>
      <c r="C28" s="18" t="s">
        <v>597</v>
      </c>
      <c r="D28" s="118">
        <v>60000</v>
      </c>
      <c r="E28" s="118">
        <v>59092</v>
      </c>
      <c r="F28" s="118">
        <v>60000</v>
      </c>
      <c r="G28" s="118">
        <v>57900</v>
      </c>
      <c r="H28" s="118">
        <v>120000</v>
      </c>
      <c r="I28" s="45">
        <f t="shared" si="0"/>
        <v>356992</v>
      </c>
      <c r="K28" s="37"/>
    </row>
    <row r="29" spans="1:11" ht="15.75" customHeight="1" x14ac:dyDescent="0.2">
      <c r="A29" s="49" t="s">
        <v>660</v>
      </c>
      <c r="B29" s="95" t="s">
        <v>612</v>
      </c>
      <c r="C29" s="38" t="s">
        <v>613</v>
      </c>
      <c r="D29" s="121">
        <v>50000</v>
      </c>
      <c r="E29" s="121">
        <v>70000</v>
      </c>
      <c r="F29" s="121">
        <v>60000</v>
      </c>
      <c r="G29" s="121">
        <v>57900</v>
      </c>
      <c r="H29" s="121">
        <v>90000</v>
      </c>
      <c r="I29" s="113">
        <f t="shared" si="0"/>
        <v>327900</v>
      </c>
    </row>
    <row r="30" spans="1:11" ht="15.75" customHeight="1" x14ac:dyDescent="0.2">
      <c r="A30" s="49" t="s">
        <v>660</v>
      </c>
      <c r="B30" s="59" t="s">
        <v>439</v>
      </c>
      <c r="C30" s="18" t="s">
        <v>622</v>
      </c>
      <c r="D30" s="118">
        <v>50000</v>
      </c>
      <c r="E30" s="118">
        <v>60000</v>
      </c>
      <c r="F30" s="118">
        <v>183190</v>
      </c>
      <c r="G30" s="118">
        <v>241534</v>
      </c>
      <c r="H30" s="118">
        <v>307862</v>
      </c>
      <c r="I30" s="45">
        <f t="shared" si="0"/>
        <v>842586</v>
      </c>
    </row>
    <row r="31" spans="1:11" ht="15.75" customHeight="1" x14ac:dyDescent="0.2">
      <c r="A31" s="49" t="s">
        <v>660</v>
      </c>
      <c r="B31" s="59" t="s">
        <v>243</v>
      </c>
      <c r="C31" s="18" t="s">
        <v>533</v>
      </c>
      <c r="D31" s="118">
        <v>50000</v>
      </c>
      <c r="E31" s="118">
        <v>50000</v>
      </c>
      <c r="F31" s="118">
        <v>100000</v>
      </c>
      <c r="G31" s="118">
        <v>115800</v>
      </c>
      <c r="H31" s="118">
        <v>215000</v>
      </c>
      <c r="I31" s="45">
        <f t="shared" si="0"/>
        <v>530800</v>
      </c>
    </row>
    <row r="32" spans="1:11" ht="15.75" customHeight="1" x14ac:dyDescent="0.2">
      <c r="A32" s="49" t="s">
        <v>660</v>
      </c>
      <c r="B32" s="59" t="s">
        <v>327</v>
      </c>
      <c r="C32" s="18" t="s">
        <v>338</v>
      </c>
      <c r="D32" s="118">
        <v>50000</v>
      </c>
      <c r="E32" s="118">
        <v>50000</v>
      </c>
      <c r="F32" s="118">
        <v>60000</v>
      </c>
      <c r="G32" s="118">
        <v>57900</v>
      </c>
      <c r="H32" s="118">
        <v>100000</v>
      </c>
      <c r="I32" s="45">
        <f t="shared" si="0"/>
        <v>317900</v>
      </c>
    </row>
    <row r="33" spans="1:9" ht="15.75" customHeight="1" x14ac:dyDescent="0.2">
      <c r="A33" s="49" t="s">
        <v>660</v>
      </c>
      <c r="B33" s="59" t="s">
        <v>644</v>
      </c>
      <c r="C33" s="18" t="s">
        <v>638</v>
      </c>
      <c r="D33" s="118">
        <v>50000</v>
      </c>
      <c r="E33" s="118">
        <v>50000</v>
      </c>
      <c r="F33" s="118">
        <v>50000</v>
      </c>
      <c r="G33" s="118">
        <v>48250</v>
      </c>
      <c r="H33" s="118">
        <v>70000</v>
      </c>
      <c r="I33" s="45">
        <f t="shared" si="0"/>
        <v>268250</v>
      </c>
    </row>
    <row r="34" spans="1:9" ht="15.75" customHeight="1" x14ac:dyDescent="0.2">
      <c r="A34" s="49" t="s">
        <v>660</v>
      </c>
      <c r="B34" s="59">
        <v>44164114</v>
      </c>
      <c r="C34" s="18" t="s">
        <v>636</v>
      </c>
      <c r="D34" s="118">
        <v>50000</v>
      </c>
      <c r="E34" s="118">
        <v>50000</v>
      </c>
      <c r="F34" s="118">
        <v>0</v>
      </c>
      <c r="G34" s="118">
        <v>0</v>
      </c>
      <c r="H34" s="118">
        <v>0</v>
      </c>
      <c r="I34" s="45">
        <f t="shared" si="0"/>
        <v>100000</v>
      </c>
    </row>
    <row r="35" spans="1:9" ht="15.75" customHeight="1" x14ac:dyDescent="0.2">
      <c r="A35" s="49" t="s">
        <v>660</v>
      </c>
      <c r="B35" s="59" t="s">
        <v>525</v>
      </c>
      <c r="C35" s="18" t="s">
        <v>618</v>
      </c>
      <c r="D35" s="118">
        <v>45000</v>
      </c>
      <c r="E35" s="118">
        <v>45000</v>
      </c>
      <c r="F35" s="118">
        <v>0</v>
      </c>
      <c r="G35" s="118">
        <v>0</v>
      </c>
      <c r="H35" s="118">
        <v>0</v>
      </c>
      <c r="I35" s="45">
        <f t="shared" si="0"/>
        <v>90000</v>
      </c>
    </row>
    <row r="36" spans="1:9" ht="15.75" customHeight="1" x14ac:dyDescent="0.2">
      <c r="A36" s="49" t="s">
        <v>660</v>
      </c>
      <c r="B36" s="59" t="s">
        <v>619</v>
      </c>
      <c r="C36" s="19" t="s">
        <v>614</v>
      </c>
      <c r="D36" s="118">
        <v>41675.839999999997</v>
      </c>
      <c r="E36" s="118">
        <v>45490.63</v>
      </c>
      <c r="F36" s="118">
        <v>60000</v>
      </c>
      <c r="G36" s="118">
        <v>51897</v>
      </c>
      <c r="H36" s="118">
        <v>75000</v>
      </c>
      <c r="I36" s="45">
        <f t="shared" si="0"/>
        <v>274063.46999999997</v>
      </c>
    </row>
    <row r="37" spans="1:9" ht="15.75" customHeight="1" x14ac:dyDescent="0.2">
      <c r="A37" s="49" t="s">
        <v>660</v>
      </c>
      <c r="B37" s="59" t="s">
        <v>626</v>
      </c>
      <c r="C37" s="18" t="s">
        <v>625</v>
      </c>
      <c r="D37" s="118">
        <v>40000</v>
      </c>
      <c r="E37" s="118">
        <v>40000</v>
      </c>
      <c r="F37" s="118">
        <v>50000</v>
      </c>
      <c r="G37" s="118">
        <v>48250</v>
      </c>
      <c r="H37" s="118">
        <v>50000</v>
      </c>
      <c r="I37" s="45">
        <f t="shared" si="0"/>
        <v>228250</v>
      </c>
    </row>
    <row r="38" spans="1:9" ht="15.75" customHeight="1" x14ac:dyDescent="0.2">
      <c r="A38" s="49" t="s">
        <v>660</v>
      </c>
      <c r="B38" s="59" t="s">
        <v>605</v>
      </c>
      <c r="C38" s="18" t="s">
        <v>604</v>
      </c>
      <c r="D38" s="118">
        <v>40000</v>
      </c>
      <c r="E38" s="118">
        <v>40000</v>
      </c>
      <c r="F38" s="118">
        <v>40000</v>
      </c>
      <c r="G38" s="118">
        <v>48250</v>
      </c>
      <c r="H38" s="118">
        <v>90000</v>
      </c>
      <c r="I38" s="45">
        <f t="shared" si="0"/>
        <v>258250</v>
      </c>
    </row>
    <row r="39" spans="1:9" ht="15.75" customHeight="1" x14ac:dyDescent="0.2">
      <c r="A39" s="49" t="s">
        <v>660</v>
      </c>
      <c r="B39" s="59" t="s">
        <v>602</v>
      </c>
      <c r="C39" s="18" t="s">
        <v>601</v>
      </c>
      <c r="D39" s="118">
        <v>40000</v>
      </c>
      <c r="E39" s="118">
        <v>39851.69</v>
      </c>
      <c r="F39" s="118">
        <v>58705</v>
      </c>
      <c r="G39" s="118">
        <v>57900</v>
      </c>
      <c r="H39" s="118">
        <v>60000</v>
      </c>
      <c r="I39" s="45">
        <f t="shared" si="0"/>
        <v>256456.69</v>
      </c>
    </row>
    <row r="40" spans="1:9" ht="15.75" customHeight="1" x14ac:dyDescent="0.2">
      <c r="A40" s="49" t="s">
        <v>660</v>
      </c>
      <c r="B40" s="59" t="s">
        <v>471</v>
      </c>
      <c r="C40" s="18" t="s">
        <v>603</v>
      </c>
      <c r="D40" s="118">
        <v>0</v>
      </c>
      <c r="E40" s="118">
        <v>247737</v>
      </c>
      <c r="F40" s="118">
        <v>440500</v>
      </c>
      <c r="G40" s="118">
        <v>300000</v>
      </c>
      <c r="H40" s="118">
        <v>621452</v>
      </c>
      <c r="I40" s="45">
        <f t="shared" si="0"/>
        <v>1609689</v>
      </c>
    </row>
    <row r="41" spans="1:9" ht="15.75" customHeight="1" x14ac:dyDescent="0.2">
      <c r="A41" s="49" t="s">
        <v>660</v>
      </c>
      <c r="B41" s="59" t="s">
        <v>648</v>
      </c>
      <c r="C41" s="18" t="s">
        <v>643</v>
      </c>
      <c r="D41" s="118">
        <v>0</v>
      </c>
      <c r="E41" s="118">
        <v>40311.379999999997</v>
      </c>
      <c r="F41" s="118">
        <v>100000</v>
      </c>
      <c r="G41" s="118">
        <v>0</v>
      </c>
      <c r="H41" s="118">
        <v>130000</v>
      </c>
      <c r="I41" s="45">
        <f t="shared" si="0"/>
        <v>270311.38</v>
      </c>
    </row>
    <row r="42" spans="1:9" ht="15.75" customHeight="1" x14ac:dyDescent="0.2">
      <c r="A42" s="49" t="s">
        <v>660</v>
      </c>
      <c r="B42" s="59" t="s">
        <v>623</v>
      </c>
      <c r="C42" s="18" t="s">
        <v>620</v>
      </c>
      <c r="D42" s="118">
        <v>0</v>
      </c>
      <c r="E42" s="118">
        <v>0</v>
      </c>
      <c r="F42" s="118">
        <v>80000</v>
      </c>
      <c r="G42" s="118">
        <v>77200</v>
      </c>
      <c r="H42" s="118">
        <v>80000</v>
      </c>
      <c r="I42" s="45">
        <f t="shared" si="0"/>
        <v>237200</v>
      </c>
    </row>
    <row r="43" spans="1:9" ht="15.75" customHeight="1" x14ac:dyDescent="0.2">
      <c r="A43" s="49" t="s">
        <v>660</v>
      </c>
      <c r="B43" s="59" t="s">
        <v>624</v>
      </c>
      <c r="C43" s="18" t="s">
        <v>621</v>
      </c>
      <c r="D43" s="118">
        <v>0</v>
      </c>
      <c r="E43" s="118">
        <v>0</v>
      </c>
      <c r="F43" s="118">
        <v>60000</v>
      </c>
      <c r="G43" s="118">
        <v>67550</v>
      </c>
      <c r="H43" s="118">
        <v>70000</v>
      </c>
      <c r="I43" s="45">
        <f t="shared" si="0"/>
        <v>197550</v>
      </c>
    </row>
    <row r="44" spans="1:9" ht="15.75" customHeight="1" x14ac:dyDescent="0.2">
      <c r="A44" s="49" t="s">
        <v>660</v>
      </c>
      <c r="B44" s="59" t="s">
        <v>433</v>
      </c>
      <c r="C44" s="18" t="s">
        <v>637</v>
      </c>
      <c r="D44" s="118">
        <v>0</v>
      </c>
      <c r="E44" s="118">
        <v>0</v>
      </c>
      <c r="F44" s="118">
        <v>20000</v>
      </c>
      <c r="G44" s="118">
        <v>38600</v>
      </c>
      <c r="H44" s="118">
        <v>50000</v>
      </c>
      <c r="I44" s="45">
        <f t="shared" si="0"/>
        <v>108600</v>
      </c>
    </row>
    <row r="45" spans="1:9" ht="15.75" customHeight="1" x14ac:dyDescent="0.2">
      <c r="A45" s="49" t="s">
        <v>660</v>
      </c>
      <c r="B45" s="59" t="s">
        <v>654</v>
      </c>
      <c r="C45" s="18" t="s">
        <v>651</v>
      </c>
      <c r="D45" s="118">
        <v>0</v>
      </c>
      <c r="E45" s="118">
        <v>0</v>
      </c>
      <c r="F45" s="118">
        <v>0</v>
      </c>
      <c r="G45" s="118">
        <v>71582</v>
      </c>
      <c r="H45" s="118">
        <v>177000</v>
      </c>
      <c r="I45" s="45">
        <f t="shared" si="0"/>
        <v>248582</v>
      </c>
    </row>
    <row r="46" spans="1:9" ht="15.75" customHeight="1" x14ac:dyDescent="0.2">
      <c r="A46" s="49" t="s">
        <v>660</v>
      </c>
      <c r="B46" s="59" t="s">
        <v>633</v>
      </c>
      <c r="C46" s="18" t="s">
        <v>631</v>
      </c>
      <c r="D46" s="118">
        <v>0</v>
      </c>
      <c r="E46" s="118">
        <v>0</v>
      </c>
      <c r="F46" s="118">
        <v>0</v>
      </c>
      <c r="G46" s="118">
        <v>63153</v>
      </c>
      <c r="H46" s="118">
        <v>70000</v>
      </c>
      <c r="I46" s="45">
        <f t="shared" si="0"/>
        <v>133153</v>
      </c>
    </row>
    <row r="47" spans="1:9" ht="15.75" customHeight="1" x14ac:dyDescent="0.2">
      <c r="A47" s="49" t="s">
        <v>660</v>
      </c>
      <c r="B47" s="59" t="s">
        <v>611</v>
      </c>
      <c r="C47" s="18" t="s">
        <v>608</v>
      </c>
      <c r="D47" s="118">
        <v>0</v>
      </c>
      <c r="E47" s="118">
        <v>0</v>
      </c>
      <c r="F47" s="118">
        <v>0</v>
      </c>
      <c r="G47" s="118">
        <v>0</v>
      </c>
      <c r="H47" s="118">
        <v>612820</v>
      </c>
      <c r="I47" s="45">
        <f t="shared" si="0"/>
        <v>612820</v>
      </c>
    </row>
    <row r="48" spans="1:9" ht="15.75" customHeight="1" thickBot="1" x14ac:dyDescent="0.25">
      <c r="A48" s="114" t="s">
        <v>660</v>
      </c>
      <c r="B48" s="115" t="s">
        <v>404</v>
      </c>
      <c r="C48" s="116" t="s">
        <v>629</v>
      </c>
      <c r="D48" s="127">
        <v>0</v>
      </c>
      <c r="E48" s="127">
        <v>0</v>
      </c>
      <c r="F48" s="127">
        <v>0</v>
      </c>
      <c r="G48" s="127">
        <v>0</v>
      </c>
      <c r="H48" s="127">
        <v>150000</v>
      </c>
      <c r="I48" s="117">
        <f t="shared" si="0"/>
        <v>150000</v>
      </c>
    </row>
    <row r="49" spans="1:9" ht="32.25" customHeight="1" thickBot="1" x14ac:dyDescent="0.25">
      <c r="A49" s="144" t="s">
        <v>680</v>
      </c>
      <c r="B49" s="145"/>
      <c r="C49" s="146"/>
      <c r="D49" s="110">
        <f>SUM(D8:D48)</f>
        <v>9279455.8399999999</v>
      </c>
      <c r="E49" s="110">
        <f t="shared" ref="E49:I49" si="1">SUM(E8:E48)</f>
        <v>9316508.8500000015</v>
      </c>
      <c r="F49" s="110">
        <f t="shared" si="1"/>
        <v>12631754.24</v>
      </c>
      <c r="G49" s="110">
        <f t="shared" si="1"/>
        <v>12750809.140000001</v>
      </c>
      <c r="H49" s="110">
        <f t="shared" si="1"/>
        <v>21887186</v>
      </c>
      <c r="I49" s="111">
        <f t="shared" si="1"/>
        <v>65865714.07</v>
      </c>
    </row>
    <row r="50" spans="1:9" ht="24.75" customHeight="1" x14ac:dyDescent="0.2">
      <c r="B50" s="11"/>
      <c r="C50" s="11"/>
      <c r="D50" s="12"/>
      <c r="E50" s="13"/>
      <c r="F50" s="13"/>
      <c r="G50" s="13"/>
    </row>
    <row r="51" spans="1:9" ht="24.75" customHeight="1" x14ac:dyDescent="0.2">
      <c r="A51" s="14" t="s">
        <v>3</v>
      </c>
      <c r="B51" s="14"/>
      <c r="C51" s="15"/>
      <c r="D51" s="15"/>
    </row>
    <row r="52" spans="1:9" ht="24.75" customHeight="1" x14ac:dyDescent="0.2">
      <c r="A52" s="141" t="s">
        <v>4</v>
      </c>
      <c r="B52" s="141"/>
      <c r="C52" s="141"/>
      <c r="D52" s="141"/>
    </row>
    <row r="53" spans="1:9" ht="24.75" customHeight="1" x14ac:dyDescent="0.2">
      <c r="B53" s="15"/>
      <c r="C53" s="15"/>
      <c r="D53" s="15"/>
    </row>
    <row r="54" spans="1:9" ht="24.75" customHeight="1" x14ac:dyDescent="0.2">
      <c r="A54" s="142" t="s">
        <v>2</v>
      </c>
      <c r="B54" s="142"/>
      <c r="C54" s="142"/>
      <c r="D54" s="16"/>
    </row>
    <row r="55" spans="1:9" ht="24.75" customHeight="1" x14ac:dyDescent="0.2">
      <c r="A55" s="143" t="s">
        <v>5</v>
      </c>
      <c r="B55" s="143"/>
      <c r="C55" s="143"/>
      <c r="D55" s="16"/>
    </row>
    <row r="56" spans="1:9" ht="24.75" customHeight="1" x14ac:dyDescent="0.2">
      <c r="A56" s="143" t="s">
        <v>6</v>
      </c>
      <c r="B56" s="143"/>
      <c r="C56" s="143"/>
      <c r="D56" s="16"/>
    </row>
    <row r="57" spans="1:9" ht="24.75" customHeight="1" x14ac:dyDescent="0.2">
      <c r="A57" s="143" t="s">
        <v>7</v>
      </c>
      <c r="B57" s="143"/>
      <c r="C57" s="143"/>
      <c r="D57" s="16"/>
    </row>
    <row r="58" spans="1:9" ht="24.75" customHeight="1" x14ac:dyDescent="0.2">
      <c r="A58" s="143" t="s">
        <v>8</v>
      </c>
      <c r="B58" s="143"/>
      <c r="C58" s="143"/>
      <c r="D58" s="16"/>
    </row>
    <row r="59" spans="1:9" ht="24.75" customHeight="1" x14ac:dyDescent="0.2"/>
    <row r="60" spans="1:9" ht="24.75" customHeight="1" x14ac:dyDescent="0.2">
      <c r="A60" s="141" t="s">
        <v>16</v>
      </c>
      <c r="B60" s="141"/>
      <c r="C60" s="141"/>
      <c r="D60" s="141"/>
    </row>
    <row r="61" spans="1:9" ht="24.75" customHeight="1" x14ac:dyDescent="0.2"/>
    <row r="62" spans="1:9" ht="24.75" customHeight="1" x14ac:dyDescent="0.2"/>
    <row r="63" spans="1:9" ht="24.75" customHeight="1" x14ac:dyDescent="0.2"/>
    <row r="64" spans="1:9" ht="24.75" customHeight="1" x14ac:dyDescent="0.2"/>
    <row r="65" ht="24.75" customHeight="1" x14ac:dyDescent="0.2"/>
    <row r="66" ht="24.75" customHeight="1" x14ac:dyDescent="0.2"/>
    <row r="67" ht="24.75" customHeight="1" x14ac:dyDescent="0.2"/>
    <row r="68" ht="24.75" customHeight="1" x14ac:dyDescent="0.2"/>
    <row r="69" ht="24.75" customHeight="1" x14ac:dyDescent="0.2"/>
    <row r="70" ht="24.75" customHeight="1" x14ac:dyDescent="0.2"/>
    <row r="71" ht="24.75" customHeight="1" x14ac:dyDescent="0.2"/>
    <row r="72" ht="24.75" customHeight="1" x14ac:dyDescent="0.2"/>
    <row r="73" ht="24.75" customHeight="1" x14ac:dyDescent="0.2"/>
    <row r="74" ht="24.75" customHeight="1" x14ac:dyDescent="0.2"/>
    <row r="75" ht="24.75" customHeight="1" x14ac:dyDescent="0.2"/>
    <row r="76" ht="24.75" customHeight="1" x14ac:dyDescent="0.2"/>
    <row r="77" ht="24.75" customHeight="1" x14ac:dyDescent="0.2"/>
    <row r="78" ht="24.75" customHeight="1" x14ac:dyDescent="0.2"/>
    <row r="79" ht="24.75" customHeight="1" x14ac:dyDescent="0.2"/>
    <row r="80" ht="24.75" customHeight="1" x14ac:dyDescent="0.2"/>
    <row r="81" ht="24.75" customHeight="1" x14ac:dyDescent="0.2"/>
    <row r="82" ht="24.75" customHeight="1" x14ac:dyDescent="0.2"/>
    <row r="83" ht="24.75" customHeight="1" x14ac:dyDescent="0.2"/>
    <row r="84" ht="24.75" customHeight="1" x14ac:dyDescent="0.2"/>
    <row r="85" ht="24.75" customHeight="1" x14ac:dyDescent="0.2"/>
    <row r="86" ht="24.75" customHeight="1" x14ac:dyDescent="0.2"/>
    <row r="87" ht="24.75" customHeight="1" x14ac:dyDescent="0.2"/>
    <row r="88" ht="24.75" customHeight="1" x14ac:dyDescent="0.2"/>
    <row r="89" ht="24.75" customHeight="1" x14ac:dyDescent="0.2"/>
    <row r="90" ht="24.75" customHeight="1" x14ac:dyDescent="0.2"/>
    <row r="91" ht="24.75" customHeight="1" x14ac:dyDescent="0.2"/>
    <row r="92" ht="24.75" customHeight="1" x14ac:dyDescent="0.2"/>
    <row r="93" ht="24.75" customHeight="1" x14ac:dyDescent="0.2"/>
    <row r="94" ht="24.75" customHeight="1" x14ac:dyDescent="0.2"/>
    <row r="95" ht="24.75" customHeight="1" x14ac:dyDescent="0.2"/>
    <row r="96" ht="24.75" customHeight="1" x14ac:dyDescent="0.2"/>
    <row r="97" ht="24.75" customHeight="1" x14ac:dyDescent="0.2"/>
    <row r="98" ht="24.75" customHeight="1" x14ac:dyDescent="0.2"/>
    <row r="99" ht="24.75" customHeight="1" x14ac:dyDescent="0.2"/>
    <row r="100" ht="24.75" customHeight="1" x14ac:dyDescent="0.2"/>
    <row r="101" ht="24.75" customHeight="1" x14ac:dyDescent="0.2"/>
    <row r="102" ht="24.75" customHeight="1" x14ac:dyDescent="0.2"/>
    <row r="103" ht="24.75" customHeight="1" x14ac:dyDescent="0.2"/>
    <row r="104" ht="24.75" customHeight="1" x14ac:dyDescent="0.2"/>
    <row r="105" ht="24.75" customHeight="1" x14ac:dyDescent="0.2"/>
    <row r="106" ht="24.75" customHeight="1" x14ac:dyDescent="0.2"/>
    <row r="107" ht="24.75" customHeight="1" x14ac:dyDescent="0.2"/>
    <row r="108" ht="24.75" customHeight="1" x14ac:dyDescent="0.2"/>
    <row r="109" ht="24.75" customHeight="1" x14ac:dyDescent="0.2"/>
    <row r="110" ht="24.75" customHeight="1" x14ac:dyDescent="0.2"/>
    <row r="111" ht="24.75" customHeight="1" x14ac:dyDescent="0.2"/>
    <row r="112" ht="24.75" customHeight="1" x14ac:dyDescent="0.2"/>
    <row r="113" ht="24.75" customHeight="1" x14ac:dyDescent="0.2"/>
    <row r="114" ht="24.75" customHeight="1" x14ac:dyDescent="0.2"/>
    <row r="115" ht="24.75" customHeight="1" x14ac:dyDescent="0.2"/>
    <row r="116" ht="24.75" customHeight="1" x14ac:dyDescent="0.2"/>
    <row r="117" ht="24.75" customHeight="1" x14ac:dyDescent="0.2"/>
    <row r="118" ht="24.75" customHeight="1" x14ac:dyDescent="0.2"/>
    <row r="119" ht="24.75" customHeight="1" x14ac:dyDescent="0.2"/>
    <row r="120" ht="24.75" customHeight="1" x14ac:dyDescent="0.2"/>
    <row r="121" ht="24.75" customHeight="1" x14ac:dyDescent="0.2"/>
    <row r="122" ht="24.75" customHeight="1" x14ac:dyDescent="0.2"/>
    <row r="123" ht="24.75" customHeight="1" x14ac:dyDescent="0.2"/>
    <row r="124" ht="24.75" customHeight="1" x14ac:dyDescent="0.2"/>
    <row r="128" ht="15.75" customHeight="1" x14ac:dyDescent="0.2"/>
    <row r="130" ht="15.75" customHeight="1" x14ac:dyDescent="0.2"/>
    <row r="136" ht="15.75" customHeight="1" x14ac:dyDescent="0.2"/>
  </sheetData>
  <autoFilter ref="A7:I20"/>
  <sortState ref="A6:I47">
    <sortCondition descending="1" ref="D6:D47"/>
    <sortCondition descending="1" ref="E6:E47"/>
    <sortCondition descending="1" ref="F6:F47"/>
    <sortCondition descending="1" ref="G6:G47"/>
    <sortCondition descending="1" ref="H6:H47"/>
  </sortState>
  <mergeCells count="9">
    <mergeCell ref="B3:H3"/>
    <mergeCell ref="A49:C49"/>
    <mergeCell ref="A60:D60"/>
    <mergeCell ref="A52:D52"/>
    <mergeCell ref="A54:C54"/>
    <mergeCell ref="A55:C55"/>
    <mergeCell ref="A56:C56"/>
    <mergeCell ref="A57:C57"/>
    <mergeCell ref="A58:C58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Footer>&amp;CProtiDrog&amp;RStránka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1"/>
  <sheetViews>
    <sheetView zoomScaleNormal="100" workbookViewId="0">
      <selection activeCell="A7" sqref="A7:I7"/>
    </sheetView>
  </sheetViews>
  <sheetFormatPr defaultRowHeight="15" x14ac:dyDescent="0.2"/>
  <cols>
    <col min="1" max="1" width="11.75" style="5" customWidth="1"/>
    <col min="2" max="2" width="10.5" style="5" customWidth="1"/>
    <col min="3" max="3" width="77.625" style="5" customWidth="1"/>
    <col min="4" max="4" width="21.125" style="5" customWidth="1"/>
    <col min="5" max="5" width="12.125" style="5" customWidth="1"/>
    <col min="6" max="8" width="13.125" style="5" customWidth="1"/>
    <col min="9" max="9" width="13.375" style="5" customWidth="1"/>
    <col min="10" max="16384" width="9" style="5"/>
  </cols>
  <sheetData>
    <row r="1" spans="1:9" x14ac:dyDescent="0.2">
      <c r="A1" s="5" t="s">
        <v>669</v>
      </c>
    </row>
    <row r="3" spans="1:9" ht="56.25" customHeight="1" x14ac:dyDescent="0.2">
      <c r="B3" s="149" t="s">
        <v>9</v>
      </c>
      <c r="C3" s="149"/>
      <c r="D3" s="149"/>
      <c r="E3" s="149"/>
      <c r="F3" s="149"/>
      <c r="G3" s="149"/>
      <c r="H3" s="149"/>
      <c r="I3" s="103"/>
    </row>
    <row r="4" spans="1:9" ht="21.75" customHeight="1" x14ac:dyDescent="0.2">
      <c r="B4" s="94"/>
      <c r="C4" s="94"/>
      <c r="D4" s="94"/>
      <c r="E4" s="94"/>
      <c r="F4" s="94"/>
      <c r="G4" s="94"/>
      <c r="H4" s="94"/>
      <c r="I4" s="94"/>
    </row>
    <row r="5" spans="1:9" ht="18" x14ac:dyDescent="0.25">
      <c r="A5" s="8" t="s">
        <v>691</v>
      </c>
      <c r="B5" s="90"/>
      <c r="C5" s="90"/>
      <c r="D5" s="90"/>
      <c r="E5" s="91"/>
      <c r="F5" s="91"/>
      <c r="G5" s="91"/>
    </row>
    <row r="6" spans="1:9" ht="18.75" thickBot="1" x14ac:dyDescent="0.3">
      <c r="A6" s="8"/>
      <c r="B6" s="90"/>
      <c r="C6" s="90"/>
      <c r="D6" s="90"/>
      <c r="E6" s="91"/>
      <c r="F6" s="91"/>
      <c r="G6" s="91"/>
    </row>
    <row r="7" spans="1:9" ht="69.95" customHeight="1" thickBot="1" x14ac:dyDescent="0.25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5" t="s">
        <v>15</v>
      </c>
      <c r="I7" s="82" t="s">
        <v>17</v>
      </c>
    </row>
    <row r="8" spans="1:9" ht="15.75" customHeight="1" x14ac:dyDescent="0.2">
      <c r="A8" s="78" t="s">
        <v>671</v>
      </c>
      <c r="B8" s="62" t="s">
        <v>191</v>
      </c>
      <c r="C8" s="61" t="s">
        <v>672</v>
      </c>
      <c r="D8" s="124">
        <v>0</v>
      </c>
      <c r="E8" s="124">
        <v>25600</v>
      </c>
      <c r="F8" s="124">
        <v>0</v>
      </c>
      <c r="G8" s="124">
        <v>0</v>
      </c>
      <c r="H8" s="124">
        <v>0</v>
      </c>
      <c r="I8" s="79">
        <f t="shared" ref="I8:I9" si="0">SUM(D8:H8)</f>
        <v>25600</v>
      </c>
    </row>
    <row r="9" spans="1:9" ht="15.75" customHeight="1" thickBot="1" x14ac:dyDescent="0.25">
      <c r="A9" s="55" t="s">
        <v>671</v>
      </c>
      <c r="B9" s="59" t="s">
        <v>475</v>
      </c>
      <c r="C9" s="18" t="s">
        <v>469</v>
      </c>
      <c r="D9" s="118">
        <v>0</v>
      </c>
      <c r="E9" s="118">
        <v>0</v>
      </c>
      <c r="F9" s="118">
        <v>0</v>
      </c>
      <c r="G9" s="118">
        <v>150531</v>
      </c>
      <c r="H9" s="118">
        <v>0</v>
      </c>
      <c r="I9" s="69">
        <f t="shared" si="0"/>
        <v>150531</v>
      </c>
    </row>
    <row r="10" spans="1:9" ht="26.25" customHeight="1" thickBot="1" x14ac:dyDescent="0.25">
      <c r="A10" s="144" t="s">
        <v>681</v>
      </c>
      <c r="B10" s="145"/>
      <c r="C10" s="146"/>
      <c r="D10" s="110">
        <f t="shared" ref="D10:I10" si="1">SUM(D8:D9)</f>
        <v>0</v>
      </c>
      <c r="E10" s="110">
        <f t="shared" si="1"/>
        <v>25600</v>
      </c>
      <c r="F10" s="110">
        <f t="shared" si="1"/>
        <v>0</v>
      </c>
      <c r="G10" s="110">
        <f t="shared" si="1"/>
        <v>150531</v>
      </c>
      <c r="H10" s="110">
        <f t="shared" si="1"/>
        <v>0</v>
      </c>
      <c r="I10" s="111">
        <f t="shared" si="1"/>
        <v>176131</v>
      </c>
    </row>
    <row r="11" spans="1:9" x14ac:dyDescent="0.2">
      <c r="B11" s="11"/>
      <c r="C11" s="11"/>
      <c r="D11" s="12"/>
      <c r="E11" s="13"/>
      <c r="F11" s="13"/>
      <c r="G11" s="13"/>
    </row>
    <row r="12" spans="1:9" x14ac:dyDescent="0.2">
      <c r="A12" s="14" t="s">
        <v>3</v>
      </c>
      <c r="B12" s="14"/>
      <c r="C12" s="15"/>
      <c r="D12" s="15"/>
    </row>
    <row r="13" spans="1:9" ht="15.75" customHeight="1" x14ac:dyDescent="0.2">
      <c r="A13" s="141" t="s">
        <v>4</v>
      </c>
      <c r="B13" s="141"/>
      <c r="C13" s="141"/>
      <c r="D13" s="141"/>
    </row>
    <row r="14" spans="1:9" x14ac:dyDescent="0.2">
      <c r="B14" s="15"/>
      <c r="C14" s="15"/>
      <c r="D14" s="15"/>
    </row>
    <row r="15" spans="1:9" ht="15.75" customHeight="1" x14ac:dyDescent="0.2">
      <c r="A15" s="142" t="s">
        <v>2</v>
      </c>
      <c r="B15" s="142"/>
      <c r="C15" s="142"/>
      <c r="D15" s="16"/>
    </row>
    <row r="16" spans="1:9" x14ac:dyDescent="0.2">
      <c r="A16" s="143" t="s">
        <v>5</v>
      </c>
      <c r="B16" s="143"/>
      <c r="C16" s="143"/>
      <c r="D16" s="16"/>
    </row>
    <row r="17" spans="1:4" x14ac:dyDescent="0.2">
      <c r="A17" s="143" t="s">
        <v>6</v>
      </c>
      <c r="B17" s="143"/>
      <c r="C17" s="143"/>
      <c r="D17" s="16"/>
    </row>
    <row r="18" spans="1:4" x14ac:dyDescent="0.2">
      <c r="A18" s="143" t="s">
        <v>7</v>
      </c>
      <c r="B18" s="143"/>
      <c r="C18" s="143"/>
      <c r="D18" s="16"/>
    </row>
    <row r="19" spans="1:4" x14ac:dyDescent="0.2">
      <c r="A19" s="143" t="s">
        <v>8</v>
      </c>
      <c r="B19" s="143"/>
      <c r="C19" s="143"/>
      <c r="D19" s="16"/>
    </row>
    <row r="21" spans="1:4" ht="15.75" customHeight="1" x14ac:dyDescent="0.2">
      <c r="A21" s="141" t="s">
        <v>16</v>
      </c>
      <c r="B21" s="141"/>
      <c r="C21" s="141"/>
      <c r="D21" s="141"/>
    </row>
  </sheetData>
  <mergeCells count="9">
    <mergeCell ref="A18:C18"/>
    <mergeCell ref="A19:C19"/>
    <mergeCell ref="A21:D21"/>
    <mergeCell ref="B3:H3"/>
    <mergeCell ref="A10:C10"/>
    <mergeCell ref="A13:D13"/>
    <mergeCell ref="A15:C15"/>
    <mergeCell ref="A16:C16"/>
    <mergeCell ref="A17:C17"/>
  </mergeCells>
  <pageMargins left="0.7" right="0.7" top="0.78740157499999996" bottom="0.78740157499999996" header="0.3" footer="0.3"/>
  <pageSetup paperSize="9" scale="65" orientation="landscape" r:id="rId1"/>
  <headerFooter>
    <oddFooter>&amp;A&amp;RStránka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01"/>
  <sheetViews>
    <sheetView zoomScaleNormal="100" workbookViewId="0">
      <selection activeCell="F76" sqref="F76"/>
    </sheetView>
  </sheetViews>
  <sheetFormatPr defaultRowHeight="15" x14ac:dyDescent="0.2"/>
  <cols>
    <col min="1" max="1" width="9.375" style="5" customWidth="1"/>
    <col min="2" max="2" width="14.25" style="5" customWidth="1"/>
    <col min="3" max="3" width="85.875" style="5" customWidth="1"/>
    <col min="4" max="4" width="21.5" style="5" customWidth="1"/>
    <col min="5" max="5" width="13.5" style="5" customWidth="1"/>
    <col min="6" max="6" width="14.25" style="5" customWidth="1"/>
    <col min="7" max="7" width="13.625" style="5" customWidth="1"/>
    <col min="8" max="8" width="14.625" style="5" customWidth="1"/>
    <col min="9" max="9" width="15.375" style="5" customWidth="1"/>
    <col min="10" max="16384" width="9" style="5"/>
  </cols>
  <sheetData>
    <row r="1" spans="1:9" ht="40.5" customHeight="1" x14ac:dyDescent="0.2">
      <c r="A1" s="5" t="s">
        <v>669</v>
      </c>
    </row>
    <row r="3" spans="1:9" ht="45.75" customHeight="1" x14ac:dyDescent="0.25">
      <c r="B3" s="139" t="s">
        <v>9</v>
      </c>
      <c r="C3" s="139"/>
      <c r="D3" s="139"/>
      <c r="E3" s="139"/>
      <c r="F3" s="139"/>
      <c r="G3" s="139"/>
      <c r="H3" s="139"/>
      <c r="I3" s="71"/>
    </row>
    <row r="4" spans="1:9" ht="32.25" customHeight="1" x14ac:dyDescent="0.25">
      <c r="B4" s="70"/>
      <c r="C4" s="70"/>
      <c r="D4" s="70"/>
      <c r="E4" s="70"/>
      <c r="F4" s="70"/>
      <c r="G4" s="70"/>
      <c r="H4" s="70"/>
    </row>
    <row r="5" spans="1:9" ht="18" x14ac:dyDescent="0.25">
      <c r="A5" s="8" t="s">
        <v>310</v>
      </c>
      <c r="B5" s="9"/>
      <c r="C5" s="9"/>
      <c r="D5" s="39"/>
      <c r="E5" s="39"/>
      <c r="F5" s="39"/>
      <c r="G5" s="39"/>
      <c r="H5" s="39"/>
    </row>
    <row r="6" spans="1:9" ht="18.75" thickBot="1" x14ac:dyDescent="0.3">
      <c r="A6" s="8"/>
      <c r="B6" s="9"/>
      <c r="C6" s="9"/>
      <c r="D6" s="39"/>
      <c r="E6" s="39"/>
      <c r="F6" s="39"/>
      <c r="G6" s="39"/>
      <c r="H6" s="39"/>
    </row>
    <row r="7" spans="1:9" ht="69.95" customHeight="1" thickBot="1" x14ac:dyDescent="0.25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6" t="s">
        <v>15</v>
      </c>
      <c r="I7" s="77" t="s">
        <v>17</v>
      </c>
    </row>
    <row r="8" spans="1:9" ht="15.75" customHeight="1" x14ac:dyDescent="0.2">
      <c r="A8" s="47" t="s">
        <v>309</v>
      </c>
      <c r="B8" s="51" t="s">
        <v>54</v>
      </c>
      <c r="C8" s="43" t="s">
        <v>55</v>
      </c>
      <c r="D8" s="119">
        <v>20469500</v>
      </c>
      <c r="E8" s="119">
        <v>20052100</v>
      </c>
      <c r="F8" s="119">
        <v>20102800</v>
      </c>
      <c r="G8" s="120">
        <v>19805900</v>
      </c>
      <c r="H8" s="119">
        <v>20095700</v>
      </c>
      <c r="I8" s="44">
        <f t="shared" ref="I8:I39" si="0">SUM(D8:H8)</f>
        <v>100526000</v>
      </c>
    </row>
    <row r="9" spans="1:9" ht="15.75" customHeight="1" x14ac:dyDescent="0.2">
      <c r="A9" s="48" t="s">
        <v>309</v>
      </c>
      <c r="B9" s="52" t="s">
        <v>101</v>
      </c>
      <c r="C9" s="17" t="s">
        <v>102</v>
      </c>
      <c r="D9" s="118">
        <v>5278000</v>
      </c>
      <c r="E9" s="118">
        <v>5270000</v>
      </c>
      <c r="F9" s="118">
        <v>5300000</v>
      </c>
      <c r="G9" s="121">
        <v>5350000</v>
      </c>
      <c r="H9" s="118">
        <v>5474000</v>
      </c>
      <c r="I9" s="45">
        <f t="shared" si="0"/>
        <v>26672000</v>
      </c>
    </row>
    <row r="10" spans="1:9" ht="15.75" customHeight="1" x14ac:dyDescent="0.2">
      <c r="A10" s="48" t="s">
        <v>309</v>
      </c>
      <c r="B10" s="52" t="s">
        <v>124</v>
      </c>
      <c r="C10" s="17" t="s">
        <v>125</v>
      </c>
      <c r="D10" s="118">
        <v>5209629</v>
      </c>
      <c r="E10" s="118">
        <v>5154083</v>
      </c>
      <c r="F10" s="118">
        <v>5501793</v>
      </c>
      <c r="G10" s="121">
        <f>3726520+1850570</f>
        <v>5577090</v>
      </c>
      <c r="H10" s="118">
        <v>5997024</v>
      </c>
      <c r="I10" s="45">
        <f t="shared" si="0"/>
        <v>27439619</v>
      </c>
    </row>
    <row r="11" spans="1:9" ht="15.75" customHeight="1" x14ac:dyDescent="0.2">
      <c r="A11" s="49" t="s">
        <v>309</v>
      </c>
      <c r="B11" s="53" t="s">
        <v>130</v>
      </c>
      <c r="C11" s="17" t="s">
        <v>131</v>
      </c>
      <c r="D11" s="118">
        <v>3800000</v>
      </c>
      <c r="E11" s="118">
        <v>3800000</v>
      </c>
      <c r="F11" s="118">
        <v>3800000</v>
      </c>
      <c r="G11" s="121">
        <v>3800000</v>
      </c>
      <c r="H11" s="118">
        <v>3800000</v>
      </c>
      <c r="I11" s="45">
        <f t="shared" si="0"/>
        <v>19000000</v>
      </c>
    </row>
    <row r="12" spans="1:9" ht="15.75" customHeight="1" x14ac:dyDescent="0.2">
      <c r="A12" s="48" t="s">
        <v>309</v>
      </c>
      <c r="B12" s="53" t="s">
        <v>122</v>
      </c>
      <c r="C12" s="17" t="s">
        <v>123</v>
      </c>
      <c r="D12" s="118">
        <v>2130000</v>
      </c>
      <c r="E12" s="118">
        <v>2050000</v>
      </c>
      <c r="F12" s="118">
        <v>2050000</v>
      </c>
      <c r="G12" s="121">
        <v>2231100</v>
      </c>
      <c r="H12" s="118">
        <v>2710000</v>
      </c>
      <c r="I12" s="45">
        <f t="shared" si="0"/>
        <v>11171100</v>
      </c>
    </row>
    <row r="13" spans="1:9" ht="15.75" customHeight="1" x14ac:dyDescent="0.2">
      <c r="A13" s="48" t="s">
        <v>309</v>
      </c>
      <c r="B13" s="53" t="s">
        <v>126</v>
      </c>
      <c r="C13" s="17" t="s">
        <v>127</v>
      </c>
      <c r="D13" s="118">
        <v>1950700</v>
      </c>
      <c r="E13" s="118">
        <v>1910000</v>
      </c>
      <c r="F13" s="118">
        <v>1990000</v>
      </c>
      <c r="G13" s="121">
        <v>1948000</v>
      </c>
      <c r="H13" s="118">
        <v>1946000</v>
      </c>
      <c r="I13" s="45">
        <f t="shared" si="0"/>
        <v>9744700</v>
      </c>
    </row>
    <row r="14" spans="1:9" ht="15.75" customHeight="1" x14ac:dyDescent="0.2">
      <c r="A14" s="48" t="s">
        <v>309</v>
      </c>
      <c r="B14" s="53" t="s">
        <v>132</v>
      </c>
      <c r="C14" s="17" t="s">
        <v>133</v>
      </c>
      <c r="D14" s="118">
        <v>1808800</v>
      </c>
      <c r="E14" s="118">
        <v>1697708</v>
      </c>
      <c r="F14" s="118">
        <v>1910000</v>
      </c>
      <c r="G14" s="121">
        <v>891000</v>
      </c>
      <c r="H14" s="118">
        <v>1971500</v>
      </c>
      <c r="I14" s="45">
        <f t="shared" si="0"/>
        <v>8279008</v>
      </c>
    </row>
    <row r="15" spans="1:9" ht="15.75" customHeight="1" x14ac:dyDescent="0.2">
      <c r="A15" s="48" t="s">
        <v>309</v>
      </c>
      <c r="B15" s="52" t="s">
        <v>30</v>
      </c>
      <c r="C15" s="17" t="s">
        <v>31</v>
      </c>
      <c r="D15" s="118">
        <v>1710000</v>
      </c>
      <c r="E15" s="118">
        <v>1700000</v>
      </c>
      <c r="F15" s="118">
        <v>1680000</v>
      </c>
      <c r="G15" s="121">
        <v>1750000</v>
      </c>
      <c r="H15" s="118">
        <v>1890000</v>
      </c>
      <c r="I15" s="45">
        <f t="shared" si="0"/>
        <v>8730000</v>
      </c>
    </row>
    <row r="16" spans="1:9" ht="15.75" customHeight="1" x14ac:dyDescent="0.2">
      <c r="A16" s="48" t="s">
        <v>309</v>
      </c>
      <c r="B16" s="52" t="s">
        <v>99</v>
      </c>
      <c r="C16" s="17" t="s">
        <v>100</v>
      </c>
      <c r="D16" s="118">
        <v>1660000</v>
      </c>
      <c r="E16" s="118">
        <v>1600000</v>
      </c>
      <c r="F16" s="118">
        <v>1550000</v>
      </c>
      <c r="G16" s="121">
        <v>1500000</v>
      </c>
      <c r="H16" s="118">
        <v>1564500</v>
      </c>
      <c r="I16" s="45">
        <f t="shared" si="0"/>
        <v>7874500</v>
      </c>
    </row>
    <row r="17" spans="1:9" ht="15.75" customHeight="1" x14ac:dyDescent="0.2">
      <c r="A17" s="48" t="s">
        <v>309</v>
      </c>
      <c r="B17" s="52" t="s">
        <v>110</v>
      </c>
      <c r="C17" s="17" t="s">
        <v>111</v>
      </c>
      <c r="D17" s="118">
        <v>1500000</v>
      </c>
      <c r="E17" s="118">
        <v>1500000</v>
      </c>
      <c r="F17" s="118">
        <v>1592000</v>
      </c>
      <c r="G17" s="121">
        <v>1592000</v>
      </c>
      <c r="H17" s="118">
        <v>1608000</v>
      </c>
      <c r="I17" s="45">
        <f t="shared" si="0"/>
        <v>7792000</v>
      </c>
    </row>
    <row r="18" spans="1:9" ht="15.75" customHeight="1" x14ac:dyDescent="0.2">
      <c r="A18" s="48" t="s">
        <v>309</v>
      </c>
      <c r="B18" s="52" t="s">
        <v>116</v>
      </c>
      <c r="C18" s="17" t="s">
        <v>117</v>
      </c>
      <c r="D18" s="118">
        <v>950000</v>
      </c>
      <c r="E18" s="118">
        <v>950000</v>
      </c>
      <c r="F18" s="118">
        <v>950000</v>
      </c>
      <c r="G18" s="121">
        <v>700000</v>
      </c>
      <c r="H18" s="118">
        <v>700000</v>
      </c>
      <c r="I18" s="45">
        <f t="shared" si="0"/>
        <v>4250000</v>
      </c>
    </row>
    <row r="19" spans="1:9" ht="15.75" customHeight="1" x14ac:dyDescent="0.2">
      <c r="A19" s="48" t="s">
        <v>309</v>
      </c>
      <c r="B19" s="52" t="s">
        <v>97</v>
      </c>
      <c r="C19" s="17" t="s">
        <v>98</v>
      </c>
      <c r="D19" s="118">
        <v>700000</v>
      </c>
      <c r="E19" s="118">
        <v>650000</v>
      </c>
      <c r="F19" s="118">
        <v>770000</v>
      </c>
      <c r="G19" s="121">
        <v>880000</v>
      </c>
      <c r="H19" s="118">
        <v>986400</v>
      </c>
      <c r="I19" s="45">
        <f t="shared" si="0"/>
        <v>3986400</v>
      </c>
    </row>
    <row r="20" spans="1:9" ht="15.75" customHeight="1" x14ac:dyDescent="0.2">
      <c r="A20" s="48" t="s">
        <v>309</v>
      </c>
      <c r="B20" s="52" t="s">
        <v>77</v>
      </c>
      <c r="C20" s="17" t="s">
        <v>78</v>
      </c>
      <c r="D20" s="118">
        <v>694201</v>
      </c>
      <c r="E20" s="118">
        <v>700000</v>
      </c>
      <c r="F20" s="118">
        <v>700000</v>
      </c>
      <c r="G20" s="121">
        <v>700000</v>
      </c>
      <c r="H20" s="118">
        <v>700000</v>
      </c>
      <c r="I20" s="45">
        <f t="shared" si="0"/>
        <v>3494201</v>
      </c>
    </row>
    <row r="21" spans="1:9" ht="15.75" customHeight="1" x14ac:dyDescent="0.2">
      <c r="A21" s="48" t="s">
        <v>309</v>
      </c>
      <c r="B21" s="53" t="s">
        <v>46</v>
      </c>
      <c r="C21" s="17" t="s">
        <v>47</v>
      </c>
      <c r="D21" s="118">
        <v>670000</v>
      </c>
      <c r="E21" s="118">
        <v>650000</v>
      </c>
      <c r="F21" s="118">
        <v>727000</v>
      </c>
      <c r="G21" s="121">
        <v>727000</v>
      </c>
      <c r="H21" s="118">
        <v>744000</v>
      </c>
      <c r="I21" s="45">
        <f t="shared" si="0"/>
        <v>3518000</v>
      </c>
    </row>
    <row r="22" spans="1:9" ht="15.75" customHeight="1" x14ac:dyDescent="0.2">
      <c r="A22" s="48" t="s">
        <v>309</v>
      </c>
      <c r="B22" s="52" t="s">
        <v>108</v>
      </c>
      <c r="C22" s="17" t="s">
        <v>109</v>
      </c>
      <c r="D22" s="118">
        <v>560976</v>
      </c>
      <c r="E22" s="118">
        <v>0</v>
      </c>
      <c r="F22" s="118">
        <v>250700</v>
      </c>
      <c r="G22" s="121">
        <v>229328</v>
      </c>
      <c r="H22" s="118">
        <v>380846</v>
      </c>
      <c r="I22" s="45">
        <f t="shared" si="0"/>
        <v>1421850</v>
      </c>
    </row>
    <row r="23" spans="1:9" ht="15.75" customHeight="1" x14ac:dyDescent="0.2">
      <c r="A23" s="48" t="s">
        <v>309</v>
      </c>
      <c r="B23" s="53" t="s">
        <v>159</v>
      </c>
      <c r="C23" s="24" t="s">
        <v>154</v>
      </c>
      <c r="D23" s="118">
        <v>550000</v>
      </c>
      <c r="E23" s="118">
        <v>500000</v>
      </c>
      <c r="F23" s="118">
        <v>400000</v>
      </c>
      <c r="G23" s="121">
        <v>0</v>
      </c>
      <c r="H23" s="118">
        <v>0</v>
      </c>
      <c r="I23" s="45">
        <f t="shared" si="0"/>
        <v>1450000</v>
      </c>
    </row>
    <row r="24" spans="1:9" ht="15.75" customHeight="1" x14ac:dyDescent="0.2">
      <c r="A24" s="48" t="s">
        <v>309</v>
      </c>
      <c r="B24" s="52" t="s">
        <v>95</v>
      </c>
      <c r="C24" s="17" t="s">
        <v>96</v>
      </c>
      <c r="D24" s="118">
        <v>542000</v>
      </c>
      <c r="E24" s="118">
        <v>580000</v>
      </c>
      <c r="F24" s="118">
        <v>709000</v>
      </c>
      <c r="G24" s="121">
        <v>748400</v>
      </c>
      <c r="H24" s="118">
        <v>616400</v>
      </c>
      <c r="I24" s="45">
        <f t="shared" si="0"/>
        <v>3195800</v>
      </c>
    </row>
    <row r="25" spans="1:9" ht="15.75" customHeight="1" x14ac:dyDescent="0.2">
      <c r="A25" s="48" t="s">
        <v>309</v>
      </c>
      <c r="B25" s="52" t="s">
        <v>26</v>
      </c>
      <c r="C25" s="17" t="s">
        <v>27</v>
      </c>
      <c r="D25" s="118">
        <v>500000</v>
      </c>
      <c r="E25" s="118">
        <v>500000</v>
      </c>
      <c r="F25" s="118">
        <v>0</v>
      </c>
      <c r="G25" s="121">
        <v>300000</v>
      </c>
      <c r="H25" s="118">
        <v>0</v>
      </c>
      <c r="I25" s="45">
        <f t="shared" si="0"/>
        <v>1300000</v>
      </c>
    </row>
    <row r="26" spans="1:9" ht="15.75" customHeight="1" x14ac:dyDescent="0.2">
      <c r="A26" s="48" t="s">
        <v>309</v>
      </c>
      <c r="B26" s="52" t="s">
        <v>114</v>
      </c>
      <c r="C26" s="17" t="s">
        <v>115</v>
      </c>
      <c r="D26" s="118">
        <v>260000</v>
      </c>
      <c r="E26" s="118">
        <v>260000</v>
      </c>
      <c r="F26" s="118">
        <v>310000</v>
      </c>
      <c r="G26" s="121">
        <v>340000</v>
      </c>
      <c r="H26" s="118">
        <v>360000</v>
      </c>
      <c r="I26" s="45">
        <f t="shared" si="0"/>
        <v>1530000</v>
      </c>
    </row>
    <row r="27" spans="1:9" ht="15.75" customHeight="1" x14ac:dyDescent="0.2">
      <c r="A27" s="48" t="s">
        <v>309</v>
      </c>
      <c r="B27" s="53" t="s">
        <v>142</v>
      </c>
      <c r="C27" s="17" t="s">
        <v>143</v>
      </c>
      <c r="D27" s="118">
        <v>210000</v>
      </c>
      <c r="E27" s="118">
        <v>210000</v>
      </c>
      <c r="F27" s="118">
        <v>180000</v>
      </c>
      <c r="G27" s="121">
        <v>190000</v>
      </c>
      <c r="H27" s="118">
        <v>207000</v>
      </c>
      <c r="I27" s="45">
        <f t="shared" si="0"/>
        <v>997000</v>
      </c>
    </row>
    <row r="28" spans="1:9" ht="15.75" customHeight="1" x14ac:dyDescent="0.2">
      <c r="A28" s="48" t="s">
        <v>309</v>
      </c>
      <c r="B28" s="52" t="s">
        <v>58</v>
      </c>
      <c r="C28" s="17" t="s">
        <v>59</v>
      </c>
      <c r="D28" s="118">
        <v>202000</v>
      </c>
      <c r="E28" s="118">
        <v>199000</v>
      </c>
      <c r="F28" s="118">
        <v>150000</v>
      </c>
      <c r="G28" s="121">
        <v>160000</v>
      </c>
      <c r="H28" s="118">
        <v>270000</v>
      </c>
      <c r="I28" s="45">
        <f t="shared" si="0"/>
        <v>981000</v>
      </c>
    </row>
    <row r="29" spans="1:9" ht="15.75" customHeight="1" x14ac:dyDescent="0.2">
      <c r="A29" s="48" t="s">
        <v>309</v>
      </c>
      <c r="B29" s="52" t="s">
        <v>28</v>
      </c>
      <c r="C29" s="17" t="s">
        <v>29</v>
      </c>
      <c r="D29" s="118">
        <v>197247</v>
      </c>
      <c r="E29" s="118">
        <v>185000</v>
      </c>
      <c r="F29" s="118">
        <v>155000</v>
      </c>
      <c r="G29" s="121">
        <v>35000</v>
      </c>
      <c r="H29" s="118">
        <v>240000</v>
      </c>
      <c r="I29" s="45">
        <f t="shared" si="0"/>
        <v>812247</v>
      </c>
    </row>
    <row r="30" spans="1:9" ht="15.75" customHeight="1" x14ac:dyDescent="0.2">
      <c r="A30" s="48" t="s">
        <v>309</v>
      </c>
      <c r="B30" s="53" t="s">
        <v>44</v>
      </c>
      <c r="C30" s="17" t="s">
        <v>45</v>
      </c>
      <c r="D30" s="118">
        <v>189623.33</v>
      </c>
      <c r="E30" s="118">
        <v>210000</v>
      </c>
      <c r="F30" s="118">
        <v>50000</v>
      </c>
      <c r="G30" s="121">
        <v>245000</v>
      </c>
      <c r="H30" s="118">
        <v>30000</v>
      </c>
      <c r="I30" s="45">
        <f t="shared" si="0"/>
        <v>724623.33</v>
      </c>
    </row>
    <row r="31" spans="1:9" ht="15.75" customHeight="1" x14ac:dyDescent="0.2">
      <c r="A31" s="48" t="s">
        <v>309</v>
      </c>
      <c r="B31" s="52" t="s">
        <v>322</v>
      </c>
      <c r="C31" s="17" t="s">
        <v>103</v>
      </c>
      <c r="D31" s="118">
        <v>168000</v>
      </c>
      <c r="E31" s="118">
        <v>126000</v>
      </c>
      <c r="F31" s="118">
        <v>126000</v>
      </c>
      <c r="G31" s="121">
        <v>126000</v>
      </c>
      <c r="H31" s="118">
        <v>126000</v>
      </c>
      <c r="I31" s="45">
        <f t="shared" si="0"/>
        <v>672000</v>
      </c>
    </row>
    <row r="32" spans="1:9" ht="15.75" customHeight="1" x14ac:dyDescent="0.2">
      <c r="A32" s="48" t="s">
        <v>309</v>
      </c>
      <c r="B32" s="52" t="s">
        <v>65</v>
      </c>
      <c r="C32" s="17" t="s">
        <v>66</v>
      </c>
      <c r="D32" s="118">
        <v>156094</v>
      </c>
      <c r="E32" s="118">
        <v>242884</v>
      </c>
      <c r="F32" s="118">
        <v>260000</v>
      </c>
      <c r="G32" s="121">
        <v>339555</v>
      </c>
      <c r="H32" s="118">
        <v>243370</v>
      </c>
      <c r="I32" s="45">
        <f t="shared" si="0"/>
        <v>1241903</v>
      </c>
    </row>
    <row r="33" spans="1:9" ht="15.75" customHeight="1" x14ac:dyDescent="0.2">
      <c r="A33" s="48" t="s">
        <v>309</v>
      </c>
      <c r="B33" s="52" t="s">
        <v>24</v>
      </c>
      <c r="C33" s="17" t="s">
        <v>25</v>
      </c>
      <c r="D33" s="118">
        <v>150000</v>
      </c>
      <c r="E33" s="118">
        <v>290000</v>
      </c>
      <c r="F33" s="118">
        <v>250000</v>
      </c>
      <c r="G33" s="121">
        <v>350000</v>
      </c>
      <c r="H33" s="118">
        <v>380000</v>
      </c>
      <c r="I33" s="45">
        <f t="shared" si="0"/>
        <v>1420000</v>
      </c>
    </row>
    <row r="34" spans="1:9" ht="15.75" customHeight="1" x14ac:dyDescent="0.2">
      <c r="A34" s="48" t="s">
        <v>309</v>
      </c>
      <c r="B34" s="52" t="s">
        <v>79</v>
      </c>
      <c r="C34" s="17" t="s">
        <v>80</v>
      </c>
      <c r="D34" s="118">
        <v>120000</v>
      </c>
      <c r="E34" s="118">
        <v>0</v>
      </c>
      <c r="F34" s="118">
        <v>270000</v>
      </c>
      <c r="G34" s="121">
        <v>270000</v>
      </c>
      <c r="H34" s="118">
        <v>320000</v>
      </c>
      <c r="I34" s="45">
        <f t="shared" si="0"/>
        <v>980000</v>
      </c>
    </row>
    <row r="35" spans="1:9" ht="15.75" customHeight="1" x14ac:dyDescent="0.2">
      <c r="A35" s="48" t="s">
        <v>309</v>
      </c>
      <c r="B35" s="52" t="s">
        <v>128</v>
      </c>
      <c r="C35" s="17" t="s">
        <v>129</v>
      </c>
      <c r="D35" s="118">
        <v>119000</v>
      </c>
      <c r="E35" s="118">
        <v>120000</v>
      </c>
      <c r="F35" s="118">
        <v>138000</v>
      </c>
      <c r="G35" s="121">
        <v>135000</v>
      </c>
      <c r="H35" s="118">
        <v>0</v>
      </c>
      <c r="I35" s="45">
        <f t="shared" si="0"/>
        <v>512000</v>
      </c>
    </row>
    <row r="36" spans="1:9" ht="15.75" customHeight="1" x14ac:dyDescent="0.2">
      <c r="A36" s="48" t="s">
        <v>309</v>
      </c>
      <c r="B36" s="53" t="s">
        <v>91</v>
      </c>
      <c r="C36" s="17" t="s">
        <v>92</v>
      </c>
      <c r="D36" s="118">
        <v>110000</v>
      </c>
      <c r="E36" s="118">
        <v>110000</v>
      </c>
      <c r="F36" s="118">
        <v>80000</v>
      </c>
      <c r="G36" s="121">
        <v>170000</v>
      </c>
      <c r="H36" s="118">
        <v>0</v>
      </c>
      <c r="I36" s="45">
        <f t="shared" si="0"/>
        <v>470000</v>
      </c>
    </row>
    <row r="37" spans="1:9" ht="15.75" customHeight="1" x14ac:dyDescent="0.2">
      <c r="A37" s="48" t="s">
        <v>309</v>
      </c>
      <c r="B37" s="52" t="s">
        <v>52</v>
      </c>
      <c r="C37" s="17" t="s">
        <v>53</v>
      </c>
      <c r="D37" s="118">
        <v>100800</v>
      </c>
      <c r="E37" s="118">
        <v>100800</v>
      </c>
      <c r="F37" s="118">
        <v>100800</v>
      </c>
      <c r="G37" s="121">
        <v>100800</v>
      </c>
      <c r="H37" s="118">
        <v>100800</v>
      </c>
      <c r="I37" s="45">
        <f t="shared" si="0"/>
        <v>504000</v>
      </c>
    </row>
    <row r="38" spans="1:9" ht="15.75" customHeight="1" x14ac:dyDescent="0.2">
      <c r="A38" s="48" t="s">
        <v>309</v>
      </c>
      <c r="B38" s="52" t="s">
        <v>32</v>
      </c>
      <c r="C38" s="17" t="s">
        <v>33</v>
      </c>
      <c r="D38" s="118">
        <v>97000</v>
      </c>
      <c r="E38" s="118">
        <v>97000</v>
      </c>
      <c r="F38" s="118">
        <v>69000</v>
      </c>
      <c r="G38" s="121">
        <v>97000</v>
      </c>
      <c r="H38" s="118">
        <v>97000</v>
      </c>
      <c r="I38" s="45">
        <f t="shared" si="0"/>
        <v>457000</v>
      </c>
    </row>
    <row r="39" spans="1:9" ht="15.75" customHeight="1" x14ac:dyDescent="0.2">
      <c r="A39" s="48" t="s">
        <v>309</v>
      </c>
      <c r="B39" s="53" t="s">
        <v>106</v>
      </c>
      <c r="C39" s="17" t="s">
        <v>107</v>
      </c>
      <c r="D39" s="118">
        <v>96000</v>
      </c>
      <c r="E39" s="118">
        <v>65875</v>
      </c>
      <c r="F39" s="118">
        <v>87000</v>
      </c>
      <c r="G39" s="121">
        <v>0</v>
      </c>
      <c r="H39" s="118">
        <v>108440</v>
      </c>
      <c r="I39" s="45">
        <f t="shared" si="0"/>
        <v>357315</v>
      </c>
    </row>
    <row r="40" spans="1:9" ht="15.75" customHeight="1" x14ac:dyDescent="0.2">
      <c r="A40" s="48" t="s">
        <v>309</v>
      </c>
      <c r="B40" s="53" t="s">
        <v>196</v>
      </c>
      <c r="C40" s="17" t="s">
        <v>197</v>
      </c>
      <c r="D40" s="118">
        <v>85000</v>
      </c>
      <c r="E40" s="118">
        <v>100000</v>
      </c>
      <c r="F40" s="118"/>
      <c r="G40" s="121"/>
      <c r="H40" s="118"/>
      <c r="I40" s="45">
        <f t="shared" ref="I40:I71" si="1">SUM(D40:H40)</f>
        <v>185000</v>
      </c>
    </row>
    <row r="41" spans="1:9" ht="15.75" customHeight="1" x14ac:dyDescent="0.2">
      <c r="A41" s="48" t="s">
        <v>309</v>
      </c>
      <c r="B41" s="53" t="s">
        <v>81</v>
      </c>
      <c r="C41" s="17" t="s">
        <v>82</v>
      </c>
      <c r="D41" s="118">
        <v>81000</v>
      </c>
      <c r="E41" s="118">
        <v>160000</v>
      </c>
      <c r="F41" s="118">
        <v>300000</v>
      </c>
      <c r="G41" s="121">
        <v>290000</v>
      </c>
      <c r="H41" s="118">
        <v>300000</v>
      </c>
      <c r="I41" s="45">
        <f t="shared" si="1"/>
        <v>1131000</v>
      </c>
    </row>
    <row r="42" spans="1:9" ht="15.75" customHeight="1" x14ac:dyDescent="0.2">
      <c r="A42" s="48" t="s">
        <v>309</v>
      </c>
      <c r="B42" s="53" t="s">
        <v>321</v>
      </c>
      <c r="C42" s="17" t="s">
        <v>355</v>
      </c>
      <c r="D42" s="118">
        <v>75000</v>
      </c>
      <c r="E42" s="118"/>
      <c r="F42" s="118"/>
      <c r="G42" s="121"/>
      <c r="H42" s="118"/>
      <c r="I42" s="45">
        <f t="shared" si="1"/>
        <v>75000</v>
      </c>
    </row>
    <row r="43" spans="1:9" ht="15.75" customHeight="1" x14ac:dyDescent="0.2">
      <c r="A43" s="48" t="s">
        <v>309</v>
      </c>
      <c r="B43" s="52" t="s">
        <v>63</v>
      </c>
      <c r="C43" s="17" t="s">
        <v>64</v>
      </c>
      <c r="D43" s="118">
        <v>70000</v>
      </c>
      <c r="E43" s="118">
        <v>70000</v>
      </c>
      <c r="F43" s="118">
        <v>70000</v>
      </c>
      <c r="G43" s="121">
        <v>70000</v>
      </c>
      <c r="H43" s="118">
        <v>0</v>
      </c>
      <c r="I43" s="45">
        <f t="shared" si="1"/>
        <v>280000</v>
      </c>
    </row>
    <row r="44" spans="1:9" ht="15.75" customHeight="1" x14ac:dyDescent="0.2">
      <c r="A44" s="48" t="s">
        <v>309</v>
      </c>
      <c r="B44" s="53" t="s">
        <v>320</v>
      </c>
      <c r="C44" s="17" t="s">
        <v>356</v>
      </c>
      <c r="D44" s="118">
        <v>70000</v>
      </c>
      <c r="E44" s="118">
        <v>70000</v>
      </c>
      <c r="F44" s="118"/>
      <c r="G44" s="121"/>
      <c r="H44" s="118"/>
      <c r="I44" s="45">
        <f t="shared" si="1"/>
        <v>140000</v>
      </c>
    </row>
    <row r="45" spans="1:9" ht="15.75" customHeight="1" x14ac:dyDescent="0.2">
      <c r="A45" s="48" t="s">
        <v>309</v>
      </c>
      <c r="B45" s="52" t="s">
        <v>73</v>
      </c>
      <c r="C45" s="17" t="s">
        <v>74</v>
      </c>
      <c r="D45" s="118">
        <v>60000</v>
      </c>
      <c r="E45" s="118">
        <v>60000</v>
      </c>
      <c r="F45" s="118">
        <v>60000</v>
      </c>
      <c r="G45" s="121">
        <v>70000</v>
      </c>
      <c r="H45" s="118">
        <v>94000</v>
      </c>
      <c r="I45" s="45">
        <f t="shared" si="1"/>
        <v>344000</v>
      </c>
    </row>
    <row r="46" spans="1:9" ht="15.75" customHeight="1" x14ac:dyDescent="0.2">
      <c r="A46" s="48" t="s">
        <v>309</v>
      </c>
      <c r="B46" s="52" t="s">
        <v>67</v>
      </c>
      <c r="C46" s="17" t="s">
        <v>68</v>
      </c>
      <c r="D46" s="118">
        <v>51200</v>
      </c>
      <c r="E46" s="118">
        <v>52000</v>
      </c>
      <c r="F46" s="118">
        <v>0</v>
      </c>
      <c r="G46" s="121">
        <v>80000</v>
      </c>
      <c r="H46" s="118">
        <v>61000</v>
      </c>
      <c r="I46" s="45">
        <f t="shared" si="1"/>
        <v>244200</v>
      </c>
    </row>
    <row r="47" spans="1:9" ht="15.75" customHeight="1" x14ac:dyDescent="0.2">
      <c r="A47" s="48" t="s">
        <v>309</v>
      </c>
      <c r="B47" s="53" t="s">
        <v>145</v>
      </c>
      <c r="C47" s="17" t="s">
        <v>144</v>
      </c>
      <c r="D47" s="118">
        <v>50525</v>
      </c>
      <c r="E47" s="118">
        <v>0</v>
      </c>
      <c r="F47" s="118">
        <v>0</v>
      </c>
      <c r="G47" s="121">
        <v>0</v>
      </c>
      <c r="H47" s="118">
        <v>0</v>
      </c>
      <c r="I47" s="45">
        <f t="shared" si="1"/>
        <v>50525</v>
      </c>
    </row>
    <row r="48" spans="1:9" ht="15.75" customHeight="1" x14ac:dyDescent="0.2">
      <c r="A48" s="48" t="s">
        <v>309</v>
      </c>
      <c r="B48" s="52" t="s">
        <v>38</v>
      </c>
      <c r="C48" s="17" t="s">
        <v>39</v>
      </c>
      <c r="D48" s="118">
        <v>47400</v>
      </c>
      <c r="E48" s="118">
        <v>0</v>
      </c>
      <c r="F48" s="118">
        <v>109500</v>
      </c>
      <c r="G48" s="121">
        <v>90000</v>
      </c>
      <c r="H48" s="118">
        <v>72625</v>
      </c>
      <c r="I48" s="45">
        <f t="shared" si="1"/>
        <v>319525</v>
      </c>
    </row>
    <row r="49" spans="1:9" ht="15.75" customHeight="1" x14ac:dyDescent="0.2">
      <c r="A49" s="48" t="s">
        <v>309</v>
      </c>
      <c r="B49" s="53" t="s">
        <v>319</v>
      </c>
      <c r="C49" s="17" t="s">
        <v>357</v>
      </c>
      <c r="D49" s="118">
        <v>40000</v>
      </c>
      <c r="E49" s="118">
        <v>50000</v>
      </c>
      <c r="F49" s="118"/>
      <c r="G49" s="121"/>
      <c r="H49" s="118"/>
      <c r="I49" s="45">
        <f t="shared" si="1"/>
        <v>90000</v>
      </c>
    </row>
    <row r="50" spans="1:9" ht="15.75" customHeight="1" x14ac:dyDescent="0.2">
      <c r="A50" s="48" t="s">
        <v>309</v>
      </c>
      <c r="B50" s="52" t="s">
        <v>34</v>
      </c>
      <c r="C50" s="17" t="s">
        <v>35</v>
      </c>
      <c r="D50" s="118">
        <v>40000</v>
      </c>
      <c r="E50" s="118">
        <v>40000</v>
      </c>
      <c r="F50" s="118">
        <v>40000</v>
      </c>
      <c r="G50" s="121">
        <v>54000</v>
      </c>
      <c r="H50" s="118">
        <v>167600</v>
      </c>
      <c r="I50" s="45">
        <f t="shared" si="1"/>
        <v>341600</v>
      </c>
    </row>
    <row r="51" spans="1:9" ht="15.75" customHeight="1" x14ac:dyDescent="0.2">
      <c r="A51" s="48" t="s">
        <v>309</v>
      </c>
      <c r="B51" s="53" t="s">
        <v>157</v>
      </c>
      <c r="C51" s="17" t="s">
        <v>156</v>
      </c>
      <c r="D51" s="118">
        <v>40000</v>
      </c>
      <c r="E51" s="118">
        <v>40000</v>
      </c>
      <c r="F51" s="118">
        <v>40000</v>
      </c>
      <c r="G51" s="121">
        <v>0</v>
      </c>
      <c r="H51" s="118">
        <v>0</v>
      </c>
      <c r="I51" s="45">
        <f t="shared" si="1"/>
        <v>120000</v>
      </c>
    </row>
    <row r="52" spans="1:9" ht="15.75" customHeight="1" x14ac:dyDescent="0.2">
      <c r="A52" s="48" t="s">
        <v>309</v>
      </c>
      <c r="B52" s="52" t="s">
        <v>42</v>
      </c>
      <c r="C52" s="17" t="s">
        <v>43</v>
      </c>
      <c r="D52" s="118">
        <v>40000</v>
      </c>
      <c r="E52" s="118">
        <v>30000</v>
      </c>
      <c r="F52" s="118">
        <v>50000</v>
      </c>
      <c r="G52" s="121">
        <v>70000</v>
      </c>
      <c r="H52" s="118">
        <v>100000</v>
      </c>
      <c r="I52" s="45">
        <f t="shared" si="1"/>
        <v>290000</v>
      </c>
    </row>
    <row r="53" spans="1:9" ht="15.75" customHeight="1" x14ac:dyDescent="0.2">
      <c r="A53" s="48" t="s">
        <v>309</v>
      </c>
      <c r="B53" s="53" t="s">
        <v>136</v>
      </c>
      <c r="C53" s="17" t="s">
        <v>137</v>
      </c>
      <c r="D53" s="118">
        <v>32400</v>
      </c>
      <c r="E53" s="118">
        <v>0</v>
      </c>
      <c r="F53" s="118">
        <v>90000</v>
      </c>
      <c r="G53" s="121">
        <v>0</v>
      </c>
      <c r="H53" s="118">
        <v>141400</v>
      </c>
      <c r="I53" s="45">
        <f t="shared" si="1"/>
        <v>263800</v>
      </c>
    </row>
    <row r="54" spans="1:9" ht="15.75" customHeight="1" x14ac:dyDescent="0.2">
      <c r="A54" s="48" t="s">
        <v>309</v>
      </c>
      <c r="B54" s="53" t="s">
        <v>93</v>
      </c>
      <c r="C54" s="17" t="s">
        <v>94</v>
      </c>
      <c r="D54" s="118">
        <v>30900</v>
      </c>
      <c r="E54" s="118">
        <v>29400</v>
      </c>
      <c r="F54" s="118">
        <v>29400</v>
      </c>
      <c r="G54" s="121">
        <v>31500</v>
      </c>
      <c r="H54" s="118">
        <v>0</v>
      </c>
      <c r="I54" s="45">
        <f t="shared" si="1"/>
        <v>121200</v>
      </c>
    </row>
    <row r="55" spans="1:9" ht="15.75" customHeight="1" x14ac:dyDescent="0.2">
      <c r="A55" s="48" t="s">
        <v>309</v>
      </c>
      <c r="B55" s="52" t="s">
        <v>40</v>
      </c>
      <c r="C55" s="17" t="s">
        <v>41</v>
      </c>
      <c r="D55" s="118">
        <v>30000</v>
      </c>
      <c r="E55" s="118">
        <v>30000</v>
      </c>
      <c r="F55" s="118">
        <v>30000</v>
      </c>
      <c r="G55" s="121">
        <v>93900</v>
      </c>
      <c r="H55" s="118">
        <v>50000</v>
      </c>
      <c r="I55" s="45">
        <f t="shared" si="1"/>
        <v>233900</v>
      </c>
    </row>
    <row r="56" spans="1:9" ht="15.75" customHeight="1" x14ac:dyDescent="0.2">
      <c r="A56" s="48" t="s">
        <v>309</v>
      </c>
      <c r="B56" s="53" t="s">
        <v>313</v>
      </c>
      <c r="C56" s="17" t="s">
        <v>358</v>
      </c>
      <c r="D56" s="118">
        <v>28800</v>
      </c>
      <c r="E56" s="118">
        <v>28000</v>
      </c>
      <c r="F56" s="118"/>
      <c r="G56" s="121"/>
      <c r="H56" s="118"/>
      <c r="I56" s="45">
        <f t="shared" si="1"/>
        <v>56800</v>
      </c>
    </row>
    <row r="57" spans="1:9" ht="15.75" customHeight="1" x14ac:dyDescent="0.2">
      <c r="A57" s="48" t="s">
        <v>309</v>
      </c>
      <c r="B57" s="53" t="s">
        <v>108</v>
      </c>
      <c r="C57" s="17" t="s">
        <v>359</v>
      </c>
      <c r="D57" s="118">
        <v>0</v>
      </c>
      <c r="E57" s="118">
        <v>477000</v>
      </c>
      <c r="F57" s="118">
        <v>0</v>
      </c>
      <c r="G57" s="118">
        <v>0</v>
      </c>
      <c r="H57" s="118">
        <v>0</v>
      </c>
      <c r="I57" s="45">
        <f t="shared" si="1"/>
        <v>477000</v>
      </c>
    </row>
    <row r="58" spans="1:9" ht="15.75" customHeight="1" x14ac:dyDescent="0.2">
      <c r="A58" s="48" t="s">
        <v>309</v>
      </c>
      <c r="B58" s="52" t="s">
        <v>79</v>
      </c>
      <c r="C58" s="17" t="s">
        <v>360</v>
      </c>
      <c r="D58" s="118">
        <v>0</v>
      </c>
      <c r="E58" s="118">
        <v>160100</v>
      </c>
      <c r="F58" s="118">
        <v>0</v>
      </c>
      <c r="G58" s="118">
        <v>0</v>
      </c>
      <c r="H58" s="118">
        <v>0</v>
      </c>
      <c r="I58" s="45">
        <f t="shared" si="1"/>
        <v>160100</v>
      </c>
    </row>
    <row r="59" spans="1:9" ht="15.75" customHeight="1" x14ac:dyDescent="0.2">
      <c r="A59" s="48" t="s">
        <v>309</v>
      </c>
      <c r="B59" s="53" t="s">
        <v>85</v>
      </c>
      <c r="C59" s="17" t="s">
        <v>86</v>
      </c>
      <c r="D59" s="118">
        <v>0</v>
      </c>
      <c r="E59" s="118">
        <v>150000</v>
      </c>
      <c r="F59" s="118">
        <v>200000</v>
      </c>
      <c r="G59" s="121">
        <v>200000</v>
      </c>
      <c r="H59" s="118">
        <v>200000</v>
      </c>
      <c r="I59" s="45">
        <f t="shared" si="1"/>
        <v>750000</v>
      </c>
    </row>
    <row r="60" spans="1:9" ht="15.75" customHeight="1" x14ac:dyDescent="0.2">
      <c r="A60" s="48" t="s">
        <v>309</v>
      </c>
      <c r="B60" s="53" t="s">
        <v>118</v>
      </c>
      <c r="C60" s="17" t="s">
        <v>361</v>
      </c>
      <c r="D60" s="118">
        <v>0</v>
      </c>
      <c r="E60" s="118">
        <v>150000</v>
      </c>
      <c r="F60" s="118">
        <v>0</v>
      </c>
      <c r="G60" s="118">
        <v>0</v>
      </c>
      <c r="H60" s="118">
        <v>0</v>
      </c>
      <c r="I60" s="45">
        <f t="shared" si="1"/>
        <v>150000</v>
      </c>
    </row>
    <row r="61" spans="1:9" ht="15.75" customHeight="1" x14ac:dyDescent="0.2">
      <c r="A61" s="48" t="s">
        <v>309</v>
      </c>
      <c r="B61" s="52" t="s">
        <v>56</v>
      </c>
      <c r="C61" s="17" t="s">
        <v>57</v>
      </c>
      <c r="D61" s="118">
        <v>0</v>
      </c>
      <c r="E61" s="118">
        <v>136756</v>
      </c>
      <c r="F61" s="118">
        <v>179500</v>
      </c>
      <c r="G61" s="121">
        <v>208000</v>
      </c>
      <c r="H61" s="118">
        <v>267600</v>
      </c>
      <c r="I61" s="45">
        <f t="shared" si="1"/>
        <v>791856</v>
      </c>
    </row>
    <row r="62" spans="1:9" ht="15.75" customHeight="1" x14ac:dyDescent="0.2">
      <c r="A62" s="48" t="s">
        <v>309</v>
      </c>
      <c r="B62" s="52" t="s">
        <v>104</v>
      </c>
      <c r="C62" s="17" t="s">
        <v>105</v>
      </c>
      <c r="D62" s="118">
        <v>0</v>
      </c>
      <c r="E62" s="118">
        <v>126796</v>
      </c>
      <c r="F62" s="118">
        <v>70868</v>
      </c>
      <c r="G62" s="121">
        <v>172185</v>
      </c>
      <c r="H62" s="118">
        <v>226365</v>
      </c>
      <c r="I62" s="45">
        <f t="shared" si="1"/>
        <v>596214</v>
      </c>
    </row>
    <row r="63" spans="1:9" ht="15.75" customHeight="1" x14ac:dyDescent="0.2">
      <c r="A63" s="48" t="s">
        <v>309</v>
      </c>
      <c r="B63" s="53" t="s">
        <v>148</v>
      </c>
      <c r="C63" s="17" t="s">
        <v>149</v>
      </c>
      <c r="D63" s="118">
        <v>0</v>
      </c>
      <c r="E63" s="118">
        <v>120000</v>
      </c>
      <c r="F63" s="118">
        <v>222000</v>
      </c>
      <c r="G63" s="121">
        <v>0</v>
      </c>
      <c r="H63" s="118">
        <v>0</v>
      </c>
      <c r="I63" s="45">
        <f t="shared" si="1"/>
        <v>342000</v>
      </c>
    </row>
    <row r="64" spans="1:9" ht="15.75" customHeight="1" x14ac:dyDescent="0.2">
      <c r="A64" s="48" t="s">
        <v>309</v>
      </c>
      <c r="B64" s="52" t="s">
        <v>112</v>
      </c>
      <c r="C64" s="17" t="s">
        <v>113</v>
      </c>
      <c r="D64" s="118">
        <v>0</v>
      </c>
      <c r="E64" s="118">
        <v>80000</v>
      </c>
      <c r="F64" s="118">
        <v>140000</v>
      </c>
      <c r="G64" s="121">
        <v>160000</v>
      </c>
      <c r="H64" s="118">
        <v>281800</v>
      </c>
      <c r="I64" s="45">
        <f t="shared" si="1"/>
        <v>661800</v>
      </c>
    </row>
    <row r="65" spans="1:9" ht="15.75" customHeight="1" x14ac:dyDescent="0.2">
      <c r="A65" s="48" t="s">
        <v>309</v>
      </c>
      <c r="B65" s="53" t="s">
        <v>160</v>
      </c>
      <c r="C65" s="24" t="s">
        <v>152</v>
      </c>
      <c r="D65" s="118">
        <v>0</v>
      </c>
      <c r="E65" s="118">
        <v>80000</v>
      </c>
      <c r="F65" s="118">
        <v>63700</v>
      </c>
      <c r="G65" s="121">
        <v>0</v>
      </c>
      <c r="H65" s="118">
        <v>0</v>
      </c>
      <c r="I65" s="45">
        <f t="shared" si="1"/>
        <v>143700</v>
      </c>
    </row>
    <row r="66" spans="1:9" ht="15.75" customHeight="1" x14ac:dyDescent="0.2">
      <c r="A66" s="48" t="s">
        <v>309</v>
      </c>
      <c r="B66" s="53" t="s">
        <v>147</v>
      </c>
      <c r="C66" s="17" t="s">
        <v>146</v>
      </c>
      <c r="D66" s="118">
        <v>0</v>
      </c>
      <c r="E66" s="118">
        <v>40000</v>
      </c>
      <c r="F66" s="118"/>
      <c r="G66" s="121">
        <v>0</v>
      </c>
      <c r="H66" s="118">
        <v>0</v>
      </c>
      <c r="I66" s="45">
        <f t="shared" si="1"/>
        <v>40000</v>
      </c>
    </row>
    <row r="67" spans="1:9" ht="15.75" customHeight="1" x14ac:dyDescent="0.2">
      <c r="A67" s="48" t="s">
        <v>309</v>
      </c>
      <c r="B67" s="53" t="s">
        <v>151</v>
      </c>
      <c r="C67" s="17" t="s">
        <v>150</v>
      </c>
      <c r="D67" s="118">
        <v>0</v>
      </c>
      <c r="E67" s="118">
        <v>40000</v>
      </c>
      <c r="F67" s="118"/>
      <c r="G67" s="121">
        <v>0</v>
      </c>
      <c r="H67" s="118">
        <v>0</v>
      </c>
      <c r="I67" s="45">
        <f t="shared" si="1"/>
        <v>40000</v>
      </c>
    </row>
    <row r="68" spans="1:9" ht="15.75" customHeight="1" x14ac:dyDescent="0.2">
      <c r="A68" s="48" t="s">
        <v>309</v>
      </c>
      <c r="B68" s="53" t="s">
        <v>315</v>
      </c>
      <c r="C68" s="17" t="s">
        <v>330</v>
      </c>
      <c r="D68" s="118">
        <v>0</v>
      </c>
      <c r="E68" s="118">
        <v>34034</v>
      </c>
      <c r="F68" s="118">
        <v>0</v>
      </c>
      <c r="G68" s="118">
        <v>0</v>
      </c>
      <c r="H68" s="118">
        <v>0</v>
      </c>
      <c r="I68" s="45">
        <f t="shared" si="1"/>
        <v>34034</v>
      </c>
    </row>
    <row r="69" spans="1:9" ht="15.75" customHeight="1" x14ac:dyDescent="0.2">
      <c r="A69" s="48" t="s">
        <v>309</v>
      </c>
      <c r="B69" s="53" t="s">
        <v>158</v>
      </c>
      <c r="C69" s="17" t="s">
        <v>155</v>
      </c>
      <c r="D69" s="118">
        <v>0</v>
      </c>
      <c r="E69" s="118">
        <v>30000</v>
      </c>
      <c r="F69" s="118">
        <v>30000</v>
      </c>
      <c r="G69" s="121">
        <v>0</v>
      </c>
      <c r="H69" s="118">
        <v>0</v>
      </c>
      <c r="I69" s="45">
        <f t="shared" si="1"/>
        <v>60000</v>
      </c>
    </row>
    <row r="70" spans="1:9" ht="15.75" customHeight="1" x14ac:dyDescent="0.2">
      <c r="A70" s="48" t="s">
        <v>309</v>
      </c>
      <c r="B70" s="52" t="s">
        <v>22</v>
      </c>
      <c r="C70" s="17" t="s">
        <v>23</v>
      </c>
      <c r="D70" s="118">
        <v>0</v>
      </c>
      <c r="E70" s="118">
        <v>0</v>
      </c>
      <c r="F70" s="118">
        <v>100000</v>
      </c>
      <c r="G70" s="121">
        <v>120000</v>
      </c>
      <c r="H70" s="118">
        <v>180000</v>
      </c>
      <c r="I70" s="45">
        <f t="shared" si="1"/>
        <v>400000</v>
      </c>
    </row>
    <row r="71" spans="1:9" ht="15.75" customHeight="1" x14ac:dyDescent="0.2">
      <c r="A71" s="48" t="s">
        <v>309</v>
      </c>
      <c r="B71" s="53" t="s">
        <v>323</v>
      </c>
      <c r="C71" s="24" t="s">
        <v>153</v>
      </c>
      <c r="D71" s="118">
        <v>0</v>
      </c>
      <c r="E71" s="118">
        <v>0</v>
      </c>
      <c r="F71" s="118">
        <v>100000</v>
      </c>
      <c r="G71" s="121">
        <v>0</v>
      </c>
      <c r="H71" s="118">
        <v>0</v>
      </c>
      <c r="I71" s="45">
        <f t="shared" si="1"/>
        <v>100000</v>
      </c>
    </row>
    <row r="72" spans="1:9" ht="15.75" customHeight="1" x14ac:dyDescent="0.2">
      <c r="A72" s="48" t="s">
        <v>309</v>
      </c>
      <c r="B72" s="53" t="s">
        <v>87</v>
      </c>
      <c r="C72" s="17" t="s">
        <v>88</v>
      </c>
      <c r="D72" s="118">
        <v>0</v>
      </c>
      <c r="E72" s="118">
        <v>0</v>
      </c>
      <c r="F72" s="118">
        <v>85000</v>
      </c>
      <c r="G72" s="121">
        <v>0</v>
      </c>
      <c r="H72" s="118">
        <v>0</v>
      </c>
      <c r="I72" s="45">
        <f t="shared" ref="I72:I89" si="2">SUM(D72:H72)</f>
        <v>85000</v>
      </c>
    </row>
    <row r="73" spans="1:9" ht="15.75" customHeight="1" x14ac:dyDescent="0.2">
      <c r="A73" s="48" t="s">
        <v>309</v>
      </c>
      <c r="B73" s="53" t="s">
        <v>140</v>
      </c>
      <c r="C73" s="17" t="s">
        <v>141</v>
      </c>
      <c r="D73" s="118">
        <v>0</v>
      </c>
      <c r="E73" s="118">
        <v>0</v>
      </c>
      <c r="F73" s="118">
        <v>70000</v>
      </c>
      <c r="G73" s="121">
        <v>84000</v>
      </c>
      <c r="H73" s="118">
        <v>85000</v>
      </c>
      <c r="I73" s="45">
        <f t="shared" si="2"/>
        <v>239000</v>
      </c>
    </row>
    <row r="74" spans="1:9" ht="15.75" customHeight="1" x14ac:dyDescent="0.2">
      <c r="A74" s="48" t="s">
        <v>309</v>
      </c>
      <c r="B74" s="52" t="s">
        <v>48</v>
      </c>
      <c r="C74" s="17" t="s">
        <v>49</v>
      </c>
      <c r="D74" s="118">
        <v>0</v>
      </c>
      <c r="E74" s="118">
        <v>0</v>
      </c>
      <c r="F74" s="118">
        <v>50000</v>
      </c>
      <c r="G74" s="121">
        <v>190000</v>
      </c>
      <c r="H74" s="118">
        <v>280000</v>
      </c>
      <c r="I74" s="45">
        <f t="shared" si="2"/>
        <v>520000</v>
      </c>
    </row>
    <row r="75" spans="1:9" ht="15.75" customHeight="1" x14ac:dyDescent="0.2">
      <c r="A75" s="48" t="s">
        <v>309</v>
      </c>
      <c r="B75" s="52" t="s">
        <v>36</v>
      </c>
      <c r="C75" s="17" t="s">
        <v>37</v>
      </c>
      <c r="D75" s="118">
        <v>0</v>
      </c>
      <c r="E75" s="118">
        <v>0</v>
      </c>
      <c r="F75" s="118">
        <v>0</v>
      </c>
      <c r="G75" s="121">
        <v>200000</v>
      </c>
      <c r="H75" s="118">
        <v>240900</v>
      </c>
      <c r="I75" s="45">
        <f t="shared" si="2"/>
        <v>440900</v>
      </c>
    </row>
    <row r="76" spans="1:9" ht="15.75" customHeight="1" x14ac:dyDescent="0.2">
      <c r="A76" s="48" t="s">
        <v>309</v>
      </c>
      <c r="B76" s="52" t="s">
        <v>71</v>
      </c>
      <c r="C76" s="17" t="s">
        <v>72</v>
      </c>
      <c r="D76" s="118">
        <v>0</v>
      </c>
      <c r="E76" s="118">
        <v>0</v>
      </c>
      <c r="F76" s="118">
        <v>0</v>
      </c>
      <c r="G76" s="121">
        <v>90000</v>
      </c>
      <c r="H76" s="118">
        <v>0</v>
      </c>
      <c r="I76" s="45">
        <f t="shared" si="2"/>
        <v>90000</v>
      </c>
    </row>
    <row r="77" spans="1:9" ht="15.75" customHeight="1" x14ac:dyDescent="0.2">
      <c r="A77" s="48" t="s">
        <v>309</v>
      </c>
      <c r="B77" s="53" t="s">
        <v>75</v>
      </c>
      <c r="C77" s="17" t="s">
        <v>76</v>
      </c>
      <c r="D77" s="118">
        <v>0</v>
      </c>
      <c r="E77" s="118">
        <v>0</v>
      </c>
      <c r="F77" s="118">
        <v>0</v>
      </c>
      <c r="G77" s="121">
        <v>80000</v>
      </c>
      <c r="H77" s="118">
        <v>0</v>
      </c>
      <c r="I77" s="45">
        <f t="shared" si="2"/>
        <v>80000</v>
      </c>
    </row>
    <row r="78" spans="1:9" ht="15.75" customHeight="1" x14ac:dyDescent="0.2">
      <c r="A78" s="48" t="s">
        <v>309</v>
      </c>
      <c r="B78" s="52" t="s">
        <v>20</v>
      </c>
      <c r="C78" s="17" t="s">
        <v>21</v>
      </c>
      <c r="D78" s="118">
        <v>0</v>
      </c>
      <c r="E78" s="118">
        <v>0</v>
      </c>
      <c r="F78" s="118">
        <v>0</v>
      </c>
      <c r="G78" s="121">
        <v>60000</v>
      </c>
      <c r="H78" s="118">
        <v>0</v>
      </c>
      <c r="I78" s="45">
        <f t="shared" si="2"/>
        <v>60000</v>
      </c>
    </row>
    <row r="79" spans="1:9" ht="15.75" customHeight="1" x14ac:dyDescent="0.2">
      <c r="A79" s="48" t="s">
        <v>309</v>
      </c>
      <c r="B79" s="53" t="s">
        <v>83</v>
      </c>
      <c r="C79" s="17" t="s">
        <v>84</v>
      </c>
      <c r="D79" s="118">
        <v>0</v>
      </c>
      <c r="E79" s="118">
        <v>0</v>
      </c>
      <c r="F79" s="118">
        <v>0</v>
      </c>
      <c r="G79" s="121">
        <v>45000</v>
      </c>
      <c r="H79" s="118">
        <v>0</v>
      </c>
      <c r="I79" s="45">
        <f t="shared" si="2"/>
        <v>45000</v>
      </c>
    </row>
    <row r="80" spans="1:9" ht="15.75" customHeight="1" x14ac:dyDescent="0.2">
      <c r="A80" s="48" t="s">
        <v>309</v>
      </c>
      <c r="B80" s="52" t="s">
        <v>120</v>
      </c>
      <c r="C80" s="17" t="s">
        <v>121</v>
      </c>
      <c r="D80" s="118">
        <v>0</v>
      </c>
      <c r="E80" s="118">
        <v>0</v>
      </c>
      <c r="F80" s="118">
        <v>0</v>
      </c>
      <c r="G80" s="121">
        <v>45000</v>
      </c>
      <c r="H80" s="118">
        <v>0</v>
      </c>
      <c r="I80" s="45">
        <f t="shared" si="2"/>
        <v>45000</v>
      </c>
    </row>
    <row r="81" spans="1:9" ht="15.75" customHeight="1" x14ac:dyDescent="0.2">
      <c r="A81" s="48" t="s">
        <v>309</v>
      </c>
      <c r="B81" s="53" t="s">
        <v>134</v>
      </c>
      <c r="C81" s="17" t="s">
        <v>135</v>
      </c>
      <c r="D81" s="118">
        <v>0</v>
      </c>
      <c r="E81" s="118">
        <v>0</v>
      </c>
      <c r="F81" s="118">
        <v>0</v>
      </c>
      <c r="G81" s="121">
        <v>21600</v>
      </c>
      <c r="H81" s="118">
        <v>0</v>
      </c>
      <c r="I81" s="45">
        <f t="shared" si="2"/>
        <v>21600</v>
      </c>
    </row>
    <row r="82" spans="1:9" ht="15.75" customHeight="1" x14ac:dyDescent="0.2">
      <c r="A82" s="48" t="s">
        <v>309</v>
      </c>
      <c r="B82" s="53" t="s">
        <v>138</v>
      </c>
      <c r="C82" s="17" t="s">
        <v>139</v>
      </c>
      <c r="D82" s="118">
        <v>0</v>
      </c>
      <c r="E82" s="118">
        <v>0</v>
      </c>
      <c r="F82" s="118">
        <v>0</v>
      </c>
      <c r="G82" s="121">
        <v>15000</v>
      </c>
      <c r="H82" s="118">
        <v>0</v>
      </c>
      <c r="I82" s="45">
        <f t="shared" si="2"/>
        <v>15000</v>
      </c>
    </row>
    <row r="83" spans="1:9" ht="15.75" customHeight="1" x14ac:dyDescent="0.2">
      <c r="A83" s="48" t="s">
        <v>309</v>
      </c>
      <c r="B83" s="52" t="s">
        <v>69</v>
      </c>
      <c r="C83" s="17" t="s">
        <v>70</v>
      </c>
      <c r="D83" s="118">
        <v>0</v>
      </c>
      <c r="E83" s="118">
        <v>0</v>
      </c>
      <c r="F83" s="118">
        <v>0</v>
      </c>
      <c r="G83" s="121">
        <v>10546.2</v>
      </c>
      <c r="H83" s="118">
        <v>0</v>
      </c>
      <c r="I83" s="45">
        <f t="shared" si="2"/>
        <v>10546.2</v>
      </c>
    </row>
    <row r="84" spans="1:9" ht="15.75" customHeight="1" x14ac:dyDescent="0.2">
      <c r="A84" s="48" t="s">
        <v>309</v>
      </c>
      <c r="B84" s="53" t="s">
        <v>61</v>
      </c>
      <c r="C84" s="17" t="s">
        <v>62</v>
      </c>
      <c r="D84" s="118">
        <v>0</v>
      </c>
      <c r="E84" s="118">
        <v>0</v>
      </c>
      <c r="F84" s="118">
        <v>0</v>
      </c>
      <c r="G84" s="121">
        <v>0</v>
      </c>
      <c r="H84" s="118">
        <v>300000</v>
      </c>
      <c r="I84" s="45">
        <f t="shared" si="2"/>
        <v>300000</v>
      </c>
    </row>
    <row r="85" spans="1:9" ht="15.75" customHeight="1" x14ac:dyDescent="0.2">
      <c r="A85" s="48" t="s">
        <v>309</v>
      </c>
      <c r="B85" s="52" t="s">
        <v>50</v>
      </c>
      <c r="C85" s="17" t="s">
        <v>51</v>
      </c>
      <c r="D85" s="118">
        <v>0</v>
      </c>
      <c r="E85" s="118">
        <v>0</v>
      </c>
      <c r="F85" s="118">
        <v>0</v>
      </c>
      <c r="G85" s="121">
        <v>0</v>
      </c>
      <c r="H85" s="118">
        <v>123000</v>
      </c>
      <c r="I85" s="45">
        <f t="shared" si="2"/>
        <v>123000</v>
      </c>
    </row>
    <row r="86" spans="1:9" ht="15.75" customHeight="1" x14ac:dyDescent="0.2">
      <c r="A86" s="48" t="s">
        <v>309</v>
      </c>
      <c r="B86" s="53" t="s">
        <v>89</v>
      </c>
      <c r="C86" s="17" t="s">
        <v>90</v>
      </c>
      <c r="D86" s="118">
        <v>0</v>
      </c>
      <c r="E86" s="118">
        <v>0</v>
      </c>
      <c r="F86" s="118">
        <v>0</v>
      </c>
      <c r="G86" s="121">
        <v>0</v>
      </c>
      <c r="H86" s="118">
        <v>120000</v>
      </c>
      <c r="I86" s="45">
        <f t="shared" si="2"/>
        <v>120000</v>
      </c>
    </row>
    <row r="87" spans="1:9" ht="15.75" customHeight="1" x14ac:dyDescent="0.2">
      <c r="A87" s="48" t="s">
        <v>309</v>
      </c>
      <c r="B87" s="52" t="s">
        <v>118</v>
      </c>
      <c r="C87" s="17" t="s">
        <v>119</v>
      </c>
      <c r="D87" s="118">
        <v>0</v>
      </c>
      <c r="E87" s="118">
        <v>0</v>
      </c>
      <c r="F87" s="118">
        <v>0</v>
      </c>
      <c r="G87" s="121">
        <v>0</v>
      </c>
      <c r="H87" s="118">
        <v>100800</v>
      </c>
      <c r="I87" s="45">
        <f t="shared" si="2"/>
        <v>100800</v>
      </c>
    </row>
    <row r="88" spans="1:9" ht="15.75" customHeight="1" x14ac:dyDescent="0.2">
      <c r="A88" s="48" t="s">
        <v>309</v>
      </c>
      <c r="B88" s="53" t="s">
        <v>18</v>
      </c>
      <c r="C88" s="17" t="s">
        <v>19</v>
      </c>
      <c r="D88" s="118">
        <v>0</v>
      </c>
      <c r="E88" s="118">
        <v>0</v>
      </c>
      <c r="F88" s="118">
        <v>0</v>
      </c>
      <c r="G88" s="121">
        <v>0</v>
      </c>
      <c r="H88" s="118">
        <v>50000</v>
      </c>
      <c r="I88" s="45">
        <f t="shared" si="2"/>
        <v>50000</v>
      </c>
    </row>
    <row r="89" spans="1:9" ht="15.75" customHeight="1" thickBot="1" x14ac:dyDescent="0.25">
      <c r="A89" s="50" t="s">
        <v>309</v>
      </c>
      <c r="B89" s="54" t="s">
        <v>324</v>
      </c>
      <c r="C89" s="42" t="s">
        <v>60</v>
      </c>
      <c r="D89" s="122">
        <v>0</v>
      </c>
      <c r="E89" s="122">
        <v>0</v>
      </c>
      <c r="F89" s="122">
        <v>0</v>
      </c>
      <c r="G89" s="123">
        <v>0</v>
      </c>
      <c r="H89" s="122">
        <v>40000</v>
      </c>
      <c r="I89" s="46">
        <f t="shared" si="2"/>
        <v>40000</v>
      </c>
    </row>
    <row r="90" spans="1:9" ht="31.5" customHeight="1" thickBot="1" x14ac:dyDescent="0.25">
      <c r="A90" s="112" t="s">
        <v>161</v>
      </c>
      <c r="B90" s="108"/>
      <c r="C90" s="109"/>
      <c r="D90" s="110">
        <f>SUM(D8:D89)</f>
        <v>53731795.329999998</v>
      </c>
      <c r="E90" s="110">
        <f t="shared" ref="E90:I90" si="3">SUM(E8:E89)</f>
        <v>53864536</v>
      </c>
      <c r="F90" s="110">
        <f t="shared" si="3"/>
        <v>54339061</v>
      </c>
      <c r="G90" s="110">
        <f t="shared" si="3"/>
        <v>53838904.200000003</v>
      </c>
      <c r="H90" s="110">
        <f t="shared" si="3"/>
        <v>57149070</v>
      </c>
      <c r="I90" s="110">
        <f t="shared" si="3"/>
        <v>272923366.53000003</v>
      </c>
    </row>
    <row r="91" spans="1:9" x14ac:dyDescent="0.2">
      <c r="B91" s="11"/>
      <c r="C91" s="11"/>
      <c r="D91" s="12"/>
      <c r="E91" s="13"/>
      <c r="F91" s="13"/>
      <c r="G91" s="13"/>
    </row>
    <row r="92" spans="1:9" x14ac:dyDescent="0.2">
      <c r="A92" s="14" t="s">
        <v>3</v>
      </c>
      <c r="B92" s="14"/>
      <c r="C92" s="15"/>
      <c r="D92" s="15"/>
    </row>
    <row r="93" spans="1:9" ht="15.75" customHeight="1" x14ac:dyDescent="0.2">
      <c r="A93" s="141" t="s">
        <v>4</v>
      </c>
      <c r="B93" s="141"/>
      <c r="C93" s="141"/>
      <c r="D93" s="141"/>
    </row>
    <row r="94" spans="1:9" x14ac:dyDescent="0.2">
      <c r="B94" s="15"/>
      <c r="C94" s="15"/>
      <c r="D94" s="15"/>
    </row>
    <row r="95" spans="1:9" ht="15.75" customHeight="1" x14ac:dyDescent="0.2">
      <c r="A95" s="142" t="s">
        <v>2</v>
      </c>
      <c r="B95" s="142"/>
      <c r="C95" s="142"/>
      <c r="D95" s="16"/>
    </row>
    <row r="96" spans="1:9" x14ac:dyDescent="0.2">
      <c r="A96" s="143" t="s">
        <v>5</v>
      </c>
      <c r="B96" s="143"/>
      <c r="C96" s="143"/>
      <c r="D96" s="16"/>
    </row>
    <row r="97" spans="1:4" x14ac:dyDescent="0.2">
      <c r="A97" s="143" t="s">
        <v>6</v>
      </c>
      <c r="B97" s="143"/>
      <c r="C97" s="143"/>
      <c r="D97" s="16"/>
    </row>
    <row r="98" spans="1:4" x14ac:dyDescent="0.2">
      <c r="A98" s="143" t="s">
        <v>7</v>
      </c>
      <c r="B98" s="143"/>
      <c r="C98" s="143"/>
      <c r="D98" s="16"/>
    </row>
    <row r="99" spans="1:4" x14ac:dyDescent="0.2">
      <c r="A99" s="143" t="s">
        <v>8</v>
      </c>
      <c r="B99" s="143"/>
      <c r="C99" s="143"/>
      <c r="D99" s="16"/>
    </row>
    <row r="101" spans="1:4" ht="15.75" customHeight="1" x14ac:dyDescent="0.2">
      <c r="A101" s="141" t="s">
        <v>16</v>
      </c>
      <c r="B101" s="141"/>
      <c r="C101" s="141"/>
      <c r="D101" s="141"/>
    </row>
  </sheetData>
  <autoFilter ref="A7:I90">
    <sortState ref="A6:I88">
      <sortCondition descending="1" ref="D6:D88"/>
      <sortCondition descending="1" ref="E6:E88"/>
      <sortCondition descending="1" ref="F6:F88"/>
      <sortCondition descending="1" ref="G6:G88"/>
      <sortCondition descending="1" ref="H6:H88"/>
    </sortState>
  </autoFilter>
  <sortState ref="A6:I89">
    <sortCondition descending="1" ref="D6:D89"/>
    <sortCondition descending="1" ref="E6:E89"/>
    <sortCondition descending="1" ref="F6:F89"/>
    <sortCondition descending="1" ref="G6:G89"/>
  </sortState>
  <mergeCells count="8">
    <mergeCell ref="B3:H3"/>
    <mergeCell ref="A101:D101"/>
    <mergeCell ref="A93:D93"/>
    <mergeCell ref="A95:C95"/>
    <mergeCell ref="A96:C96"/>
    <mergeCell ref="A97:C97"/>
    <mergeCell ref="A98:C98"/>
    <mergeCell ref="A99:C99"/>
  </mergeCells>
  <pageMargins left="0.70866141732283472" right="0.70866141732283472" top="0.78740157480314965" bottom="0.98425196850393704" header="0.31496062992125984" footer="0.31496062992125984"/>
  <pageSetup paperSize="9" scale="59" fitToHeight="0" orientation="landscape" r:id="rId1"/>
  <headerFooter>
    <oddFooter>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26"/>
  <sheetViews>
    <sheetView topLeftCell="A86" zoomScaleNormal="100" workbookViewId="0">
      <selection activeCell="C5" sqref="C5"/>
    </sheetView>
  </sheetViews>
  <sheetFormatPr defaultRowHeight="15" x14ac:dyDescent="0.2"/>
  <cols>
    <col min="1" max="1" width="10.625" style="5" customWidth="1"/>
    <col min="2" max="2" width="10.5" style="5" customWidth="1"/>
    <col min="3" max="3" width="95.625" style="5" customWidth="1"/>
    <col min="4" max="4" width="24" style="5" customWidth="1"/>
    <col min="5" max="5" width="13.75" style="5" customWidth="1"/>
    <col min="6" max="6" width="14.625" style="5" customWidth="1"/>
    <col min="7" max="8" width="14.75" style="5" customWidth="1"/>
    <col min="9" max="9" width="15.875" style="5" customWidth="1"/>
    <col min="10" max="16384" width="9" style="5"/>
  </cols>
  <sheetData>
    <row r="1" spans="1:9" ht="31.5" customHeight="1" x14ac:dyDescent="0.2">
      <c r="A1" s="5" t="s">
        <v>669</v>
      </c>
    </row>
    <row r="3" spans="1:9" ht="47.25" customHeight="1" x14ac:dyDescent="0.25">
      <c r="B3" s="139" t="s">
        <v>9</v>
      </c>
      <c r="C3" s="139"/>
      <c r="D3" s="139"/>
      <c r="E3" s="139"/>
      <c r="F3" s="139"/>
      <c r="G3" s="139"/>
      <c r="H3" s="139"/>
    </row>
    <row r="4" spans="1:9" ht="18" x14ac:dyDescent="0.25">
      <c r="B4" s="6"/>
      <c r="C4" s="7"/>
      <c r="D4" s="7"/>
      <c r="E4" s="7"/>
      <c r="F4" s="7"/>
      <c r="G4" s="7"/>
    </row>
    <row r="5" spans="1:9" ht="18" x14ac:dyDescent="0.25">
      <c r="A5" s="8" t="s">
        <v>307</v>
      </c>
      <c r="B5" s="9"/>
      <c r="C5" s="9"/>
      <c r="D5" s="9"/>
      <c r="E5" s="10"/>
      <c r="F5" s="10"/>
      <c r="G5" s="10"/>
    </row>
    <row r="6" spans="1:9" ht="18.75" thickBot="1" x14ac:dyDescent="0.3">
      <c r="A6" s="8"/>
      <c r="B6" s="9"/>
      <c r="C6" s="9"/>
      <c r="D6" s="9"/>
      <c r="E6" s="10"/>
      <c r="F6" s="10"/>
      <c r="G6" s="10"/>
    </row>
    <row r="7" spans="1:9" ht="69.95" customHeight="1" thickBot="1" x14ac:dyDescent="0.25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5" t="s">
        <v>15</v>
      </c>
      <c r="I7" s="82" t="s">
        <v>17</v>
      </c>
    </row>
    <row r="8" spans="1:9" ht="15.75" customHeight="1" x14ac:dyDescent="0.2">
      <c r="A8" s="78" t="s">
        <v>308</v>
      </c>
      <c r="B8" s="67" t="s">
        <v>136</v>
      </c>
      <c r="C8" s="40" t="s">
        <v>230</v>
      </c>
      <c r="D8" s="124">
        <f>300000+220500+650000</f>
        <v>1170500</v>
      </c>
      <c r="E8" s="124">
        <v>344181</v>
      </c>
      <c r="F8" s="124">
        <v>400000</v>
      </c>
      <c r="G8" s="124">
        <v>300000</v>
      </c>
      <c r="H8" s="124">
        <v>536200</v>
      </c>
      <c r="I8" s="79">
        <f t="shared" ref="I8:I39" si="0">SUM(D8:H8)</f>
        <v>2750881</v>
      </c>
    </row>
    <row r="9" spans="1:9" ht="15.75" customHeight="1" x14ac:dyDescent="0.2">
      <c r="A9" s="55" t="s">
        <v>308</v>
      </c>
      <c r="B9" s="53" t="s">
        <v>278</v>
      </c>
      <c r="C9" s="17" t="s">
        <v>279</v>
      </c>
      <c r="D9" s="118">
        <f>143804+600000</f>
        <v>743804</v>
      </c>
      <c r="E9" s="118">
        <v>80000</v>
      </c>
      <c r="F9" s="118">
        <v>80000</v>
      </c>
      <c r="G9" s="118">
        <v>133863</v>
      </c>
      <c r="H9" s="118">
        <v>170000</v>
      </c>
      <c r="I9" s="69">
        <f t="shared" si="0"/>
        <v>1207667</v>
      </c>
    </row>
    <row r="10" spans="1:9" ht="15.75" customHeight="1" x14ac:dyDescent="0.2">
      <c r="A10" s="55" t="s">
        <v>308</v>
      </c>
      <c r="B10" s="53" t="s">
        <v>81</v>
      </c>
      <c r="C10" s="17" t="s">
        <v>198</v>
      </c>
      <c r="D10" s="118">
        <v>500000</v>
      </c>
      <c r="E10" s="118">
        <v>500000</v>
      </c>
      <c r="F10" s="118">
        <v>630000</v>
      </c>
      <c r="G10" s="118">
        <v>300000</v>
      </c>
      <c r="H10" s="118">
        <v>0</v>
      </c>
      <c r="I10" s="69">
        <f t="shared" si="0"/>
        <v>1930000</v>
      </c>
    </row>
    <row r="11" spans="1:9" ht="15.75" customHeight="1" x14ac:dyDescent="0.2">
      <c r="A11" s="55" t="s">
        <v>308</v>
      </c>
      <c r="B11" s="53" t="s">
        <v>206</v>
      </c>
      <c r="C11" s="17" t="s">
        <v>207</v>
      </c>
      <c r="D11" s="118">
        <v>500000</v>
      </c>
      <c r="E11" s="118">
        <v>300000</v>
      </c>
      <c r="F11" s="118">
        <v>200000</v>
      </c>
      <c r="G11" s="118">
        <v>170000</v>
      </c>
      <c r="H11" s="118">
        <v>0</v>
      </c>
      <c r="I11" s="69">
        <f t="shared" si="0"/>
        <v>1170000</v>
      </c>
    </row>
    <row r="12" spans="1:9" ht="15.75" customHeight="1" x14ac:dyDescent="0.2">
      <c r="A12" s="55" t="s">
        <v>308</v>
      </c>
      <c r="B12" s="53" t="s">
        <v>20</v>
      </c>
      <c r="C12" s="17" t="s">
        <v>168</v>
      </c>
      <c r="D12" s="118">
        <v>450000</v>
      </c>
      <c r="E12" s="118">
        <v>480000</v>
      </c>
      <c r="F12" s="118">
        <v>730000</v>
      </c>
      <c r="G12" s="118">
        <v>740000</v>
      </c>
      <c r="H12" s="118">
        <v>250000</v>
      </c>
      <c r="I12" s="69">
        <f t="shared" si="0"/>
        <v>2650000</v>
      </c>
    </row>
    <row r="13" spans="1:9" ht="15.75" customHeight="1" x14ac:dyDescent="0.2">
      <c r="A13" s="55" t="s">
        <v>308</v>
      </c>
      <c r="B13" s="53" t="s">
        <v>191</v>
      </c>
      <c r="C13" s="17" t="s">
        <v>192</v>
      </c>
      <c r="D13" s="118">
        <v>307000</v>
      </c>
      <c r="E13" s="118">
        <v>345000</v>
      </c>
      <c r="F13" s="118">
        <v>460000</v>
      </c>
      <c r="G13" s="118">
        <v>480000</v>
      </c>
      <c r="H13" s="118">
        <v>520000</v>
      </c>
      <c r="I13" s="69">
        <f t="shared" si="0"/>
        <v>2112000</v>
      </c>
    </row>
    <row r="14" spans="1:9" ht="15.75" customHeight="1" x14ac:dyDescent="0.2">
      <c r="A14" s="55" t="s">
        <v>308</v>
      </c>
      <c r="B14" s="53" t="s">
        <v>298</v>
      </c>
      <c r="C14" s="17" t="s">
        <v>287</v>
      </c>
      <c r="D14" s="118">
        <v>300000</v>
      </c>
      <c r="E14" s="118">
        <v>211997</v>
      </c>
      <c r="F14" s="118">
        <v>80000</v>
      </c>
      <c r="G14" s="118">
        <v>0</v>
      </c>
      <c r="H14" s="118">
        <v>0</v>
      </c>
      <c r="I14" s="69">
        <f t="shared" si="0"/>
        <v>591997</v>
      </c>
    </row>
    <row r="15" spans="1:9" ht="15.75" customHeight="1" x14ac:dyDescent="0.2">
      <c r="A15" s="55" t="s">
        <v>308</v>
      </c>
      <c r="B15" s="53" t="s">
        <v>142</v>
      </c>
      <c r="C15" s="17" t="s">
        <v>241</v>
      </c>
      <c r="D15" s="118">
        <v>300000</v>
      </c>
      <c r="E15" s="118">
        <v>0</v>
      </c>
      <c r="F15" s="118">
        <v>150000</v>
      </c>
      <c r="G15" s="118">
        <v>80000</v>
      </c>
      <c r="H15" s="118">
        <v>52000</v>
      </c>
      <c r="I15" s="69">
        <f t="shared" si="0"/>
        <v>582000</v>
      </c>
    </row>
    <row r="16" spans="1:9" ht="15.75" customHeight="1" x14ac:dyDescent="0.2">
      <c r="A16" s="55" t="s">
        <v>308</v>
      </c>
      <c r="B16" s="53" t="s">
        <v>178</v>
      </c>
      <c r="C16" s="17" t="s">
        <v>179</v>
      </c>
      <c r="D16" s="118">
        <v>260000</v>
      </c>
      <c r="E16" s="118">
        <v>230000</v>
      </c>
      <c r="F16" s="118">
        <v>0</v>
      </c>
      <c r="G16" s="118">
        <v>210000</v>
      </c>
      <c r="H16" s="118">
        <v>270000</v>
      </c>
      <c r="I16" s="69">
        <f t="shared" si="0"/>
        <v>970000</v>
      </c>
    </row>
    <row r="17" spans="1:9" ht="15.75" customHeight="1" x14ac:dyDescent="0.2">
      <c r="A17" s="55" t="s">
        <v>308</v>
      </c>
      <c r="B17" s="53" t="s">
        <v>283</v>
      </c>
      <c r="C17" s="17" t="s">
        <v>282</v>
      </c>
      <c r="D17" s="118">
        <v>250000</v>
      </c>
      <c r="E17" s="118">
        <v>200000</v>
      </c>
      <c r="F17" s="118">
        <v>200000</v>
      </c>
      <c r="G17" s="118">
        <v>0</v>
      </c>
      <c r="H17" s="118">
        <v>0</v>
      </c>
      <c r="I17" s="69">
        <f t="shared" si="0"/>
        <v>650000</v>
      </c>
    </row>
    <row r="18" spans="1:9" ht="15.75" customHeight="1" x14ac:dyDescent="0.2">
      <c r="A18" s="55" t="s">
        <v>308</v>
      </c>
      <c r="B18" s="53" t="s">
        <v>285</v>
      </c>
      <c r="C18" s="17" t="s">
        <v>686</v>
      </c>
      <c r="D18" s="118">
        <v>250000</v>
      </c>
      <c r="E18" s="118">
        <v>150000</v>
      </c>
      <c r="F18" s="118">
        <v>80000</v>
      </c>
      <c r="G18" s="118">
        <v>100000</v>
      </c>
      <c r="H18" s="118">
        <v>150000</v>
      </c>
      <c r="I18" s="69">
        <f t="shared" si="0"/>
        <v>730000</v>
      </c>
    </row>
    <row r="19" spans="1:9" ht="15.75" customHeight="1" x14ac:dyDescent="0.2">
      <c r="A19" s="55" t="s">
        <v>308</v>
      </c>
      <c r="B19" s="53" t="s">
        <v>196</v>
      </c>
      <c r="C19" s="17" t="s">
        <v>197</v>
      </c>
      <c r="D19" s="118">
        <v>240500</v>
      </c>
      <c r="E19" s="118">
        <v>310000</v>
      </c>
      <c r="F19" s="118">
        <v>350000</v>
      </c>
      <c r="G19" s="118">
        <v>233685</v>
      </c>
      <c r="H19" s="118">
        <v>220000</v>
      </c>
      <c r="I19" s="69">
        <f t="shared" si="0"/>
        <v>1354185</v>
      </c>
    </row>
    <row r="20" spans="1:9" ht="15.75" customHeight="1" x14ac:dyDescent="0.2">
      <c r="A20" s="55" t="s">
        <v>308</v>
      </c>
      <c r="B20" s="53" t="s">
        <v>328</v>
      </c>
      <c r="C20" s="17" t="s">
        <v>281</v>
      </c>
      <c r="D20" s="118">
        <v>180000</v>
      </c>
      <c r="E20" s="118">
        <v>120000</v>
      </c>
      <c r="F20" s="118">
        <v>230000</v>
      </c>
      <c r="G20" s="118">
        <v>0</v>
      </c>
      <c r="H20" s="118">
        <v>0</v>
      </c>
      <c r="I20" s="69">
        <f t="shared" si="0"/>
        <v>530000</v>
      </c>
    </row>
    <row r="21" spans="1:9" ht="15.75" customHeight="1" x14ac:dyDescent="0.2">
      <c r="A21" s="55" t="s">
        <v>308</v>
      </c>
      <c r="B21" s="53" t="s">
        <v>318</v>
      </c>
      <c r="C21" s="17" t="s">
        <v>339</v>
      </c>
      <c r="D21" s="118">
        <v>168000</v>
      </c>
      <c r="E21" s="118">
        <v>0</v>
      </c>
      <c r="F21" s="118">
        <v>0</v>
      </c>
      <c r="G21" s="118">
        <v>0</v>
      </c>
      <c r="H21" s="118">
        <v>0</v>
      </c>
      <c r="I21" s="69">
        <f t="shared" si="0"/>
        <v>168000</v>
      </c>
    </row>
    <row r="22" spans="1:9" ht="15.75" customHeight="1" x14ac:dyDescent="0.2">
      <c r="A22" s="55" t="s">
        <v>308</v>
      </c>
      <c r="B22" s="53" t="s">
        <v>257</v>
      </c>
      <c r="C22" s="17" t="s">
        <v>258</v>
      </c>
      <c r="D22" s="118">
        <v>162070</v>
      </c>
      <c r="E22" s="118">
        <v>155000</v>
      </c>
      <c r="F22" s="118">
        <v>196700</v>
      </c>
      <c r="G22" s="118">
        <v>216000</v>
      </c>
      <c r="H22" s="118">
        <v>225900</v>
      </c>
      <c r="I22" s="69">
        <f t="shared" si="0"/>
        <v>955670</v>
      </c>
    </row>
    <row r="23" spans="1:9" ht="15.75" customHeight="1" x14ac:dyDescent="0.2">
      <c r="A23" s="55" t="s">
        <v>308</v>
      </c>
      <c r="B23" s="53" t="s">
        <v>231</v>
      </c>
      <c r="C23" s="17" t="s">
        <v>340</v>
      </c>
      <c r="D23" s="118">
        <v>155000</v>
      </c>
      <c r="E23" s="118">
        <v>110000</v>
      </c>
      <c r="F23" s="118">
        <v>100000</v>
      </c>
      <c r="G23" s="118">
        <v>100000</v>
      </c>
      <c r="H23" s="118">
        <v>95000</v>
      </c>
      <c r="I23" s="69">
        <f t="shared" si="0"/>
        <v>560000</v>
      </c>
    </row>
    <row r="24" spans="1:9" ht="15.75" customHeight="1" x14ac:dyDescent="0.2">
      <c r="A24" s="55" t="s">
        <v>308</v>
      </c>
      <c r="B24" s="53" t="s">
        <v>315</v>
      </c>
      <c r="C24" s="17" t="s">
        <v>341</v>
      </c>
      <c r="D24" s="118">
        <v>153907</v>
      </c>
      <c r="E24" s="118">
        <v>78725</v>
      </c>
      <c r="F24" s="118">
        <v>0</v>
      </c>
      <c r="G24" s="118">
        <v>0</v>
      </c>
      <c r="H24" s="118">
        <v>0</v>
      </c>
      <c r="I24" s="69">
        <f t="shared" si="0"/>
        <v>232632</v>
      </c>
    </row>
    <row r="25" spans="1:9" ht="15.75" customHeight="1" x14ac:dyDescent="0.2">
      <c r="A25" s="55" t="s">
        <v>308</v>
      </c>
      <c r="B25" s="53" t="s">
        <v>184</v>
      </c>
      <c r="C25" s="17" t="s">
        <v>185</v>
      </c>
      <c r="D25" s="118">
        <v>150000</v>
      </c>
      <c r="E25" s="118">
        <v>100000</v>
      </c>
      <c r="F25" s="118">
        <v>100000</v>
      </c>
      <c r="G25" s="118">
        <v>150000</v>
      </c>
      <c r="H25" s="118">
        <v>0</v>
      </c>
      <c r="I25" s="69">
        <f t="shared" si="0"/>
        <v>500000</v>
      </c>
    </row>
    <row r="26" spans="1:9" ht="15.75" customHeight="1" x14ac:dyDescent="0.2">
      <c r="A26" s="55" t="s">
        <v>308</v>
      </c>
      <c r="B26" s="53" t="s">
        <v>180</v>
      </c>
      <c r="C26" s="17" t="s">
        <v>181</v>
      </c>
      <c r="D26" s="118">
        <v>142131</v>
      </c>
      <c r="E26" s="118">
        <v>99920.54</v>
      </c>
      <c r="F26" s="118"/>
      <c r="G26" s="118">
        <v>130000</v>
      </c>
      <c r="H26" s="118">
        <v>160000</v>
      </c>
      <c r="I26" s="69">
        <f t="shared" si="0"/>
        <v>532051.54</v>
      </c>
    </row>
    <row r="27" spans="1:9" ht="15.75" customHeight="1" x14ac:dyDescent="0.2">
      <c r="A27" s="55" t="s">
        <v>308</v>
      </c>
      <c r="B27" s="53" t="s">
        <v>67</v>
      </c>
      <c r="C27" s="17" t="s">
        <v>266</v>
      </c>
      <c r="D27" s="118">
        <v>141800</v>
      </c>
      <c r="E27" s="118">
        <v>115000</v>
      </c>
      <c r="F27" s="118">
        <v>80000</v>
      </c>
      <c r="G27" s="118">
        <v>90000</v>
      </c>
      <c r="H27" s="118">
        <v>130000</v>
      </c>
      <c r="I27" s="69">
        <f t="shared" si="0"/>
        <v>556800</v>
      </c>
    </row>
    <row r="28" spans="1:9" ht="15.75" customHeight="1" x14ac:dyDescent="0.2">
      <c r="A28" s="55" t="s">
        <v>308</v>
      </c>
      <c r="B28" s="53" t="s">
        <v>228</v>
      </c>
      <c r="C28" s="17" t="s">
        <v>229</v>
      </c>
      <c r="D28" s="118">
        <v>140000</v>
      </c>
      <c r="E28" s="118">
        <v>100000</v>
      </c>
      <c r="F28" s="118">
        <v>160000</v>
      </c>
      <c r="G28" s="118">
        <v>150000</v>
      </c>
      <c r="H28" s="118">
        <v>0</v>
      </c>
      <c r="I28" s="69">
        <f t="shared" si="0"/>
        <v>550000</v>
      </c>
    </row>
    <row r="29" spans="1:9" ht="15.75" customHeight="1" x14ac:dyDescent="0.2">
      <c r="A29" s="55" t="s">
        <v>308</v>
      </c>
      <c r="B29" s="53" t="s">
        <v>213</v>
      </c>
      <c r="C29" s="17" t="s">
        <v>214</v>
      </c>
      <c r="D29" s="118">
        <v>131300</v>
      </c>
      <c r="E29" s="118">
        <v>0</v>
      </c>
      <c r="F29" s="118">
        <v>65000</v>
      </c>
      <c r="G29" s="118">
        <v>60000</v>
      </c>
      <c r="H29" s="118">
        <v>0</v>
      </c>
      <c r="I29" s="69">
        <f t="shared" si="0"/>
        <v>256300</v>
      </c>
    </row>
    <row r="30" spans="1:9" ht="15.75" customHeight="1" x14ac:dyDescent="0.2">
      <c r="A30" s="55" t="s">
        <v>308</v>
      </c>
      <c r="B30" s="53" t="s">
        <v>313</v>
      </c>
      <c r="C30" s="17" t="s">
        <v>342</v>
      </c>
      <c r="D30" s="118">
        <v>127700</v>
      </c>
      <c r="E30" s="118">
        <v>0</v>
      </c>
      <c r="F30" s="118"/>
      <c r="G30" s="118">
        <v>0</v>
      </c>
      <c r="H30" s="118">
        <v>0</v>
      </c>
      <c r="I30" s="69">
        <f t="shared" si="0"/>
        <v>127700</v>
      </c>
    </row>
    <row r="31" spans="1:9" ht="15.75" customHeight="1" x14ac:dyDescent="0.2">
      <c r="A31" s="55" t="s">
        <v>308</v>
      </c>
      <c r="B31" s="53" t="s">
        <v>243</v>
      </c>
      <c r="C31" s="17" t="s">
        <v>244</v>
      </c>
      <c r="D31" s="118">
        <v>125000</v>
      </c>
      <c r="E31" s="118"/>
      <c r="F31" s="118">
        <f>150000+120491.7</f>
        <v>270491.7</v>
      </c>
      <c r="G31" s="118">
        <v>0</v>
      </c>
      <c r="H31" s="118">
        <v>83020</v>
      </c>
      <c r="I31" s="69">
        <f t="shared" si="0"/>
        <v>478511.7</v>
      </c>
    </row>
    <row r="32" spans="1:9" ht="15.75" customHeight="1" x14ac:dyDescent="0.2">
      <c r="A32" s="55" t="s">
        <v>308</v>
      </c>
      <c r="B32" s="53" t="s">
        <v>259</v>
      </c>
      <c r="C32" s="17" t="s">
        <v>260</v>
      </c>
      <c r="D32" s="118">
        <v>120000</v>
      </c>
      <c r="E32" s="118">
        <v>110000</v>
      </c>
      <c r="F32" s="118">
        <v>110000</v>
      </c>
      <c r="G32" s="118">
        <v>130000</v>
      </c>
      <c r="H32" s="118">
        <v>0</v>
      </c>
      <c r="I32" s="69">
        <f t="shared" si="0"/>
        <v>470000</v>
      </c>
    </row>
    <row r="33" spans="1:9" ht="15.75" customHeight="1" x14ac:dyDescent="0.2">
      <c r="A33" s="55" t="s">
        <v>308</v>
      </c>
      <c r="B33" s="53" t="s">
        <v>211</v>
      </c>
      <c r="C33" s="17" t="s">
        <v>212</v>
      </c>
      <c r="D33" s="118">
        <v>120000</v>
      </c>
      <c r="E33" s="118">
        <v>100000</v>
      </c>
      <c r="F33" s="118">
        <v>150000</v>
      </c>
      <c r="G33" s="118">
        <v>120000</v>
      </c>
      <c r="H33" s="118">
        <v>150000</v>
      </c>
      <c r="I33" s="69">
        <f t="shared" si="0"/>
        <v>640000</v>
      </c>
    </row>
    <row r="34" spans="1:9" ht="15.75" customHeight="1" x14ac:dyDescent="0.2">
      <c r="A34" s="55" t="s">
        <v>308</v>
      </c>
      <c r="B34" s="53" t="s">
        <v>34</v>
      </c>
      <c r="C34" s="17" t="s">
        <v>286</v>
      </c>
      <c r="D34" s="118">
        <v>106400</v>
      </c>
      <c r="E34" s="118">
        <v>80000</v>
      </c>
      <c r="F34" s="118">
        <v>80000</v>
      </c>
      <c r="G34" s="118">
        <v>0</v>
      </c>
      <c r="H34" s="118">
        <v>0</v>
      </c>
      <c r="I34" s="69">
        <f t="shared" si="0"/>
        <v>266400</v>
      </c>
    </row>
    <row r="35" spans="1:9" ht="15.75" customHeight="1" x14ac:dyDescent="0.2">
      <c r="A35" s="55" t="s">
        <v>308</v>
      </c>
      <c r="B35" s="53" t="s">
        <v>40</v>
      </c>
      <c r="C35" s="17" t="s">
        <v>234</v>
      </c>
      <c r="D35" s="118">
        <v>104000</v>
      </c>
      <c r="E35" s="118">
        <v>70000</v>
      </c>
      <c r="F35" s="118">
        <v>80000</v>
      </c>
      <c r="G35" s="118">
        <v>100000</v>
      </c>
      <c r="H35" s="118">
        <v>30000</v>
      </c>
      <c r="I35" s="69">
        <f t="shared" si="0"/>
        <v>384000</v>
      </c>
    </row>
    <row r="36" spans="1:9" ht="15.75" customHeight="1" x14ac:dyDescent="0.2">
      <c r="A36" s="55" t="s">
        <v>308</v>
      </c>
      <c r="B36" s="53" t="s">
        <v>58</v>
      </c>
      <c r="C36" s="17" t="s">
        <v>236</v>
      </c>
      <c r="D36" s="118">
        <v>101000</v>
      </c>
      <c r="E36" s="118">
        <v>50000</v>
      </c>
      <c r="F36" s="118">
        <v>40000</v>
      </c>
      <c r="G36" s="118">
        <v>50000</v>
      </c>
      <c r="H36" s="118">
        <v>0</v>
      </c>
      <c r="I36" s="69">
        <f t="shared" si="0"/>
        <v>241000</v>
      </c>
    </row>
    <row r="37" spans="1:9" ht="15.75" customHeight="1" x14ac:dyDescent="0.2">
      <c r="A37" s="55" t="s">
        <v>308</v>
      </c>
      <c r="B37" s="53" t="s">
        <v>261</v>
      </c>
      <c r="C37" s="17" t="s">
        <v>262</v>
      </c>
      <c r="D37" s="118">
        <v>100000</v>
      </c>
      <c r="E37" s="118">
        <v>160000</v>
      </c>
      <c r="F37" s="118">
        <v>0</v>
      </c>
      <c r="G37" s="118">
        <v>350000</v>
      </c>
      <c r="H37" s="118">
        <v>350000</v>
      </c>
      <c r="I37" s="69">
        <f t="shared" si="0"/>
        <v>960000</v>
      </c>
    </row>
    <row r="38" spans="1:9" ht="15.75" customHeight="1" x14ac:dyDescent="0.2">
      <c r="A38" s="55" t="s">
        <v>308</v>
      </c>
      <c r="B38" s="53" t="s">
        <v>276</v>
      </c>
      <c r="C38" s="17" t="s">
        <v>277</v>
      </c>
      <c r="D38" s="118">
        <v>100000</v>
      </c>
      <c r="E38" s="118">
        <v>80000</v>
      </c>
      <c r="F38" s="118">
        <v>480000</v>
      </c>
      <c r="G38" s="118">
        <v>880000</v>
      </c>
      <c r="H38" s="118">
        <v>1740379</v>
      </c>
      <c r="I38" s="69">
        <f t="shared" si="0"/>
        <v>3280379</v>
      </c>
    </row>
    <row r="39" spans="1:9" ht="15.75" customHeight="1" x14ac:dyDescent="0.2">
      <c r="A39" s="55" t="s">
        <v>308</v>
      </c>
      <c r="B39" s="53" t="s">
        <v>199</v>
      </c>
      <c r="C39" s="17" t="s">
        <v>200</v>
      </c>
      <c r="D39" s="118">
        <v>100000</v>
      </c>
      <c r="E39" s="118">
        <v>80000</v>
      </c>
      <c r="F39" s="118">
        <v>105000</v>
      </c>
      <c r="G39" s="118">
        <v>110000</v>
      </c>
      <c r="H39" s="118">
        <v>0</v>
      </c>
      <c r="I39" s="69">
        <f t="shared" si="0"/>
        <v>395000</v>
      </c>
    </row>
    <row r="40" spans="1:9" ht="15.75" customHeight="1" x14ac:dyDescent="0.2">
      <c r="A40" s="55" t="s">
        <v>308</v>
      </c>
      <c r="B40" s="53" t="s">
        <v>182</v>
      </c>
      <c r="C40" s="17" t="s">
        <v>183</v>
      </c>
      <c r="D40" s="118">
        <v>100000</v>
      </c>
      <c r="E40" s="118">
        <v>80000</v>
      </c>
      <c r="F40" s="118">
        <v>80000</v>
      </c>
      <c r="G40" s="118">
        <v>80000</v>
      </c>
      <c r="H40" s="118">
        <v>80000</v>
      </c>
      <c r="I40" s="69">
        <f t="shared" ref="I40:I71" si="1">SUM(D40:H40)</f>
        <v>420000</v>
      </c>
    </row>
    <row r="41" spans="1:9" ht="15.75" customHeight="1" x14ac:dyDescent="0.2">
      <c r="A41" s="55" t="s">
        <v>308</v>
      </c>
      <c r="B41" s="53" t="s">
        <v>317</v>
      </c>
      <c r="C41" s="17" t="s">
        <v>337</v>
      </c>
      <c r="D41" s="118">
        <v>100000</v>
      </c>
      <c r="E41" s="118">
        <v>80000</v>
      </c>
      <c r="F41" s="118">
        <v>0</v>
      </c>
      <c r="G41" s="118">
        <v>0</v>
      </c>
      <c r="H41" s="118">
        <v>0</v>
      </c>
      <c r="I41" s="69">
        <f t="shared" si="1"/>
        <v>180000</v>
      </c>
    </row>
    <row r="42" spans="1:9" ht="15.75" customHeight="1" x14ac:dyDescent="0.2">
      <c r="A42" s="55" t="s">
        <v>308</v>
      </c>
      <c r="B42" s="53" t="s">
        <v>327</v>
      </c>
      <c r="C42" s="17" t="s">
        <v>338</v>
      </c>
      <c r="D42" s="118">
        <v>100000</v>
      </c>
      <c r="E42" s="118">
        <v>80000</v>
      </c>
      <c r="F42" s="118">
        <v>0</v>
      </c>
      <c r="G42" s="118">
        <v>0</v>
      </c>
      <c r="H42" s="118">
        <v>0</v>
      </c>
      <c r="I42" s="69">
        <f t="shared" si="1"/>
        <v>180000</v>
      </c>
    </row>
    <row r="43" spans="1:9" ht="15.75" customHeight="1" x14ac:dyDescent="0.2">
      <c r="A43" s="55" t="s">
        <v>308</v>
      </c>
      <c r="B43" s="53" t="s">
        <v>99</v>
      </c>
      <c r="C43" s="17" t="s">
        <v>215</v>
      </c>
      <c r="D43" s="118">
        <v>100000</v>
      </c>
      <c r="E43" s="118">
        <v>55260</v>
      </c>
      <c r="F43" s="118">
        <v>60000</v>
      </c>
      <c r="G43" s="118">
        <v>60000</v>
      </c>
      <c r="H43" s="118">
        <v>0</v>
      </c>
      <c r="I43" s="69">
        <f t="shared" si="1"/>
        <v>275260</v>
      </c>
    </row>
    <row r="44" spans="1:9" ht="15.75" customHeight="1" x14ac:dyDescent="0.2">
      <c r="A44" s="55" t="s">
        <v>308</v>
      </c>
      <c r="B44" s="53" t="s">
        <v>314</v>
      </c>
      <c r="C44" s="17" t="s">
        <v>336</v>
      </c>
      <c r="D44" s="118">
        <v>100000</v>
      </c>
      <c r="E44" s="118">
        <v>0</v>
      </c>
      <c r="F44" s="118">
        <v>0</v>
      </c>
      <c r="G44" s="118">
        <v>0</v>
      </c>
      <c r="H44" s="118">
        <v>0</v>
      </c>
      <c r="I44" s="69">
        <f t="shared" si="1"/>
        <v>100000</v>
      </c>
    </row>
    <row r="45" spans="1:9" ht="15.75" customHeight="1" x14ac:dyDescent="0.2">
      <c r="A45" s="55" t="s">
        <v>308</v>
      </c>
      <c r="B45" s="53" t="s">
        <v>208</v>
      </c>
      <c r="C45" s="17" t="s">
        <v>209</v>
      </c>
      <c r="D45" s="118">
        <v>99000</v>
      </c>
      <c r="E45" s="118">
        <v>80000</v>
      </c>
      <c r="F45" s="118">
        <v>80000</v>
      </c>
      <c r="G45" s="118">
        <v>94310</v>
      </c>
      <c r="H45" s="118">
        <v>160000</v>
      </c>
      <c r="I45" s="69">
        <f t="shared" si="1"/>
        <v>513310</v>
      </c>
    </row>
    <row r="46" spans="1:9" ht="15.75" customHeight="1" x14ac:dyDescent="0.2">
      <c r="A46" s="55" t="s">
        <v>308</v>
      </c>
      <c r="B46" s="53" t="s">
        <v>173</v>
      </c>
      <c r="C46" s="17" t="s">
        <v>174</v>
      </c>
      <c r="D46" s="118">
        <v>91000</v>
      </c>
      <c r="E46" s="118">
        <v>412500</v>
      </c>
      <c r="F46" s="118">
        <v>396800</v>
      </c>
      <c r="G46" s="118">
        <v>376800</v>
      </c>
      <c r="H46" s="118">
        <v>56000</v>
      </c>
      <c r="I46" s="69">
        <f t="shared" si="1"/>
        <v>1333100</v>
      </c>
    </row>
    <row r="47" spans="1:9" ht="15.75" customHeight="1" x14ac:dyDescent="0.2">
      <c r="A47" s="55" t="s">
        <v>308</v>
      </c>
      <c r="B47" s="53" t="s">
        <v>253</v>
      </c>
      <c r="C47" s="17" t="s">
        <v>254</v>
      </c>
      <c r="D47" s="118">
        <v>82355.649999999994</v>
      </c>
      <c r="E47" s="118">
        <v>70000</v>
      </c>
      <c r="F47" s="118">
        <v>138511</v>
      </c>
      <c r="G47" s="118">
        <v>140000</v>
      </c>
      <c r="H47" s="118">
        <v>190000</v>
      </c>
      <c r="I47" s="69">
        <f t="shared" si="1"/>
        <v>620866.65</v>
      </c>
    </row>
    <row r="48" spans="1:9" ht="15.75" customHeight="1" x14ac:dyDescent="0.2">
      <c r="A48" s="55" t="s">
        <v>308</v>
      </c>
      <c r="B48" s="53" t="s">
        <v>73</v>
      </c>
      <c r="C48" s="17" t="s">
        <v>193</v>
      </c>
      <c r="D48" s="118">
        <v>80000</v>
      </c>
      <c r="E48" s="118">
        <v>130000</v>
      </c>
      <c r="F48" s="118">
        <v>280000</v>
      </c>
      <c r="G48" s="118">
        <v>180000</v>
      </c>
      <c r="H48" s="118">
        <v>0</v>
      </c>
      <c r="I48" s="69">
        <f t="shared" si="1"/>
        <v>670000</v>
      </c>
    </row>
    <row r="49" spans="1:9" ht="15.75" customHeight="1" x14ac:dyDescent="0.2">
      <c r="A49" s="55" t="s">
        <v>308</v>
      </c>
      <c r="B49" s="53" t="s">
        <v>164</v>
      </c>
      <c r="C49" s="17" t="s">
        <v>162</v>
      </c>
      <c r="D49" s="118">
        <v>80000</v>
      </c>
      <c r="E49" s="118">
        <v>64302</v>
      </c>
      <c r="F49" s="118">
        <v>0</v>
      </c>
      <c r="G49" s="118">
        <v>0</v>
      </c>
      <c r="H49" s="118">
        <v>0</v>
      </c>
      <c r="I49" s="69">
        <f t="shared" si="1"/>
        <v>144302</v>
      </c>
    </row>
    <row r="50" spans="1:9" ht="15.75" customHeight="1" x14ac:dyDescent="0.2">
      <c r="A50" s="55" t="s">
        <v>308</v>
      </c>
      <c r="B50" s="53" t="s">
        <v>300</v>
      </c>
      <c r="C50" s="17" t="s">
        <v>289</v>
      </c>
      <c r="D50" s="118">
        <v>77000</v>
      </c>
      <c r="E50" s="118">
        <v>50000</v>
      </c>
      <c r="F50" s="118">
        <v>73500</v>
      </c>
      <c r="G50" s="118">
        <v>0</v>
      </c>
      <c r="H50" s="118">
        <v>0</v>
      </c>
      <c r="I50" s="69">
        <f t="shared" si="1"/>
        <v>200500</v>
      </c>
    </row>
    <row r="51" spans="1:9" ht="15.75" customHeight="1" x14ac:dyDescent="0.2">
      <c r="A51" s="55" t="s">
        <v>308</v>
      </c>
      <c r="B51" s="53" t="s">
        <v>304</v>
      </c>
      <c r="C51" s="17" t="s">
        <v>295</v>
      </c>
      <c r="D51" s="118">
        <v>60000</v>
      </c>
      <c r="E51" s="118">
        <v>65000</v>
      </c>
      <c r="F51" s="118">
        <v>35000</v>
      </c>
      <c r="G51" s="118">
        <v>0</v>
      </c>
      <c r="H51" s="118">
        <v>0</v>
      </c>
      <c r="I51" s="69">
        <f t="shared" si="1"/>
        <v>160000</v>
      </c>
    </row>
    <row r="52" spans="1:9" ht="15.75" customHeight="1" x14ac:dyDescent="0.2">
      <c r="A52" s="55" t="s">
        <v>308</v>
      </c>
      <c r="B52" s="53" t="s">
        <v>171</v>
      </c>
      <c r="C52" s="17" t="s">
        <v>172</v>
      </c>
      <c r="D52" s="118">
        <v>50000</v>
      </c>
      <c r="E52" s="118">
        <v>50000</v>
      </c>
      <c r="F52" s="118">
        <v>50000</v>
      </c>
      <c r="G52" s="118">
        <v>50000</v>
      </c>
      <c r="H52" s="118">
        <v>0</v>
      </c>
      <c r="I52" s="69">
        <f t="shared" si="1"/>
        <v>200000</v>
      </c>
    </row>
    <row r="53" spans="1:9" ht="15.75" customHeight="1" x14ac:dyDescent="0.2">
      <c r="A53" s="55" t="s">
        <v>308</v>
      </c>
      <c r="B53" s="53" t="s">
        <v>32</v>
      </c>
      <c r="C53" s="17" t="s">
        <v>332</v>
      </c>
      <c r="D53" s="118">
        <v>50000</v>
      </c>
      <c r="E53" s="118">
        <v>0</v>
      </c>
      <c r="F53" s="118">
        <v>0</v>
      </c>
      <c r="G53" s="118">
        <v>0</v>
      </c>
      <c r="H53" s="118">
        <v>0</v>
      </c>
      <c r="I53" s="69">
        <f t="shared" si="1"/>
        <v>50000</v>
      </c>
    </row>
    <row r="54" spans="1:9" ht="15.75" customHeight="1" x14ac:dyDescent="0.2">
      <c r="A54" s="55" t="s">
        <v>308</v>
      </c>
      <c r="B54" s="53" t="s">
        <v>132</v>
      </c>
      <c r="C54" s="17" t="s">
        <v>335</v>
      </c>
      <c r="D54" s="118">
        <v>47500</v>
      </c>
      <c r="E54" s="118">
        <v>0</v>
      </c>
      <c r="F54" s="118">
        <v>0</v>
      </c>
      <c r="G54" s="118">
        <v>0</v>
      </c>
      <c r="H54" s="118">
        <v>0</v>
      </c>
      <c r="I54" s="69">
        <f t="shared" si="1"/>
        <v>47500</v>
      </c>
    </row>
    <row r="55" spans="1:9" ht="15.75" customHeight="1" x14ac:dyDescent="0.2">
      <c r="A55" s="55" t="s">
        <v>308</v>
      </c>
      <c r="B55" s="53" t="s">
        <v>89</v>
      </c>
      <c r="C55" s="17" t="s">
        <v>203</v>
      </c>
      <c r="D55" s="118">
        <v>42100</v>
      </c>
      <c r="E55" s="118">
        <v>50000</v>
      </c>
      <c r="F55" s="118">
        <v>48650</v>
      </c>
      <c r="G55" s="118">
        <v>50000</v>
      </c>
      <c r="H55" s="118">
        <v>0</v>
      </c>
      <c r="I55" s="69">
        <f t="shared" si="1"/>
        <v>190750</v>
      </c>
    </row>
    <row r="56" spans="1:9" ht="15.75" customHeight="1" x14ac:dyDescent="0.2">
      <c r="A56" s="55" t="s">
        <v>308</v>
      </c>
      <c r="B56" s="53" t="s">
        <v>87</v>
      </c>
      <c r="C56" s="17" t="s">
        <v>333</v>
      </c>
      <c r="D56" s="118">
        <v>42000</v>
      </c>
      <c r="E56" s="118">
        <v>0</v>
      </c>
      <c r="F56" s="118">
        <v>30000</v>
      </c>
      <c r="G56" s="118">
        <v>0</v>
      </c>
      <c r="H56" s="118">
        <v>0</v>
      </c>
      <c r="I56" s="69">
        <f t="shared" si="1"/>
        <v>72000</v>
      </c>
    </row>
    <row r="57" spans="1:9" ht="15.75" customHeight="1" x14ac:dyDescent="0.2">
      <c r="A57" s="55" t="s">
        <v>308</v>
      </c>
      <c r="B57" s="53" t="s">
        <v>316</v>
      </c>
      <c r="C57" s="17" t="s">
        <v>334</v>
      </c>
      <c r="D57" s="118">
        <v>42000</v>
      </c>
      <c r="E57" s="118">
        <v>0</v>
      </c>
      <c r="F57" s="118">
        <v>0</v>
      </c>
      <c r="G57" s="118">
        <v>0</v>
      </c>
      <c r="H57" s="118">
        <v>0</v>
      </c>
      <c r="I57" s="69">
        <f t="shared" si="1"/>
        <v>42000</v>
      </c>
    </row>
    <row r="58" spans="1:9" ht="15.75" customHeight="1" x14ac:dyDescent="0.2">
      <c r="A58" s="55" t="s">
        <v>308</v>
      </c>
      <c r="B58" s="53" t="s">
        <v>201</v>
      </c>
      <c r="C58" s="17" t="s">
        <v>202</v>
      </c>
      <c r="D58" s="118">
        <v>40000</v>
      </c>
      <c r="E58" s="118">
        <v>0</v>
      </c>
      <c r="F58" s="118">
        <v>30000</v>
      </c>
      <c r="G58" s="118">
        <v>50280</v>
      </c>
      <c r="H58" s="118">
        <v>0</v>
      </c>
      <c r="I58" s="69">
        <f t="shared" si="1"/>
        <v>120280</v>
      </c>
    </row>
    <row r="59" spans="1:9" ht="15.75" customHeight="1" x14ac:dyDescent="0.2">
      <c r="A59" s="55" t="s">
        <v>308</v>
      </c>
      <c r="B59" s="53" t="s">
        <v>186</v>
      </c>
      <c r="C59" s="17" t="s">
        <v>187</v>
      </c>
      <c r="D59" s="118">
        <v>30000</v>
      </c>
      <c r="E59" s="118">
        <v>80000</v>
      </c>
      <c r="F59" s="118">
        <v>63000</v>
      </c>
      <c r="G59" s="118">
        <v>40000</v>
      </c>
      <c r="H59" s="118">
        <v>0</v>
      </c>
      <c r="I59" s="69">
        <f t="shared" si="1"/>
        <v>213000</v>
      </c>
    </row>
    <row r="60" spans="1:9" ht="15.75" customHeight="1" x14ac:dyDescent="0.2">
      <c r="A60" s="55" t="s">
        <v>308</v>
      </c>
      <c r="B60" s="53" t="s">
        <v>312</v>
      </c>
      <c r="C60" s="17" t="s">
        <v>343</v>
      </c>
      <c r="D60" s="118">
        <v>28700</v>
      </c>
      <c r="E60" s="118">
        <v>0</v>
      </c>
      <c r="F60" s="118">
        <v>0</v>
      </c>
      <c r="G60" s="118">
        <v>0</v>
      </c>
      <c r="H60" s="118">
        <v>0</v>
      </c>
      <c r="I60" s="69">
        <f t="shared" si="1"/>
        <v>28700</v>
      </c>
    </row>
    <row r="61" spans="1:9" ht="15.75" customHeight="1" x14ac:dyDescent="0.2">
      <c r="A61" s="55" t="s">
        <v>308</v>
      </c>
      <c r="B61" s="53" t="s">
        <v>223</v>
      </c>
      <c r="C61" s="17" t="s">
        <v>224</v>
      </c>
      <c r="D61" s="118">
        <v>20000</v>
      </c>
      <c r="E61" s="118">
        <v>30000</v>
      </c>
      <c r="F61" s="118">
        <v>100000</v>
      </c>
      <c r="G61" s="118">
        <v>50000</v>
      </c>
      <c r="H61" s="118">
        <v>0</v>
      </c>
      <c r="I61" s="69">
        <f t="shared" si="1"/>
        <v>200000</v>
      </c>
    </row>
    <row r="62" spans="1:9" ht="15.75" customHeight="1" x14ac:dyDescent="0.2">
      <c r="A62" s="55" t="s">
        <v>308</v>
      </c>
      <c r="B62" s="53" t="s">
        <v>165</v>
      </c>
      <c r="C62" s="25" t="s">
        <v>329</v>
      </c>
      <c r="D62" s="118">
        <v>0</v>
      </c>
      <c r="E62" s="118">
        <v>2000000</v>
      </c>
      <c r="F62" s="118">
        <v>0</v>
      </c>
      <c r="G62" s="118">
        <v>0</v>
      </c>
      <c r="H62" s="118">
        <v>0</v>
      </c>
      <c r="I62" s="69">
        <f t="shared" si="1"/>
        <v>2000000</v>
      </c>
    </row>
    <row r="63" spans="1:9" ht="15.75" customHeight="1" x14ac:dyDescent="0.2">
      <c r="A63" s="55" t="s">
        <v>308</v>
      </c>
      <c r="B63" s="53" t="s">
        <v>148</v>
      </c>
      <c r="C63" s="17" t="s">
        <v>149</v>
      </c>
      <c r="D63" s="118">
        <v>0</v>
      </c>
      <c r="E63" s="118">
        <v>586121.80000000005</v>
      </c>
      <c r="F63" s="118">
        <v>842259</v>
      </c>
      <c r="G63" s="118">
        <v>800000</v>
      </c>
      <c r="H63" s="118">
        <v>0</v>
      </c>
      <c r="I63" s="69">
        <f t="shared" si="1"/>
        <v>2228380.7999999998</v>
      </c>
    </row>
    <row r="64" spans="1:9" ht="15.75" customHeight="1" x14ac:dyDescent="0.2">
      <c r="A64" s="55" t="s">
        <v>308</v>
      </c>
      <c r="B64" s="53" t="s">
        <v>247</v>
      </c>
      <c r="C64" s="17" t="s">
        <v>248</v>
      </c>
      <c r="D64" s="118">
        <v>0</v>
      </c>
      <c r="E64" s="118">
        <v>200000</v>
      </c>
      <c r="F64" s="118">
        <v>300000</v>
      </c>
      <c r="G64" s="118">
        <v>220000</v>
      </c>
      <c r="H64" s="118">
        <v>0</v>
      </c>
      <c r="I64" s="69">
        <f t="shared" si="1"/>
        <v>720000</v>
      </c>
    </row>
    <row r="65" spans="1:9" ht="15.75" customHeight="1" x14ac:dyDescent="0.2">
      <c r="A65" s="55" t="s">
        <v>308</v>
      </c>
      <c r="B65" s="53" t="s">
        <v>163</v>
      </c>
      <c r="C65" s="17" t="s">
        <v>273</v>
      </c>
      <c r="D65" s="118">
        <v>0</v>
      </c>
      <c r="E65" s="118">
        <f>80000+49481</f>
        <v>129481</v>
      </c>
      <c r="F65" s="118">
        <v>80000</v>
      </c>
      <c r="G65" s="118">
        <v>80000</v>
      </c>
      <c r="H65" s="118">
        <v>100000</v>
      </c>
      <c r="I65" s="69">
        <f t="shared" si="1"/>
        <v>389481</v>
      </c>
    </row>
    <row r="66" spans="1:9" ht="15.75" customHeight="1" x14ac:dyDescent="0.2">
      <c r="A66" s="55" t="s">
        <v>308</v>
      </c>
      <c r="B66" s="53" t="s">
        <v>235</v>
      </c>
      <c r="C66" s="17" t="s">
        <v>344</v>
      </c>
      <c r="D66" s="118">
        <v>0</v>
      </c>
      <c r="E66" s="118">
        <v>100000</v>
      </c>
      <c r="F66" s="118"/>
      <c r="G66" s="118"/>
      <c r="H66" s="118">
        <v>100000</v>
      </c>
      <c r="I66" s="69">
        <f t="shared" si="1"/>
        <v>200000</v>
      </c>
    </row>
    <row r="67" spans="1:9" ht="15.75" customHeight="1" x14ac:dyDescent="0.2">
      <c r="A67" s="55" t="s">
        <v>308</v>
      </c>
      <c r="B67" s="53" t="s">
        <v>188</v>
      </c>
      <c r="C67" s="17" t="s">
        <v>189</v>
      </c>
      <c r="D67" s="118">
        <v>0</v>
      </c>
      <c r="E67" s="118">
        <v>80000</v>
      </c>
      <c r="F67" s="118">
        <v>250000</v>
      </c>
      <c r="G67" s="118">
        <v>250000</v>
      </c>
      <c r="H67" s="118">
        <v>300000</v>
      </c>
      <c r="I67" s="69">
        <f t="shared" si="1"/>
        <v>880000</v>
      </c>
    </row>
    <row r="68" spans="1:9" ht="15.75" customHeight="1" x14ac:dyDescent="0.2">
      <c r="A68" s="55" t="s">
        <v>308</v>
      </c>
      <c r="B68" s="53" t="s">
        <v>216</v>
      </c>
      <c r="C68" s="17" t="s">
        <v>217</v>
      </c>
      <c r="D68" s="118">
        <v>0</v>
      </c>
      <c r="E68" s="118">
        <v>80000</v>
      </c>
      <c r="F68" s="118">
        <v>205000</v>
      </c>
      <c r="G68" s="118">
        <v>120000</v>
      </c>
      <c r="H68" s="118">
        <v>250000</v>
      </c>
      <c r="I68" s="69">
        <f t="shared" si="1"/>
        <v>655000</v>
      </c>
    </row>
    <row r="69" spans="1:9" ht="15.75" customHeight="1" x14ac:dyDescent="0.2">
      <c r="A69" s="55" t="s">
        <v>308</v>
      </c>
      <c r="B69" s="53" t="s">
        <v>249</v>
      </c>
      <c r="C69" s="17" t="s">
        <v>250</v>
      </c>
      <c r="D69" s="118">
        <v>0</v>
      </c>
      <c r="E69" s="118">
        <v>80000</v>
      </c>
      <c r="F69" s="118">
        <f>80000+60000</f>
        <v>140000</v>
      </c>
      <c r="G69" s="118">
        <v>140150</v>
      </c>
      <c r="H69" s="118">
        <v>233600</v>
      </c>
      <c r="I69" s="69">
        <f t="shared" si="1"/>
        <v>593750</v>
      </c>
    </row>
    <row r="70" spans="1:9" ht="15.75" customHeight="1" x14ac:dyDescent="0.2">
      <c r="A70" s="55" t="s">
        <v>308</v>
      </c>
      <c r="B70" s="53" t="s">
        <v>176</v>
      </c>
      <c r="C70" s="17" t="s">
        <v>177</v>
      </c>
      <c r="D70" s="118">
        <v>0</v>
      </c>
      <c r="E70" s="118">
        <v>80000</v>
      </c>
      <c r="F70" s="118">
        <v>80000</v>
      </c>
      <c r="G70" s="118">
        <v>60000</v>
      </c>
      <c r="H70" s="118">
        <v>0</v>
      </c>
      <c r="I70" s="69">
        <f t="shared" si="1"/>
        <v>220000</v>
      </c>
    </row>
    <row r="71" spans="1:9" ht="15.75" customHeight="1" x14ac:dyDescent="0.2">
      <c r="A71" s="55" t="s">
        <v>308</v>
      </c>
      <c r="B71" s="53" t="s">
        <v>204</v>
      </c>
      <c r="C71" s="17" t="s">
        <v>205</v>
      </c>
      <c r="D71" s="118">
        <v>0</v>
      </c>
      <c r="E71" s="118">
        <v>70000</v>
      </c>
      <c r="F71" s="118">
        <v>70000</v>
      </c>
      <c r="G71" s="118">
        <v>80000</v>
      </c>
      <c r="H71" s="118">
        <v>0</v>
      </c>
      <c r="I71" s="69">
        <f t="shared" si="1"/>
        <v>220000</v>
      </c>
    </row>
    <row r="72" spans="1:9" ht="15.75" customHeight="1" x14ac:dyDescent="0.2">
      <c r="A72" s="55" t="s">
        <v>308</v>
      </c>
      <c r="B72" s="53" t="s">
        <v>239</v>
      </c>
      <c r="C72" s="17" t="s">
        <v>240</v>
      </c>
      <c r="D72" s="118">
        <v>0</v>
      </c>
      <c r="E72" s="118">
        <v>50000</v>
      </c>
      <c r="F72" s="118">
        <v>50000</v>
      </c>
      <c r="G72" s="118">
        <v>50000</v>
      </c>
      <c r="H72" s="118">
        <v>0</v>
      </c>
      <c r="I72" s="69">
        <f t="shared" ref="I72:I103" si="2">SUM(D72:H72)</f>
        <v>150000</v>
      </c>
    </row>
    <row r="73" spans="1:9" ht="15.75" customHeight="1" x14ac:dyDescent="0.2">
      <c r="A73" s="55" t="s">
        <v>308</v>
      </c>
      <c r="B73" s="53" t="s">
        <v>303</v>
      </c>
      <c r="C73" s="17" t="s">
        <v>294</v>
      </c>
      <c r="D73" s="118">
        <v>0</v>
      </c>
      <c r="E73" s="118">
        <v>49000</v>
      </c>
      <c r="F73" s="118">
        <v>49000</v>
      </c>
      <c r="G73" s="118">
        <v>0</v>
      </c>
      <c r="H73" s="118">
        <v>0</v>
      </c>
      <c r="I73" s="69">
        <f t="shared" si="2"/>
        <v>98000</v>
      </c>
    </row>
    <row r="74" spans="1:9" ht="15.75" customHeight="1" x14ac:dyDescent="0.2">
      <c r="A74" s="55" t="s">
        <v>308</v>
      </c>
      <c r="B74" s="53" t="s">
        <v>145</v>
      </c>
      <c r="C74" s="17" t="s">
        <v>272</v>
      </c>
      <c r="D74" s="118">
        <v>0</v>
      </c>
      <c r="E74" s="118">
        <v>41000</v>
      </c>
      <c r="F74" s="118">
        <v>0</v>
      </c>
      <c r="G74" s="118">
        <v>0</v>
      </c>
      <c r="H74" s="118">
        <v>0</v>
      </c>
      <c r="I74" s="69">
        <f t="shared" si="2"/>
        <v>41000</v>
      </c>
    </row>
    <row r="75" spans="1:9" ht="15.75" customHeight="1" x14ac:dyDescent="0.2">
      <c r="A75" s="55" t="s">
        <v>308</v>
      </c>
      <c r="B75" s="53" t="s">
        <v>306</v>
      </c>
      <c r="C75" s="17" t="s">
        <v>305</v>
      </c>
      <c r="D75" s="118">
        <v>0</v>
      </c>
      <c r="E75" s="118">
        <v>40000</v>
      </c>
      <c r="F75" s="118">
        <v>0</v>
      </c>
      <c r="G75" s="118">
        <v>0</v>
      </c>
      <c r="H75" s="118">
        <v>0</v>
      </c>
      <c r="I75" s="69">
        <f t="shared" si="2"/>
        <v>40000</v>
      </c>
    </row>
    <row r="76" spans="1:9" ht="15.75" customHeight="1" x14ac:dyDescent="0.2">
      <c r="A76" s="55" t="s">
        <v>308</v>
      </c>
      <c r="B76" s="53" t="s">
        <v>112</v>
      </c>
      <c r="C76" s="17" t="s">
        <v>226</v>
      </c>
      <c r="D76" s="118">
        <v>0</v>
      </c>
      <c r="E76" s="118">
        <v>30000</v>
      </c>
      <c r="F76" s="118">
        <v>0</v>
      </c>
      <c r="G76" s="118">
        <v>99400</v>
      </c>
      <c r="H76" s="118">
        <v>70500</v>
      </c>
      <c r="I76" s="69">
        <f t="shared" si="2"/>
        <v>199900</v>
      </c>
    </row>
    <row r="77" spans="1:9" ht="15.75" customHeight="1" x14ac:dyDescent="0.2">
      <c r="A77" s="55" t="s">
        <v>308</v>
      </c>
      <c r="B77" s="53" t="s">
        <v>130</v>
      </c>
      <c r="C77" s="17" t="s">
        <v>280</v>
      </c>
      <c r="D77" s="118">
        <v>0</v>
      </c>
      <c r="E77" s="118">
        <v>30000</v>
      </c>
      <c r="F77" s="118">
        <v>0</v>
      </c>
      <c r="G77" s="118">
        <v>65000</v>
      </c>
      <c r="H77" s="118">
        <v>0</v>
      </c>
      <c r="I77" s="69">
        <f t="shared" si="2"/>
        <v>95000</v>
      </c>
    </row>
    <row r="78" spans="1:9" ht="15.75" customHeight="1" x14ac:dyDescent="0.2">
      <c r="A78" s="55" t="s">
        <v>308</v>
      </c>
      <c r="B78" s="53" t="s">
        <v>325</v>
      </c>
      <c r="C78" s="17" t="s">
        <v>345</v>
      </c>
      <c r="D78" s="118">
        <v>0</v>
      </c>
      <c r="E78" s="118">
        <v>13600</v>
      </c>
      <c r="F78" s="118">
        <v>0</v>
      </c>
      <c r="G78" s="118">
        <v>0</v>
      </c>
      <c r="H78" s="118">
        <v>0</v>
      </c>
      <c r="I78" s="69">
        <f t="shared" si="2"/>
        <v>13600</v>
      </c>
    </row>
    <row r="79" spans="1:9" ht="15.75" customHeight="1" x14ac:dyDescent="0.2">
      <c r="A79" s="55" t="s">
        <v>308</v>
      </c>
      <c r="B79" s="53" t="s">
        <v>663</v>
      </c>
      <c r="C79" s="17" t="s">
        <v>662</v>
      </c>
      <c r="D79" s="118">
        <v>0</v>
      </c>
      <c r="E79" s="118">
        <v>0</v>
      </c>
      <c r="F79" s="118">
        <v>300000</v>
      </c>
      <c r="G79" s="118">
        <v>0</v>
      </c>
      <c r="H79" s="118">
        <v>0</v>
      </c>
      <c r="I79" s="69">
        <f t="shared" si="2"/>
        <v>300000</v>
      </c>
    </row>
    <row r="80" spans="1:9" ht="15.75" customHeight="1" x14ac:dyDescent="0.2">
      <c r="A80" s="55" t="s">
        <v>308</v>
      </c>
      <c r="B80" s="53" t="s">
        <v>500</v>
      </c>
      <c r="C80" s="17" t="s">
        <v>661</v>
      </c>
      <c r="D80" s="118">
        <v>0</v>
      </c>
      <c r="E80" s="118">
        <v>0</v>
      </c>
      <c r="F80" s="118">
        <v>284402</v>
      </c>
      <c r="G80" s="118">
        <v>0</v>
      </c>
      <c r="H80" s="118">
        <v>0</v>
      </c>
      <c r="I80" s="69">
        <f t="shared" si="2"/>
        <v>284402</v>
      </c>
    </row>
    <row r="81" spans="1:9" ht="15.75" customHeight="1" x14ac:dyDescent="0.2">
      <c r="A81" s="55" t="s">
        <v>308</v>
      </c>
      <c r="B81" s="53" t="s">
        <v>124</v>
      </c>
      <c r="C81" s="17" t="s">
        <v>227</v>
      </c>
      <c r="D81" s="118">
        <v>0</v>
      </c>
      <c r="E81" s="118">
        <v>0</v>
      </c>
      <c r="F81" s="118">
        <v>247000</v>
      </c>
      <c r="G81" s="118">
        <v>150000</v>
      </c>
      <c r="H81" s="118">
        <v>300000</v>
      </c>
      <c r="I81" s="69">
        <f t="shared" si="2"/>
        <v>697000</v>
      </c>
    </row>
    <row r="82" spans="1:9" ht="15.75" customHeight="1" x14ac:dyDescent="0.2">
      <c r="A82" s="55" t="s">
        <v>308</v>
      </c>
      <c r="B82" s="53" t="s">
        <v>326</v>
      </c>
      <c r="C82" s="17" t="s">
        <v>284</v>
      </c>
      <c r="D82" s="118">
        <v>0</v>
      </c>
      <c r="E82" s="118">
        <v>0</v>
      </c>
      <c r="F82" s="118">
        <v>120000</v>
      </c>
      <c r="G82" s="118">
        <v>0</v>
      </c>
      <c r="H82" s="118">
        <v>0</v>
      </c>
      <c r="I82" s="69">
        <f t="shared" si="2"/>
        <v>120000</v>
      </c>
    </row>
    <row r="83" spans="1:9" ht="15.75" customHeight="1" x14ac:dyDescent="0.2">
      <c r="A83" s="55" t="s">
        <v>308</v>
      </c>
      <c r="B83" s="53" t="s">
        <v>299</v>
      </c>
      <c r="C83" s="17" t="s">
        <v>288</v>
      </c>
      <c r="D83" s="118">
        <v>0</v>
      </c>
      <c r="E83" s="118">
        <v>0</v>
      </c>
      <c r="F83" s="118">
        <v>80000</v>
      </c>
      <c r="G83" s="118">
        <v>0</v>
      </c>
      <c r="H83" s="118">
        <v>0</v>
      </c>
      <c r="I83" s="69">
        <f t="shared" si="2"/>
        <v>80000</v>
      </c>
    </row>
    <row r="84" spans="1:9" ht="15.75" customHeight="1" x14ac:dyDescent="0.2">
      <c r="A84" s="55" t="s">
        <v>308</v>
      </c>
      <c r="B84" s="53" t="s">
        <v>220</v>
      </c>
      <c r="C84" s="17" t="s">
        <v>221</v>
      </c>
      <c r="D84" s="118">
        <v>0</v>
      </c>
      <c r="E84" s="118">
        <v>0</v>
      </c>
      <c r="F84" s="118">
        <v>60000</v>
      </c>
      <c r="G84" s="118">
        <v>80000</v>
      </c>
      <c r="H84" s="118">
        <v>90000</v>
      </c>
      <c r="I84" s="69">
        <f t="shared" si="2"/>
        <v>230000</v>
      </c>
    </row>
    <row r="85" spans="1:9" ht="15.75" customHeight="1" x14ac:dyDescent="0.2">
      <c r="A85" s="55" t="s">
        <v>308</v>
      </c>
      <c r="B85" s="53" t="s">
        <v>36</v>
      </c>
      <c r="C85" s="17" t="s">
        <v>290</v>
      </c>
      <c r="D85" s="118">
        <v>0</v>
      </c>
      <c r="E85" s="118">
        <v>0</v>
      </c>
      <c r="F85" s="118">
        <v>60000</v>
      </c>
      <c r="G85" s="118">
        <v>0</v>
      </c>
      <c r="H85" s="118">
        <v>0</v>
      </c>
      <c r="I85" s="69">
        <f t="shared" si="2"/>
        <v>60000</v>
      </c>
    </row>
    <row r="86" spans="1:9" ht="15.75" customHeight="1" x14ac:dyDescent="0.2">
      <c r="A86" s="55" t="s">
        <v>308</v>
      </c>
      <c r="B86" s="53" t="s">
        <v>251</v>
      </c>
      <c r="C86" s="17" t="s">
        <v>252</v>
      </c>
      <c r="D86" s="118">
        <v>0</v>
      </c>
      <c r="E86" s="118">
        <v>0</v>
      </c>
      <c r="F86" s="118">
        <v>50000</v>
      </c>
      <c r="G86" s="118">
        <v>55000</v>
      </c>
      <c r="H86" s="118">
        <v>57000</v>
      </c>
      <c r="I86" s="69">
        <f t="shared" si="2"/>
        <v>162000</v>
      </c>
    </row>
    <row r="87" spans="1:9" ht="15.75" customHeight="1" x14ac:dyDescent="0.2">
      <c r="A87" s="55" t="s">
        <v>308</v>
      </c>
      <c r="B87" s="53" t="s">
        <v>302</v>
      </c>
      <c r="C87" s="17" t="s">
        <v>292</v>
      </c>
      <c r="D87" s="118">
        <v>0</v>
      </c>
      <c r="E87" s="118">
        <v>0</v>
      </c>
      <c r="F87" s="118">
        <v>50000</v>
      </c>
      <c r="G87" s="118">
        <v>0</v>
      </c>
      <c r="H87" s="118">
        <v>0</v>
      </c>
      <c r="I87" s="69">
        <f t="shared" si="2"/>
        <v>50000</v>
      </c>
    </row>
    <row r="88" spans="1:9" ht="15.75" customHeight="1" x14ac:dyDescent="0.2">
      <c r="A88" s="55" t="s">
        <v>308</v>
      </c>
      <c r="B88" s="53" t="s">
        <v>301</v>
      </c>
      <c r="C88" s="17" t="s">
        <v>291</v>
      </c>
      <c r="D88" s="118">
        <v>0</v>
      </c>
      <c r="E88" s="118">
        <v>0</v>
      </c>
      <c r="F88" s="118">
        <v>50000</v>
      </c>
      <c r="G88" s="118">
        <v>0</v>
      </c>
      <c r="H88" s="118">
        <v>0</v>
      </c>
      <c r="I88" s="69">
        <f t="shared" si="2"/>
        <v>50000</v>
      </c>
    </row>
    <row r="89" spans="1:9" ht="15.75" customHeight="1" x14ac:dyDescent="0.2">
      <c r="A89" s="55" t="s">
        <v>308</v>
      </c>
      <c r="B89" s="53" t="s">
        <v>120</v>
      </c>
      <c r="C89" s="17" t="s">
        <v>293</v>
      </c>
      <c r="D89" s="118">
        <v>0</v>
      </c>
      <c r="E89" s="118">
        <v>0</v>
      </c>
      <c r="F89" s="118">
        <v>50000</v>
      </c>
      <c r="G89" s="118">
        <v>0</v>
      </c>
      <c r="H89" s="118">
        <v>0</v>
      </c>
      <c r="I89" s="69">
        <f t="shared" si="2"/>
        <v>50000</v>
      </c>
    </row>
    <row r="90" spans="1:9" ht="15.75" customHeight="1" x14ac:dyDescent="0.2">
      <c r="A90" s="55" t="s">
        <v>308</v>
      </c>
      <c r="B90" s="53" t="s">
        <v>106</v>
      </c>
      <c r="C90" s="17" t="s">
        <v>222</v>
      </c>
      <c r="D90" s="118">
        <v>0</v>
      </c>
      <c r="E90" s="118">
        <v>0</v>
      </c>
      <c r="F90" s="118">
        <v>30000</v>
      </c>
      <c r="G90" s="118">
        <v>30000</v>
      </c>
      <c r="H90" s="118">
        <v>0</v>
      </c>
      <c r="I90" s="69">
        <f t="shared" si="2"/>
        <v>60000</v>
      </c>
    </row>
    <row r="91" spans="1:9" ht="15.75" customHeight="1" x14ac:dyDescent="0.2">
      <c r="A91" s="55" t="s">
        <v>308</v>
      </c>
      <c r="B91" s="53" t="s">
        <v>297</v>
      </c>
      <c r="C91" s="17" t="s">
        <v>296</v>
      </c>
      <c r="D91" s="118">
        <v>0</v>
      </c>
      <c r="E91" s="118">
        <v>0</v>
      </c>
      <c r="F91" s="118">
        <v>15000</v>
      </c>
      <c r="G91" s="118">
        <v>0</v>
      </c>
      <c r="H91" s="118">
        <v>0</v>
      </c>
      <c r="I91" s="69">
        <f t="shared" si="2"/>
        <v>15000</v>
      </c>
    </row>
    <row r="92" spans="1:9" ht="15.75" customHeight="1" x14ac:dyDescent="0.2">
      <c r="A92" s="55" t="s">
        <v>308</v>
      </c>
      <c r="B92" s="53" t="s">
        <v>61</v>
      </c>
      <c r="C92" s="17" t="s">
        <v>242</v>
      </c>
      <c r="D92" s="118">
        <v>0</v>
      </c>
      <c r="E92" s="118">
        <v>0</v>
      </c>
      <c r="F92" s="118">
        <v>0</v>
      </c>
      <c r="G92" s="118">
        <v>390000</v>
      </c>
      <c r="H92" s="118">
        <v>0</v>
      </c>
      <c r="I92" s="69">
        <f t="shared" si="2"/>
        <v>390000</v>
      </c>
    </row>
    <row r="93" spans="1:9" ht="15.75" customHeight="1" x14ac:dyDescent="0.2">
      <c r="A93" s="55" t="s">
        <v>308</v>
      </c>
      <c r="B93" s="53" t="s">
        <v>274</v>
      </c>
      <c r="C93" s="17" t="s">
        <v>275</v>
      </c>
      <c r="D93" s="118">
        <v>0</v>
      </c>
      <c r="E93" s="118">
        <v>0</v>
      </c>
      <c r="F93" s="118">
        <v>0</v>
      </c>
      <c r="G93" s="118">
        <v>250000</v>
      </c>
      <c r="H93" s="118">
        <v>0</v>
      </c>
      <c r="I93" s="69">
        <f t="shared" si="2"/>
        <v>250000</v>
      </c>
    </row>
    <row r="94" spans="1:9" ht="15.75" customHeight="1" x14ac:dyDescent="0.2">
      <c r="A94" s="55" t="s">
        <v>308</v>
      </c>
      <c r="B94" s="53" t="s">
        <v>232</v>
      </c>
      <c r="C94" s="17" t="s">
        <v>233</v>
      </c>
      <c r="D94" s="118">
        <v>0</v>
      </c>
      <c r="E94" s="118">
        <v>0</v>
      </c>
      <c r="F94" s="118">
        <v>0</v>
      </c>
      <c r="G94" s="118">
        <v>160000</v>
      </c>
      <c r="H94" s="118">
        <v>0</v>
      </c>
      <c r="I94" s="69">
        <f t="shared" si="2"/>
        <v>160000</v>
      </c>
    </row>
    <row r="95" spans="1:9" ht="15.75" customHeight="1" x14ac:dyDescent="0.2">
      <c r="A95" s="55" t="s">
        <v>308</v>
      </c>
      <c r="B95" s="53" t="s">
        <v>194</v>
      </c>
      <c r="C95" s="17" t="s">
        <v>195</v>
      </c>
      <c r="D95" s="118">
        <v>0</v>
      </c>
      <c r="E95" s="118">
        <v>0</v>
      </c>
      <c r="F95" s="118">
        <v>0</v>
      </c>
      <c r="G95" s="118">
        <v>150000</v>
      </c>
      <c r="H95" s="118">
        <v>0</v>
      </c>
      <c r="I95" s="69">
        <f t="shared" si="2"/>
        <v>150000</v>
      </c>
    </row>
    <row r="96" spans="1:9" ht="15.75" customHeight="1" x14ac:dyDescent="0.2">
      <c r="A96" s="55" t="s">
        <v>308</v>
      </c>
      <c r="B96" s="53" t="s">
        <v>237</v>
      </c>
      <c r="C96" s="17" t="s">
        <v>238</v>
      </c>
      <c r="D96" s="118">
        <v>0</v>
      </c>
      <c r="E96" s="118">
        <v>0</v>
      </c>
      <c r="F96" s="118">
        <v>0</v>
      </c>
      <c r="G96" s="118">
        <v>130000</v>
      </c>
      <c r="H96" s="118">
        <v>144200</v>
      </c>
      <c r="I96" s="69">
        <f t="shared" si="2"/>
        <v>274200</v>
      </c>
    </row>
    <row r="97" spans="1:9" ht="15.75" customHeight="1" x14ac:dyDescent="0.2">
      <c r="A97" s="55" t="s">
        <v>308</v>
      </c>
      <c r="B97" s="53" t="s">
        <v>169</v>
      </c>
      <c r="C97" s="17" t="s">
        <v>170</v>
      </c>
      <c r="D97" s="118">
        <v>0</v>
      </c>
      <c r="E97" s="118">
        <v>0</v>
      </c>
      <c r="F97" s="118">
        <v>0</v>
      </c>
      <c r="G97" s="118">
        <v>130000</v>
      </c>
      <c r="H97" s="118">
        <v>0</v>
      </c>
      <c r="I97" s="69">
        <f t="shared" si="2"/>
        <v>130000</v>
      </c>
    </row>
    <row r="98" spans="1:9" ht="15.75" customHeight="1" x14ac:dyDescent="0.2">
      <c r="A98" s="55" t="s">
        <v>308</v>
      </c>
      <c r="B98" s="53" t="s">
        <v>110</v>
      </c>
      <c r="C98" s="17" t="s">
        <v>225</v>
      </c>
      <c r="D98" s="118">
        <v>0</v>
      </c>
      <c r="E98" s="118">
        <v>0</v>
      </c>
      <c r="F98" s="118">
        <v>0</v>
      </c>
      <c r="G98" s="118">
        <v>100000</v>
      </c>
      <c r="H98" s="118">
        <v>0</v>
      </c>
      <c r="I98" s="69">
        <f t="shared" si="2"/>
        <v>100000</v>
      </c>
    </row>
    <row r="99" spans="1:9" ht="15.75" customHeight="1" x14ac:dyDescent="0.2">
      <c r="A99" s="55" t="s">
        <v>308</v>
      </c>
      <c r="B99" s="53" t="s">
        <v>270</v>
      </c>
      <c r="C99" s="17" t="s">
        <v>271</v>
      </c>
      <c r="D99" s="118">
        <v>0</v>
      </c>
      <c r="E99" s="118">
        <v>0</v>
      </c>
      <c r="F99" s="118">
        <v>0</v>
      </c>
      <c r="G99" s="118">
        <v>100000</v>
      </c>
      <c r="H99" s="118">
        <v>0</v>
      </c>
      <c r="I99" s="69">
        <f t="shared" si="2"/>
        <v>100000</v>
      </c>
    </row>
    <row r="100" spans="1:9" ht="15.75" customHeight="1" x14ac:dyDescent="0.2">
      <c r="A100" s="55" t="s">
        <v>308</v>
      </c>
      <c r="B100" s="53" t="s">
        <v>268</v>
      </c>
      <c r="C100" s="17" t="s">
        <v>269</v>
      </c>
      <c r="D100" s="118">
        <v>0</v>
      </c>
      <c r="E100" s="118">
        <v>0</v>
      </c>
      <c r="F100" s="118">
        <v>0</v>
      </c>
      <c r="G100" s="118">
        <v>80000</v>
      </c>
      <c r="H100" s="118">
        <v>0</v>
      </c>
      <c r="I100" s="69">
        <f t="shared" si="2"/>
        <v>80000</v>
      </c>
    </row>
    <row r="101" spans="1:9" ht="15.75" customHeight="1" x14ac:dyDescent="0.2">
      <c r="A101" s="55" t="s">
        <v>308</v>
      </c>
      <c r="B101" s="53" t="s">
        <v>147</v>
      </c>
      <c r="C101" s="17" t="s">
        <v>267</v>
      </c>
      <c r="D101" s="118">
        <v>0</v>
      </c>
      <c r="E101" s="118">
        <v>0</v>
      </c>
      <c r="F101" s="118">
        <v>0</v>
      </c>
      <c r="G101" s="118">
        <v>80000</v>
      </c>
      <c r="H101" s="118">
        <v>0</v>
      </c>
      <c r="I101" s="69">
        <f t="shared" si="2"/>
        <v>80000</v>
      </c>
    </row>
    <row r="102" spans="1:9" ht="15.75" customHeight="1" x14ac:dyDescent="0.2">
      <c r="A102" s="55" t="s">
        <v>308</v>
      </c>
      <c r="B102" s="53" t="s">
        <v>218</v>
      </c>
      <c r="C102" s="17" t="s">
        <v>219</v>
      </c>
      <c r="D102" s="118">
        <v>0</v>
      </c>
      <c r="E102" s="118">
        <v>0</v>
      </c>
      <c r="F102" s="118">
        <v>0</v>
      </c>
      <c r="G102" s="118">
        <v>80000</v>
      </c>
      <c r="H102" s="118">
        <v>0</v>
      </c>
      <c r="I102" s="69">
        <f t="shared" si="2"/>
        <v>80000</v>
      </c>
    </row>
    <row r="103" spans="1:9" ht="15.75" customHeight="1" x14ac:dyDescent="0.2">
      <c r="A103" s="55" t="s">
        <v>308</v>
      </c>
      <c r="B103" s="53" t="s">
        <v>264</v>
      </c>
      <c r="C103" s="17" t="s">
        <v>265</v>
      </c>
      <c r="D103" s="118">
        <v>0</v>
      </c>
      <c r="E103" s="118">
        <v>0</v>
      </c>
      <c r="F103" s="118">
        <v>0</v>
      </c>
      <c r="G103" s="118">
        <v>49025</v>
      </c>
      <c r="H103" s="118">
        <v>0</v>
      </c>
      <c r="I103" s="69">
        <f t="shared" si="2"/>
        <v>49025</v>
      </c>
    </row>
    <row r="104" spans="1:9" ht="15.75" customHeight="1" x14ac:dyDescent="0.2">
      <c r="A104" s="55" t="s">
        <v>308</v>
      </c>
      <c r="B104" s="53" t="s">
        <v>145</v>
      </c>
      <c r="C104" s="17" t="s">
        <v>331</v>
      </c>
      <c r="D104" s="118">
        <v>0</v>
      </c>
      <c r="E104" s="118">
        <v>0</v>
      </c>
      <c r="F104" s="118">
        <v>0</v>
      </c>
      <c r="G104" s="118">
        <v>30000</v>
      </c>
      <c r="H104" s="118">
        <v>0</v>
      </c>
      <c r="I104" s="69">
        <f t="shared" ref="I104:I114" si="3">SUM(D104:H104)</f>
        <v>30000</v>
      </c>
    </row>
    <row r="105" spans="1:9" ht="15.75" customHeight="1" x14ac:dyDescent="0.2">
      <c r="A105" s="55" t="s">
        <v>308</v>
      </c>
      <c r="B105" s="53" t="s">
        <v>44</v>
      </c>
      <c r="C105" s="17" t="s">
        <v>175</v>
      </c>
      <c r="D105" s="118">
        <v>0</v>
      </c>
      <c r="E105" s="118">
        <v>0</v>
      </c>
      <c r="F105" s="118">
        <v>0</v>
      </c>
      <c r="G105" s="118">
        <v>18256</v>
      </c>
      <c r="H105" s="118">
        <v>0</v>
      </c>
      <c r="I105" s="69">
        <f t="shared" si="3"/>
        <v>18256</v>
      </c>
    </row>
    <row r="106" spans="1:9" ht="15.75" customHeight="1" x14ac:dyDescent="0.2">
      <c r="A106" s="55" t="s">
        <v>308</v>
      </c>
      <c r="B106" s="53" t="s">
        <v>255</v>
      </c>
      <c r="C106" s="17" t="s">
        <v>354</v>
      </c>
      <c r="D106" s="118">
        <v>0</v>
      </c>
      <c r="E106" s="118">
        <v>0</v>
      </c>
      <c r="F106" s="118">
        <v>0</v>
      </c>
      <c r="G106" s="118">
        <v>0</v>
      </c>
      <c r="H106" s="118">
        <v>95020</v>
      </c>
      <c r="I106" s="69">
        <f t="shared" si="3"/>
        <v>95020</v>
      </c>
    </row>
    <row r="107" spans="1:9" ht="15.75" customHeight="1" x14ac:dyDescent="0.2">
      <c r="A107" s="55" t="s">
        <v>308</v>
      </c>
      <c r="B107" s="53" t="s">
        <v>256</v>
      </c>
      <c r="C107" s="17" t="s">
        <v>346</v>
      </c>
      <c r="D107" s="118">
        <v>0</v>
      </c>
      <c r="E107" s="118">
        <v>0</v>
      </c>
      <c r="F107" s="118">
        <v>0</v>
      </c>
      <c r="G107" s="118">
        <v>0</v>
      </c>
      <c r="H107" s="118">
        <v>44500</v>
      </c>
      <c r="I107" s="69">
        <f t="shared" si="3"/>
        <v>44500</v>
      </c>
    </row>
    <row r="108" spans="1:9" ht="15.75" customHeight="1" x14ac:dyDescent="0.2">
      <c r="A108" s="55" t="s">
        <v>308</v>
      </c>
      <c r="B108" s="53" t="s">
        <v>166</v>
      </c>
      <c r="C108" s="17" t="s">
        <v>347</v>
      </c>
      <c r="D108" s="118">
        <v>0</v>
      </c>
      <c r="E108" s="118">
        <v>0</v>
      </c>
      <c r="F108" s="118">
        <v>0</v>
      </c>
      <c r="G108" s="118">
        <v>0</v>
      </c>
      <c r="H108" s="118">
        <v>25000</v>
      </c>
      <c r="I108" s="69">
        <f t="shared" si="3"/>
        <v>25000</v>
      </c>
    </row>
    <row r="109" spans="1:9" ht="15.75" customHeight="1" x14ac:dyDescent="0.2">
      <c r="A109" s="55" t="s">
        <v>308</v>
      </c>
      <c r="B109" s="53" t="s">
        <v>167</v>
      </c>
      <c r="C109" s="17" t="s">
        <v>348</v>
      </c>
      <c r="D109" s="118">
        <v>0</v>
      </c>
      <c r="E109" s="118">
        <v>0</v>
      </c>
      <c r="F109" s="118">
        <v>0</v>
      </c>
      <c r="G109" s="118">
        <v>0</v>
      </c>
      <c r="H109" s="118">
        <v>0</v>
      </c>
      <c r="I109" s="69">
        <f t="shared" si="3"/>
        <v>0</v>
      </c>
    </row>
    <row r="110" spans="1:9" ht="15.75" customHeight="1" x14ac:dyDescent="0.2">
      <c r="A110" s="55" t="s">
        <v>308</v>
      </c>
      <c r="B110" s="53" t="s">
        <v>263</v>
      </c>
      <c r="C110" s="17" t="s">
        <v>349</v>
      </c>
      <c r="D110" s="118">
        <v>0</v>
      </c>
      <c r="E110" s="118">
        <v>0</v>
      </c>
      <c r="F110" s="118">
        <v>0</v>
      </c>
      <c r="G110" s="118">
        <v>0</v>
      </c>
      <c r="H110" s="118">
        <v>0</v>
      </c>
      <c r="I110" s="69">
        <f t="shared" si="3"/>
        <v>0</v>
      </c>
    </row>
    <row r="111" spans="1:9" ht="15.75" customHeight="1" x14ac:dyDescent="0.2">
      <c r="A111" s="55" t="s">
        <v>308</v>
      </c>
      <c r="B111" s="53" t="s">
        <v>352</v>
      </c>
      <c r="C111" s="17" t="s">
        <v>353</v>
      </c>
      <c r="D111" s="118">
        <v>0</v>
      </c>
      <c r="E111" s="118">
        <v>0</v>
      </c>
      <c r="F111" s="118">
        <v>0</v>
      </c>
      <c r="G111" s="118">
        <v>0</v>
      </c>
      <c r="H111" s="118">
        <v>0</v>
      </c>
      <c r="I111" s="69">
        <f t="shared" si="3"/>
        <v>0</v>
      </c>
    </row>
    <row r="112" spans="1:9" ht="15.75" customHeight="1" x14ac:dyDescent="0.2">
      <c r="A112" s="55" t="s">
        <v>308</v>
      </c>
      <c r="B112" s="53" t="s">
        <v>190</v>
      </c>
      <c r="C112" s="17" t="s">
        <v>350</v>
      </c>
      <c r="D112" s="118">
        <v>0</v>
      </c>
      <c r="E112" s="118">
        <v>0</v>
      </c>
      <c r="F112" s="118">
        <v>0</v>
      </c>
      <c r="G112" s="118">
        <v>0</v>
      </c>
      <c r="H112" s="118">
        <v>0</v>
      </c>
      <c r="I112" s="69">
        <f t="shared" si="3"/>
        <v>0</v>
      </c>
    </row>
    <row r="113" spans="1:9" ht="15.75" customHeight="1" x14ac:dyDescent="0.2">
      <c r="A113" s="55" t="s">
        <v>308</v>
      </c>
      <c r="B113" s="53" t="s">
        <v>210</v>
      </c>
      <c r="C113" s="17" t="s">
        <v>351</v>
      </c>
      <c r="D113" s="118">
        <v>0</v>
      </c>
      <c r="E113" s="118">
        <v>0</v>
      </c>
      <c r="F113" s="118">
        <v>0</v>
      </c>
      <c r="G113" s="118">
        <v>0</v>
      </c>
      <c r="H113" s="118">
        <v>0</v>
      </c>
      <c r="I113" s="69">
        <f t="shared" si="3"/>
        <v>0</v>
      </c>
    </row>
    <row r="114" spans="1:9" ht="15.75" customHeight="1" thickBot="1" x14ac:dyDescent="0.25">
      <c r="A114" s="56" t="s">
        <v>308</v>
      </c>
      <c r="B114" s="58" t="s">
        <v>245</v>
      </c>
      <c r="C114" s="42" t="s">
        <v>246</v>
      </c>
      <c r="D114" s="122">
        <v>0</v>
      </c>
      <c r="E114" s="122">
        <v>0</v>
      </c>
      <c r="F114" s="122">
        <v>0</v>
      </c>
      <c r="G114" s="122">
        <v>0</v>
      </c>
      <c r="H114" s="122">
        <v>0</v>
      </c>
      <c r="I114" s="80">
        <f t="shared" si="3"/>
        <v>0</v>
      </c>
    </row>
    <row r="115" spans="1:9" ht="31.5" customHeight="1" thickBot="1" x14ac:dyDescent="0.25">
      <c r="A115" s="144" t="s">
        <v>673</v>
      </c>
      <c r="B115" s="145"/>
      <c r="C115" s="146"/>
      <c r="D115" s="110">
        <f>SUM(D8:D114)</f>
        <v>9361767.6500000004</v>
      </c>
      <c r="E115" s="110">
        <f t="shared" ref="E115:I115" si="4">SUM(E8:E114)</f>
        <v>9796088.3399999999</v>
      </c>
      <c r="F115" s="110">
        <f t="shared" si="4"/>
        <v>10535313.699999999</v>
      </c>
      <c r="G115" s="110">
        <f t="shared" si="4"/>
        <v>10581769</v>
      </c>
      <c r="H115" s="110">
        <f t="shared" si="4"/>
        <v>7428319</v>
      </c>
      <c r="I115" s="111">
        <f t="shared" si="4"/>
        <v>47703257.689999998</v>
      </c>
    </row>
    <row r="116" spans="1:9" x14ac:dyDescent="0.2">
      <c r="B116" s="11"/>
      <c r="C116" s="11"/>
      <c r="D116" s="12"/>
      <c r="E116" s="13"/>
      <c r="F116" s="13"/>
      <c r="G116" s="13"/>
    </row>
    <row r="117" spans="1:9" x14ac:dyDescent="0.2">
      <c r="A117" s="14" t="s">
        <v>3</v>
      </c>
      <c r="B117" s="14"/>
      <c r="C117" s="15"/>
      <c r="D117" s="15"/>
    </row>
    <row r="118" spans="1:9" ht="15.75" customHeight="1" x14ac:dyDescent="0.2">
      <c r="A118" s="141" t="s">
        <v>4</v>
      </c>
      <c r="B118" s="141"/>
      <c r="C118" s="141"/>
      <c r="D118" s="141"/>
    </row>
    <row r="119" spans="1:9" x14ac:dyDescent="0.2">
      <c r="B119" s="15"/>
      <c r="C119" s="15"/>
      <c r="D119" s="15"/>
    </row>
    <row r="120" spans="1:9" ht="15.75" customHeight="1" x14ac:dyDescent="0.2">
      <c r="A120" s="142" t="s">
        <v>2</v>
      </c>
      <c r="B120" s="142"/>
      <c r="C120" s="142"/>
      <c r="D120" s="16"/>
    </row>
    <row r="121" spans="1:9" x14ac:dyDescent="0.2">
      <c r="A121" s="143" t="s">
        <v>5</v>
      </c>
      <c r="B121" s="143"/>
      <c r="C121" s="143"/>
      <c r="D121" s="16"/>
    </row>
    <row r="122" spans="1:9" x14ac:dyDescent="0.2">
      <c r="A122" s="143" t="s">
        <v>6</v>
      </c>
      <c r="B122" s="143"/>
      <c r="C122" s="143"/>
      <c r="D122" s="16"/>
    </row>
    <row r="123" spans="1:9" x14ac:dyDescent="0.2">
      <c r="A123" s="143" t="s">
        <v>7</v>
      </c>
      <c r="B123" s="143"/>
      <c r="C123" s="143"/>
    </row>
    <row r="124" spans="1:9" x14ac:dyDescent="0.2">
      <c r="A124" s="143" t="s">
        <v>8</v>
      </c>
      <c r="B124" s="143"/>
      <c r="C124" s="143"/>
      <c r="D124" s="13"/>
    </row>
    <row r="126" spans="1:9" ht="15.75" customHeight="1" x14ac:dyDescent="0.2">
      <c r="A126" s="141" t="s">
        <v>16</v>
      </c>
      <c r="B126" s="141"/>
      <c r="C126" s="141"/>
      <c r="D126" s="141"/>
    </row>
  </sheetData>
  <autoFilter ref="A7:I115">
    <sortState ref="A6:I113">
      <sortCondition descending="1" ref="D6:D110"/>
      <sortCondition descending="1" ref="E6:E110"/>
      <sortCondition descending="1" ref="F6:F110"/>
      <sortCondition descending="1" ref="G6:G110"/>
    </sortState>
  </autoFilter>
  <sortState ref="A6:I112">
    <sortCondition descending="1" ref="D6:D112"/>
    <sortCondition descending="1" ref="E6:E112"/>
    <sortCondition descending="1" ref="F6:F112"/>
    <sortCondition descending="1" ref="G6:G112"/>
    <sortCondition descending="1" ref="H6:H112"/>
  </sortState>
  <mergeCells count="9">
    <mergeCell ref="B3:H3"/>
    <mergeCell ref="A115:C115"/>
    <mergeCell ref="A126:D126"/>
    <mergeCell ref="A118:D118"/>
    <mergeCell ref="A120:C120"/>
    <mergeCell ref="A121:C121"/>
    <mergeCell ref="A122:C122"/>
    <mergeCell ref="A123:C123"/>
    <mergeCell ref="A124:C124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Footer>&amp;A&amp;RStránka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0"/>
  <sheetViews>
    <sheetView zoomScaleNormal="100" workbookViewId="0">
      <selection activeCell="D50" sqref="D50"/>
    </sheetView>
  </sheetViews>
  <sheetFormatPr defaultRowHeight="15.75" x14ac:dyDescent="0.25"/>
  <cols>
    <col min="1" max="1" width="12.5" customWidth="1"/>
    <col min="2" max="2" width="13.125" customWidth="1"/>
    <col min="3" max="3" width="91.875" customWidth="1"/>
    <col min="4" max="4" width="27.875" customWidth="1"/>
    <col min="5" max="5" width="15.875" customWidth="1"/>
    <col min="6" max="6" width="15.375" customWidth="1"/>
    <col min="7" max="7" width="15.625" customWidth="1"/>
    <col min="8" max="8" width="17.875" customWidth="1"/>
    <col min="9" max="9" width="16.875" customWidth="1"/>
  </cols>
  <sheetData>
    <row r="1" spans="1:9" ht="29.25" customHeight="1" x14ac:dyDescent="0.25">
      <c r="A1" s="5" t="s">
        <v>669</v>
      </c>
    </row>
    <row r="3" spans="1:9" ht="52.5" customHeight="1" x14ac:dyDescent="0.25">
      <c r="A3" s="2"/>
      <c r="B3" s="147" t="s">
        <v>9</v>
      </c>
      <c r="C3" s="147"/>
      <c r="D3" s="147"/>
      <c r="E3" s="147"/>
      <c r="F3" s="147"/>
      <c r="G3" s="147"/>
      <c r="H3" s="147"/>
    </row>
    <row r="4" spans="1:9" ht="18.75" x14ac:dyDescent="0.3">
      <c r="A4" s="2"/>
      <c r="B4" s="20"/>
      <c r="C4" s="22"/>
      <c r="D4" s="22"/>
      <c r="E4" s="22"/>
      <c r="F4" s="22"/>
      <c r="G4" s="22"/>
      <c r="H4" s="2"/>
    </row>
    <row r="5" spans="1:9" ht="18.75" x14ac:dyDescent="0.25">
      <c r="A5" s="8" t="s">
        <v>687</v>
      </c>
      <c r="B5" s="21"/>
      <c r="C5" s="21"/>
      <c r="D5" s="21"/>
      <c r="E5" s="23"/>
      <c r="F5" s="23"/>
      <c r="G5" s="23"/>
      <c r="H5" s="2"/>
      <c r="I5" s="2"/>
    </row>
    <row r="6" spans="1:9" ht="19.5" thickBot="1" x14ac:dyDescent="0.3">
      <c r="A6" s="8"/>
      <c r="B6" s="21"/>
      <c r="C6" s="21"/>
      <c r="D6" s="21"/>
      <c r="E6" s="23"/>
      <c r="F6" s="23"/>
      <c r="G6" s="23"/>
      <c r="H6" s="2"/>
      <c r="I6" s="2"/>
    </row>
    <row r="7" spans="1:9" ht="69.95" customHeight="1" thickBot="1" x14ac:dyDescent="0.3">
      <c r="A7" s="72" t="s">
        <v>10</v>
      </c>
      <c r="B7" s="73" t="s">
        <v>0</v>
      </c>
      <c r="C7" s="74" t="s">
        <v>1</v>
      </c>
      <c r="D7" s="73" t="s">
        <v>685</v>
      </c>
      <c r="E7" s="73" t="s">
        <v>683</v>
      </c>
      <c r="F7" s="73" t="s">
        <v>682</v>
      </c>
      <c r="G7" s="73" t="s">
        <v>684</v>
      </c>
      <c r="H7" s="128" t="s">
        <v>15</v>
      </c>
      <c r="I7" s="82" t="s">
        <v>17</v>
      </c>
    </row>
    <row r="8" spans="1:9" ht="15.75" customHeight="1" x14ac:dyDescent="0.25">
      <c r="A8" s="125" t="s">
        <v>311</v>
      </c>
      <c r="B8" s="62" t="s">
        <v>363</v>
      </c>
      <c r="C8" s="61" t="s">
        <v>362</v>
      </c>
      <c r="D8" s="124">
        <v>150000</v>
      </c>
      <c r="E8" s="124">
        <v>150000</v>
      </c>
      <c r="F8" s="124">
        <v>0</v>
      </c>
      <c r="G8" s="124">
        <v>0</v>
      </c>
      <c r="H8" s="124">
        <v>0</v>
      </c>
      <c r="I8" s="126">
        <f t="shared" ref="I8:I37" si="0">SUM(D8:H8)</f>
        <v>300000</v>
      </c>
    </row>
    <row r="9" spans="1:9" ht="15.75" customHeight="1" x14ac:dyDescent="0.25">
      <c r="A9" s="49" t="s">
        <v>311</v>
      </c>
      <c r="B9" s="59" t="s">
        <v>366</v>
      </c>
      <c r="C9" s="18" t="s">
        <v>364</v>
      </c>
      <c r="D9" s="118">
        <v>110000</v>
      </c>
      <c r="E9" s="118">
        <v>296000</v>
      </c>
      <c r="F9" s="118">
        <v>298000</v>
      </c>
      <c r="G9" s="118">
        <v>313000</v>
      </c>
      <c r="H9" s="118">
        <v>70000</v>
      </c>
      <c r="I9" s="45">
        <f t="shared" si="0"/>
        <v>1087000</v>
      </c>
    </row>
    <row r="10" spans="1:9" ht="15.75" customHeight="1" x14ac:dyDescent="0.25">
      <c r="A10" s="49" t="s">
        <v>311</v>
      </c>
      <c r="B10" s="59" t="s">
        <v>367</v>
      </c>
      <c r="C10" s="18" t="s">
        <v>365</v>
      </c>
      <c r="D10" s="118">
        <v>80000</v>
      </c>
      <c r="E10" s="118">
        <v>0</v>
      </c>
      <c r="F10" s="118">
        <v>0</v>
      </c>
      <c r="G10" s="118">
        <v>0</v>
      </c>
      <c r="H10" s="118">
        <v>0</v>
      </c>
      <c r="I10" s="45">
        <f t="shared" si="0"/>
        <v>80000</v>
      </c>
    </row>
    <row r="11" spans="1:9" ht="15.75" customHeight="1" x14ac:dyDescent="0.25">
      <c r="A11" s="49" t="s">
        <v>311</v>
      </c>
      <c r="B11" s="59" t="s">
        <v>390</v>
      </c>
      <c r="C11" s="18" t="s">
        <v>368</v>
      </c>
      <c r="D11" s="118">
        <v>49000</v>
      </c>
      <c r="E11" s="118">
        <v>0</v>
      </c>
      <c r="F11" s="118">
        <v>0</v>
      </c>
      <c r="G11" s="118">
        <v>0</v>
      </c>
      <c r="H11" s="118">
        <v>0</v>
      </c>
      <c r="I11" s="45">
        <f t="shared" si="0"/>
        <v>49000</v>
      </c>
    </row>
    <row r="12" spans="1:9" ht="15.75" customHeight="1" x14ac:dyDescent="0.25">
      <c r="A12" s="49" t="s">
        <v>311</v>
      </c>
      <c r="B12" s="59" t="s">
        <v>391</v>
      </c>
      <c r="C12" s="18" t="s">
        <v>369</v>
      </c>
      <c r="D12" s="118">
        <v>0</v>
      </c>
      <c r="E12" s="118">
        <v>180000</v>
      </c>
      <c r="F12" s="118">
        <v>390000</v>
      </c>
      <c r="G12" s="118">
        <v>430000</v>
      </c>
      <c r="H12" s="118">
        <v>550000</v>
      </c>
      <c r="I12" s="45">
        <f t="shared" si="0"/>
        <v>1550000</v>
      </c>
    </row>
    <row r="13" spans="1:9" ht="15.75" customHeight="1" x14ac:dyDescent="0.25">
      <c r="A13" s="49" t="s">
        <v>311</v>
      </c>
      <c r="B13" s="59" t="s">
        <v>216</v>
      </c>
      <c r="C13" s="18" t="s">
        <v>370</v>
      </c>
      <c r="D13" s="118">
        <v>0</v>
      </c>
      <c r="E13" s="118">
        <v>150000</v>
      </c>
      <c r="F13" s="118">
        <v>0</v>
      </c>
      <c r="G13" s="118">
        <v>600000</v>
      </c>
      <c r="H13" s="118">
        <v>610000</v>
      </c>
      <c r="I13" s="45">
        <f t="shared" si="0"/>
        <v>1360000</v>
      </c>
    </row>
    <row r="14" spans="1:9" ht="15.75" customHeight="1" x14ac:dyDescent="0.25">
      <c r="A14" s="49" t="s">
        <v>311</v>
      </c>
      <c r="B14" s="59" t="s">
        <v>665</v>
      </c>
      <c r="C14" s="19" t="s">
        <v>664</v>
      </c>
      <c r="D14" s="118">
        <v>0</v>
      </c>
      <c r="E14" s="118">
        <v>145000</v>
      </c>
      <c r="F14" s="118">
        <v>0</v>
      </c>
      <c r="G14" s="118">
        <v>0</v>
      </c>
      <c r="H14" s="118">
        <v>0</v>
      </c>
      <c r="I14" s="45">
        <f t="shared" si="0"/>
        <v>145000</v>
      </c>
    </row>
    <row r="15" spans="1:9" ht="15.75" customHeight="1" x14ac:dyDescent="0.25">
      <c r="A15" s="49" t="s">
        <v>311</v>
      </c>
      <c r="B15" s="59" t="s">
        <v>392</v>
      </c>
      <c r="C15" s="18" t="s">
        <v>371</v>
      </c>
      <c r="D15" s="118">
        <v>0</v>
      </c>
      <c r="E15" s="118">
        <v>125000</v>
      </c>
      <c r="F15" s="118">
        <v>0</v>
      </c>
      <c r="G15" s="118">
        <v>410000</v>
      </c>
      <c r="H15" s="118">
        <v>245000</v>
      </c>
      <c r="I15" s="45">
        <f t="shared" si="0"/>
        <v>780000</v>
      </c>
    </row>
    <row r="16" spans="1:9" ht="15.75" customHeight="1" x14ac:dyDescent="0.25">
      <c r="A16" s="49" t="s">
        <v>311</v>
      </c>
      <c r="B16" s="59" t="s">
        <v>412</v>
      </c>
      <c r="C16" s="18" t="s">
        <v>411</v>
      </c>
      <c r="D16" s="118">
        <v>0</v>
      </c>
      <c r="E16" s="118">
        <v>90000</v>
      </c>
      <c r="F16" s="118">
        <v>0</v>
      </c>
      <c r="G16" s="118">
        <v>0</v>
      </c>
      <c r="H16" s="118">
        <v>0</v>
      </c>
      <c r="I16" s="45">
        <f t="shared" si="0"/>
        <v>90000</v>
      </c>
    </row>
    <row r="17" spans="1:9" ht="15.75" customHeight="1" x14ac:dyDescent="0.25">
      <c r="A17" s="49" t="s">
        <v>311</v>
      </c>
      <c r="B17" s="59" t="s">
        <v>394</v>
      </c>
      <c r="C17" s="19" t="s">
        <v>373</v>
      </c>
      <c r="D17" s="118">
        <v>0</v>
      </c>
      <c r="E17" s="118">
        <v>73000</v>
      </c>
      <c r="F17" s="118">
        <v>270000</v>
      </c>
      <c r="G17" s="118">
        <v>800000</v>
      </c>
      <c r="H17" s="118">
        <v>500000</v>
      </c>
      <c r="I17" s="45">
        <f t="shared" si="0"/>
        <v>1643000</v>
      </c>
    </row>
    <row r="18" spans="1:9" ht="15.75" customHeight="1" x14ac:dyDescent="0.25">
      <c r="A18" s="49" t="s">
        <v>311</v>
      </c>
      <c r="B18" s="59" t="s">
        <v>393</v>
      </c>
      <c r="C18" s="18" t="s">
        <v>372</v>
      </c>
      <c r="D18" s="118">
        <v>0</v>
      </c>
      <c r="E18" s="118">
        <v>69000</v>
      </c>
      <c r="F18" s="118">
        <v>309000</v>
      </c>
      <c r="G18" s="118">
        <v>340000</v>
      </c>
      <c r="H18" s="118">
        <v>110000</v>
      </c>
      <c r="I18" s="45">
        <f t="shared" si="0"/>
        <v>828000</v>
      </c>
    </row>
    <row r="19" spans="1:9" ht="15.75" customHeight="1" x14ac:dyDescent="0.25">
      <c r="A19" s="49" t="s">
        <v>311</v>
      </c>
      <c r="B19" s="59" t="s">
        <v>395</v>
      </c>
      <c r="C19" s="18" t="s">
        <v>374</v>
      </c>
      <c r="D19" s="118">
        <v>0</v>
      </c>
      <c r="E19" s="118">
        <v>0</v>
      </c>
      <c r="F19" s="118">
        <v>270000</v>
      </c>
      <c r="G19" s="118">
        <v>370000</v>
      </c>
      <c r="H19" s="118">
        <v>0</v>
      </c>
      <c r="I19" s="45">
        <f t="shared" si="0"/>
        <v>640000</v>
      </c>
    </row>
    <row r="20" spans="1:9" ht="15.75" customHeight="1" x14ac:dyDescent="0.25">
      <c r="A20" s="49" t="s">
        <v>311</v>
      </c>
      <c r="B20" s="59" t="s">
        <v>396</v>
      </c>
      <c r="C20" s="18" t="s">
        <v>375</v>
      </c>
      <c r="D20" s="118">
        <v>0</v>
      </c>
      <c r="E20" s="118">
        <v>0</v>
      </c>
      <c r="F20" s="118">
        <v>166000</v>
      </c>
      <c r="G20" s="118">
        <v>0</v>
      </c>
      <c r="H20" s="118">
        <v>0</v>
      </c>
      <c r="I20" s="45">
        <f t="shared" si="0"/>
        <v>166000</v>
      </c>
    </row>
    <row r="21" spans="1:9" ht="15.75" customHeight="1" x14ac:dyDescent="0.25">
      <c r="A21" s="49" t="s">
        <v>311</v>
      </c>
      <c r="B21" s="59">
        <v>63110652</v>
      </c>
      <c r="C21" s="18" t="s">
        <v>413</v>
      </c>
      <c r="D21" s="118">
        <v>0</v>
      </c>
      <c r="E21" s="118">
        <v>0</v>
      </c>
      <c r="F21" s="118">
        <v>120000</v>
      </c>
      <c r="G21" s="118">
        <v>458791</v>
      </c>
      <c r="H21" s="118">
        <v>0</v>
      </c>
      <c r="I21" s="45">
        <f t="shared" si="0"/>
        <v>578791</v>
      </c>
    </row>
    <row r="22" spans="1:9" ht="15.75" customHeight="1" x14ac:dyDescent="0.25">
      <c r="A22" s="49" t="s">
        <v>311</v>
      </c>
      <c r="B22" s="59" t="s">
        <v>397</v>
      </c>
      <c r="C22" s="18" t="s">
        <v>376</v>
      </c>
      <c r="D22" s="118">
        <v>0</v>
      </c>
      <c r="E22" s="118">
        <v>0</v>
      </c>
      <c r="F22" s="118">
        <v>80000</v>
      </c>
      <c r="G22" s="118">
        <v>70000</v>
      </c>
      <c r="H22" s="118">
        <v>0</v>
      </c>
      <c r="I22" s="45">
        <f t="shared" si="0"/>
        <v>150000</v>
      </c>
    </row>
    <row r="23" spans="1:9" ht="15.75" customHeight="1" x14ac:dyDescent="0.25">
      <c r="A23" s="49" t="s">
        <v>311</v>
      </c>
      <c r="B23" s="59" t="s">
        <v>398</v>
      </c>
      <c r="C23" s="18" t="s">
        <v>377</v>
      </c>
      <c r="D23" s="118">
        <v>0</v>
      </c>
      <c r="E23" s="118">
        <v>0</v>
      </c>
      <c r="F23" s="118">
        <v>80000</v>
      </c>
      <c r="G23" s="118">
        <v>0</v>
      </c>
      <c r="H23" s="118">
        <v>0</v>
      </c>
      <c r="I23" s="45">
        <f t="shared" si="0"/>
        <v>80000</v>
      </c>
    </row>
    <row r="24" spans="1:9" ht="15.75" customHeight="1" x14ac:dyDescent="0.25">
      <c r="A24" s="49" t="s">
        <v>311</v>
      </c>
      <c r="B24" s="59" t="s">
        <v>399</v>
      </c>
      <c r="C24" s="18" t="s">
        <v>378</v>
      </c>
      <c r="D24" s="118">
        <v>0</v>
      </c>
      <c r="E24" s="118">
        <v>0</v>
      </c>
      <c r="F24" s="118">
        <v>70500</v>
      </c>
      <c r="G24" s="118">
        <v>0</v>
      </c>
      <c r="H24" s="118">
        <v>0</v>
      </c>
      <c r="I24" s="45">
        <f t="shared" si="0"/>
        <v>70500</v>
      </c>
    </row>
    <row r="25" spans="1:9" ht="15.75" customHeight="1" x14ac:dyDescent="0.25">
      <c r="A25" s="49" t="s">
        <v>311</v>
      </c>
      <c r="B25" s="59" t="s">
        <v>400</v>
      </c>
      <c r="C25" s="18" t="s">
        <v>379</v>
      </c>
      <c r="D25" s="118">
        <v>0</v>
      </c>
      <c r="E25" s="118">
        <v>0</v>
      </c>
      <c r="F25" s="118">
        <v>0</v>
      </c>
      <c r="G25" s="118">
        <v>332000</v>
      </c>
      <c r="H25" s="118">
        <v>188000</v>
      </c>
      <c r="I25" s="45">
        <f t="shared" si="0"/>
        <v>520000</v>
      </c>
    </row>
    <row r="26" spans="1:9" ht="15.75" customHeight="1" x14ac:dyDescent="0.25">
      <c r="A26" s="49" t="s">
        <v>311</v>
      </c>
      <c r="B26" s="59" t="s">
        <v>401</v>
      </c>
      <c r="C26" s="18" t="s">
        <v>380</v>
      </c>
      <c r="D26" s="118">
        <v>0</v>
      </c>
      <c r="E26" s="118">
        <v>0</v>
      </c>
      <c r="F26" s="118">
        <v>0</v>
      </c>
      <c r="G26" s="118">
        <v>300000</v>
      </c>
      <c r="H26" s="118">
        <v>0</v>
      </c>
      <c r="I26" s="45">
        <f t="shared" si="0"/>
        <v>300000</v>
      </c>
    </row>
    <row r="27" spans="1:9" ht="15.75" customHeight="1" x14ac:dyDescent="0.25">
      <c r="A27" s="49" t="s">
        <v>311</v>
      </c>
      <c r="B27" s="59" t="s">
        <v>402</v>
      </c>
      <c r="C27" s="19" t="s">
        <v>381</v>
      </c>
      <c r="D27" s="118">
        <v>0</v>
      </c>
      <c r="E27" s="118">
        <v>0</v>
      </c>
      <c r="F27" s="118">
        <v>0</v>
      </c>
      <c r="G27" s="118">
        <v>276000</v>
      </c>
      <c r="H27" s="118">
        <v>0</v>
      </c>
      <c r="I27" s="45">
        <f t="shared" si="0"/>
        <v>276000</v>
      </c>
    </row>
    <row r="28" spans="1:9" ht="15.75" customHeight="1" x14ac:dyDescent="0.25">
      <c r="A28" s="49" t="s">
        <v>311</v>
      </c>
      <c r="B28" s="59" t="s">
        <v>403</v>
      </c>
      <c r="C28" s="18" t="s">
        <v>382</v>
      </c>
      <c r="D28" s="118">
        <v>0</v>
      </c>
      <c r="E28" s="118">
        <v>0</v>
      </c>
      <c r="F28" s="118">
        <v>0</v>
      </c>
      <c r="G28" s="118">
        <v>220000</v>
      </c>
      <c r="H28" s="118">
        <v>0</v>
      </c>
      <c r="I28" s="45">
        <f t="shared" si="0"/>
        <v>220000</v>
      </c>
    </row>
    <row r="29" spans="1:9" ht="15.75" customHeight="1" x14ac:dyDescent="0.25">
      <c r="A29" s="49" t="s">
        <v>311</v>
      </c>
      <c r="B29" s="59" t="s">
        <v>42</v>
      </c>
      <c r="C29" s="18" t="s">
        <v>410</v>
      </c>
      <c r="D29" s="118">
        <v>0</v>
      </c>
      <c r="E29" s="118">
        <v>0</v>
      </c>
      <c r="F29" s="118">
        <v>0</v>
      </c>
      <c r="G29" s="118">
        <v>200000</v>
      </c>
      <c r="H29" s="118">
        <v>311000</v>
      </c>
      <c r="I29" s="45">
        <f t="shared" si="0"/>
        <v>511000</v>
      </c>
    </row>
    <row r="30" spans="1:9" ht="15.75" customHeight="1" x14ac:dyDescent="0.25">
      <c r="A30" s="49" t="s">
        <v>311</v>
      </c>
      <c r="B30" s="59" t="s">
        <v>20</v>
      </c>
      <c r="C30" s="19" t="s">
        <v>386</v>
      </c>
      <c r="D30" s="118">
        <v>0</v>
      </c>
      <c r="E30" s="118">
        <v>0</v>
      </c>
      <c r="F30" s="118">
        <v>0</v>
      </c>
      <c r="G30" s="118">
        <v>184000</v>
      </c>
      <c r="H30" s="118">
        <v>0</v>
      </c>
      <c r="I30" s="45">
        <f t="shared" si="0"/>
        <v>184000</v>
      </c>
    </row>
    <row r="31" spans="1:9" ht="15.75" customHeight="1" x14ac:dyDescent="0.25">
      <c r="A31" s="49" t="s">
        <v>311</v>
      </c>
      <c r="B31" s="59" t="s">
        <v>404</v>
      </c>
      <c r="C31" s="18" t="s">
        <v>670</v>
      </c>
      <c r="D31" s="118">
        <v>0</v>
      </c>
      <c r="E31" s="118">
        <v>0</v>
      </c>
      <c r="F31" s="118">
        <v>0</v>
      </c>
      <c r="G31" s="118">
        <v>140000</v>
      </c>
      <c r="H31" s="118">
        <v>0</v>
      </c>
      <c r="I31" s="45">
        <f t="shared" si="0"/>
        <v>140000</v>
      </c>
    </row>
    <row r="32" spans="1:9" ht="15.75" customHeight="1" x14ac:dyDescent="0.25">
      <c r="A32" s="49" t="s">
        <v>311</v>
      </c>
      <c r="B32" s="59" t="s">
        <v>405</v>
      </c>
      <c r="C32" s="18" t="s">
        <v>383</v>
      </c>
      <c r="D32" s="118">
        <v>0</v>
      </c>
      <c r="E32" s="118">
        <v>0</v>
      </c>
      <c r="F32" s="118">
        <v>0</v>
      </c>
      <c r="G32" s="118">
        <v>117000</v>
      </c>
      <c r="H32" s="118">
        <v>126000</v>
      </c>
      <c r="I32" s="45">
        <f t="shared" si="0"/>
        <v>243000</v>
      </c>
    </row>
    <row r="33" spans="1:9" ht="15.75" customHeight="1" x14ac:dyDescent="0.25">
      <c r="A33" s="49" t="s">
        <v>311</v>
      </c>
      <c r="B33" s="59" t="s">
        <v>406</v>
      </c>
      <c r="C33" s="18" t="s">
        <v>384</v>
      </c>
      <c r="D33" s="118">
        <v>0</v>
      </c>
      <c r="E33" s="118">
        <v>0</v>
      </c>
      <c r="F33" s="118">
        <v>0</v>
      </c>
      <c r="G33" s="118">
        <v>100000</v>
      </c>
      <c r="H33" s="118">
        <v>0</v>
      </c>
      <c r="I33" s="45">
        <f t="shared" si="0"/>
        <v>100000</v>
      </c>
    </row>
    <row r="34" spans="1:9" ht="15.75" customHeight="1" x14ac:dyDescent="0.25">
      <c r="A34" s="49" t="s">
        <v>311</v>
      </c>
      <c r="B34" s="59" t="s">
        <v>407</v>
      </c>
      <c r="C34" s="18" t="s">
        <v>385</v>
      </c>
      <c r="D34" s="118">
        <v>0</v>
      </c>
      <c r="E34" s="118">
        <v>0</v>
      </c>
      <c r="F34" s="118">
        <v>0</v>
      </c>
      <c r="G34" s="118">
        <v>60000</v>
      </c>
      <c r="H34" s="118">
        <v>0</v>
      </c>
      <c r="I34" s="45">
        <f t="shared" si="0"/>
        <v>60000</v>
      </c>
    </row>
    <row r="35" spans="1:9" ht="15.75" customHeight="1" x14ac:dyDescent="0.25">
      <c r="A35" s="49" t="s">
        <v>311</v>
      </c>
      <c r="B35" s="59" t="s">
        <v>408</v>
      </c>
      <c r="C35" s="18" t="s">
        <v>387</v>
      </c>
      <c r="D35" s="118">
        <v>0</v>
      </c>
      <c r="E35" s="118">
        <v>0</v>
      </c>
      <c r="F35" s="118">
        <v>0</v>
      </c>
      <c r="G35" s="118">
        <v>0</v>
      </c>
      <c r="H35" s="118">
        <v>399940</v>
      </c>
      <c r="I35" s="45">
        <f t="shared" si="0"/>
        <v>399940</v>
      </c>
    </row>
    <row r="36" spans="1:9" ht="15.75" customHeight="1" x14ac:dyDescent="0.25">
      <c r="A36" s="49" t="s">
        <v>311</v>
      </c>
      <c r="B36" s="59" t="s">
        <v>409</v>
      </c>
      <c r="C36" s="18" t="s">
        <v>388</v>
      </c>
      <c r="D36" s="118">
        <v>0</v>
      </c>
      <c r="E36" s="118">
        <v>0</v>
      </c>
      <c r="F36" s="118">
        <v>0</v>
      </c>
      <c r="G36" s="118">
        <v>0</v>
      </c>
      <c r="H36" s="118">
        <v>255000</v>
      </c>
      <c r="I36" s="45">
        <f t="shared" si="0"/>
        <v>255000</v>
      </c>
    </row>
    <row r="37" spans="1:9" ht="15.75" customHeight="1" thickBot="1" x14ac:dyDescent="0.3">
      <c r="A37" s="81" t="s">
        <v>311</v>
      </c>
      <c r="B37" s="60" t="s">
        <v>264</v>
      </c>
      <c r="C37" s="57" t="s">
        <v>389</v>
      </c>
      <c r="D37" s="122">
        <v>0</v>
      </c>
      <c r="E37" s="122">
        <v>0</v>
      </c>
      <c r="F37" s="122">
        <v>0</v>
      </c>
      <c r="G37" s="122">
        <v>0</v>
      </c>
      <c r="H37" s="122">
        <v>199935.29</v>
      </c>
      <c r="I37" s="46">
        <f t="shared" si="0"/>
        <v>199935.29</v>
      </c>
    </row>
    <row r="38" spans="1:9" ht="30.75" customHeight="1" thickBot="1" x14ac:dyDescent="0.3">
      <c r="A38" s="144" t="s">
        <v>674</v>
      </c>
      <c r="B38" s="145"/>
      <c r="C38" s="146"/>
      <c r="D38" s="110">
        <f>SUM(D8:D37)</f>
        <v>389000</v>
      </c>
      <c r="E38" s="110">
        <f t="shared" ref="E38:I38" si="1">SUM(E8:E37)</f>
        <v>1278000</v>
      </c>
      <c r="F38" s="110">
        <f t="shared" si="1"/>
        <v>2053500</v>
      </c>
      <c r="G38" s="110">
        <f t="shared" si="1"/>
        <v>5720791</v>
      </c>
      <c r="H38" s="110">
        <f t="shared" si="1"/>
        <v>3564875.29</v>
      </c>
      <c r="I38" s="111">
        <f t="shared" si="1"/>
        <v>13006166.289999999</v>
      </c>
    </row>
    <row r="39" spans="1:9" s="5" customFormat="1" ht="15" x14ac:dyDescent="0.2">
      <c r="B39" s="11"/>
      <c r="C39" s="11"/>
      <c r="D39" s="12"/>
      <c r="E39" s="13"/>
      <c r="F39" s="13"/>
      <c r="G39" s="13"/>
    </row>
    <row r="40" spans="1:9" s="5" customFormat="1" ht="15" x14ac:dyDescent="0.2">
      <c r="A40" s="14" t="s">
        <v>3</v>
      </c>
      <c r="B40" s="14"/>
      <c r="C40" s="15"/>
      <c r="D40" s="15"/>
    </row>
    <row r="41" spans="1:9" s="5" customFormat="1" ht="15.75" customHeight="1" x14ac:dyDescent="0.2">
      <c r="A41" s="141" t="s">
        <v>4</v>
      </c>
      <c r="B41" s="141"/>
      <c r="C41" s="141"/>
      <c r="D41" s="141"/>
    </row>
    <row r="42" spans="1:9" s="5" customFormat="1" ht="15" x14ac:dyDescent="0.2">
      <c r="B42" s="15"/>
      <c r="C42" s="15"/>
      <c r="D42" s="15"/>
    </row>
    <row r="43" spans="1:9" s="5" customFormat="1" ht="15.75" customHeight="1" x14ac:dyDescent="0.2">
      <c r="A43" s="142" t="s">
        <v>2</v>
      </c>
      <c r="B43" s="142"/>
      <c r="C43" s="142"/>
      <c r="D43" s="16"/>
    </row>
    <row r="44" spans="1:9" s="5" customFormat="1" ht="15" x14ac:dyDescent="0.2">
      <c r="A44" s="143" t="s">
        <v>5</v>
      </c>
      <c r="B44" s="143"/>
      <c r="C44" s="143"/>
      <c r="D44" s="16"/>
    </row>
    <row r="45" spans="1:9" s="5" customFormat="1" ht="15" x14ac:dyDescent="0.2">
      <c r="A45" s="143" t="s">
        <v>6</v>
      </c>
      <c r="B45" s="143"/>
      <c r="C45" s="143"/>
      <c r="D45" s="16"/>
    </row>
    <row r="46" spans="1:9" s="5" customFormat="1" ht="15" x14ac:dyDescent="0.2">
      <c r="A46" s="143" t="s">
        <v>7</v>
      </c>
      <c r="B46" s="143"/>
      <c r="C46" s="143"/>
      <c r="D46" s="16"/>
    </row>
    <row r="47" spans="1:9" s="5" customFormat="1" ht="15" x14ac:dyDescent="0.2">
      <c r="A47" s="143" t="s">
        <v>8</v>
      </c>
      <c r="B47" s="143"/>
      <c r="C47" s="143"/>
      <c r="D47" s="16"/>
    </row>
    <row r="48" spans="1:9" s="5" customFormat="1" ht="15" x14ac:dyDescent="0.2"/>
    <row r="49" spans="1:4" s="5" customFormat="1" ht="15.75" customHeight="1" x14ac:dyDescent="0.2">
      <c r="A49" s="141" t="s">
        <v>16</v>
      </c>
      <c r="B49" s="141"/>
      <c r="C49" s="141"/>
      <c r="D49" s="141"/>
    </row>
    <row r="50" spans="1:4" s="5" customFormat="1" ht="15" x14ac:dyDescent="0.2"/>
  </sheetData>
  <autoFilter ref="A7:I38"/>
  <sortState ref="A6:I35">
    <sortCondition descending="1" ref="D6:D35"/>
    <sortCondition descending="1" ref="E6:E35"/>
    <sortCondition descending="1" ref="F6:F35"/>
    <sortCondition descending="1" ref="G6:G35"/>
  </sortState>
  <mergeCells count="9">
    <mergeCell ref="B3:H3"/>
    <mergeCell ref="A38:C38"/>
    <mergeCell ref="A49:D49"/>
    <mergeCell ref="A41:D41"/>
    <mergeCell ref="A43:C43"/>
    <mergeCell ref="A44:C44"/>
    <mergeCell ref="A45:C45"/>
    <mergeCell ref="A46:C46"/>
    <mergeCell ref="A47:C47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&amp;A&amp;RStránka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7"/>
  <sheetViews>
    <sheetView topLeftCell="A4" zoomScaleNormal="100" workbookViewId="0">
      <selection activeCell="C36" sqref="C36"/>
    </sheetView>
  </sheetViews>
  <sheetFormatPr defaultRowHeight="15.75" x14ac:dyDescent="0.25"/>
  <cols>
    <col min="1" max="1" width="11.5" customWidth="1"/>
    <col min="2" max="2" width="10.5" customWidth="1"/>
    <col min="3" max="3" width="77" customWidth="1"/>
    <col min="4" max="4" width="24.125" customWidth="1"/>
    <col min="5" max="5" width="13.75" customWidth="1"/>
    <col min="6" max="8" width="13.125" customWidth="1"/>
    <col min="9" max="9" width="13.875" customWidth="1"/>
  </cols>
  <sheetData>
    <row r="1" spans="1:9" ht="34.5" customHeight="1" x14ac:dyDescent="0.25">
      <c r="A1" s="5" t="s">
        <v>669</v>
      </c>
    </row>
    <row r="3" spans="1:9" ht="53.25" customHeight="1" x14ac:dyDescent="0.25">
      <c r="A3" s="2"/>
      <c r="B3" s="148" t="s">
        <v>9</v>
      </c>
      <c r="C3" s="148"/>
      <c r="D3" s="148"/>
      <c r="E3" s="148"/>
      <c r="F3" s="148"/>
      <c r="G3" s="148"/>
      <c r="H3" s="148"/>
    </row>
    <row r="4" spans="1:9" ht="21" customHeight="1" x14ac:dyDescent="0.25">
      <c r="A4" s="2"/>
      <c r="B4" s="100"/>
      <c r="C4" s="100"/>
      <c r="D4" s="100"/>
      <c r="E4" s="100"/>
      <c r="F4" s="100"/>
      <c r="G4" s="100"/>
      <c r="H4" s="100"/>
    </row>
    <row r="5" spans="1:9" ht="18.75" x14ac:dyDescent="0.25">
      <c r="A5" s="8" t="s">
        <v>688</v>
      </c>
      <c r="B5" s="21"/>
      <c r="C5" s="21"/>
      <c r="D5" s="21"/>
      <c r="E5" s="23"/>
      <c r="F5" s="23"/>
      <c r="G5" s="23"/>
      <c r="H5" s="2"/>
      <c r="I5" s="2"/>
    </row>
    <row r="6" spans="1:9" ht="19.5" thickBot="1" x14ac:dyDescent="0.3">
      <c r="A6" s="8"/>
      <c r="B6" s="21"/>
      <c r="C6" s="21"/>
      <c r="D6" s="21"/>
      <c r="E6" s="23"/>
      <c r="F6" s="23"/>
      <c r="G6" s="23"/>
      <c r="H6" s="2"/>
      <c r="I6" s="2"/>
    </row>
    <row r="7" spans="1:9" ht="69.95" customHeight="1" thickBot="1" x14ac:dyDescent="0.3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5" t="s">
        <v>15</v>
      </c>
      <c r="I7" s="82" t="s">
        <v>17</v>
      </c>
    </row>
    <row r="8" spans="1:9" ht="15.75" customHeight="1" x14ac:dyDescent="0.25">
      <c r="A8" s="78" t="s">
        <v>414</v>
      </c>
      <c r="B8" s="62" t="s">
        <v>421</v>
      </c>
      <c r="C8" s="61" t="s">
        <v>415</v>
      </c>
      <c r="D8" s="124">
        <v>1167000</v>
      </c>
      <c r="E8" s="124">
        <v>641000</v>
      </c>
      <c r="F8" s="124">
        <v>1406000</v>
      </c>
      <c r="G8" s="124">
        <v>3386000</v>
      </c>
      <c r="H8" s="124">
        <v>2747000</v>
      </c>
      <c r="I8" s="79">
        <f t="shared" ref="I8:I25" si="0">SUM(D8:H8)</f>
        <v>9347000</v>
      </c>
    </row>
    <row r="9" spans="1:9" ht="15.75" customHeight="1" x14ac:dyDescent="0.25">
      <c r="A9" s="55" t="s">
        <v>414</v>
      </c>
      <c r="B9" s="59" t="s">
        <v>423</v>
      </c>
      <c r="C9" s="18" t="s">
        <v>418</v>
      </c>
      <c r="D9" s="118">
        <v>280000</v>
      </c>
      <c r="E9" s="118">
        <v>244000</v>
      </c>
      <c r="F9" s="118">
        <v>560000</v>
      </c>
      <c r="G9" s="118">
        <v>883000</v>
      </c>
      <c r="H9" s="118">
        <v>613000</v>
      </c>
      <c r="I9" s="69">
        <f t="shared" si="0"/>
        <v>2580000</v>
      </c>
    </row>
    <row r="10" spans="1:9" ht="15.75" customHeight="1" x14ac:dyDescent="0.25">
      <c r="A10" s="55" t="s">
        <v>414</v>
      </c>
      <c r="B10" s="59" t="s">
        <v>422</v>
      </c>
      <c r="C10" s="18" t="s">
        <v>417</v>
      </c>
      <c r="D10" s="118">
        <v>200000</v>
      </c>
      <c r="E10" s="118">
        <v>200000</v>
      </c>
      <c r="F10" s="118">
        <v>195000</v>
      </c>
      <c r="G10" s="118">
        <v>185000</v>
      </c>
      <c r="H10" s="118">
        <v>195000</v>
      </c>
      <c r="I10" s="69">
        <f t="shared" si="0"/>
        <v>975000</v>
      </c>
    </row>
    <row r="11" spans="1:9" ht="15.75" customHeight="1" x14ac:dyDescent="0.25">
      <c r="A11" s="55" t="s">
        <v>414</v>
      </c>
      <c r="B11" s="59" t="s">
        <v>424</v>
      </c>
      <c r="C11" s="18" t="s">
        <v>419</v>
      </c>
      <c r="D11" s="118">
        <v>109980</v>
      </c>
      <c r="E11" s="118">
        <v>0</v>
      </c>
      <c r="F11" s="118">
        <v>0</v>
      </c>
      <c r="G11" s="118">
        <v>121000</v>
      </c>
      <c r="H11" s="118">
        <v>0</v>
      </c>
      <c r="I11" s="69">
        <f t="shared" si="0"/>
        <v>230980</v>
      </c>
    </row>
    <row r="12" spans="1:9" ht="15.75" customHeight="1" x14ac:dyDescent="0.25">
      <c r="A12" s="55" t="s">
        <v>414</v>
      </c>
      <c r="B12" s="59" t="s">
        <v>425</v>
      </c>
      <c r="C12" s="18" t="s">
        <v>420</v>
      </c>
      <c r="D12" s="118">
        <v>50000</v>
      </c>
      <c r="E12" s="118">
        <v>50000</v>
      </c>
      <c r="F12" s="118">
        <v>52000</v>
      </c>
      <c r="G12" s="118">
        <v>107000</v>
      </c>
      <c r="H12" s="118">
        <v>0</v>
      </c>
      <c r="I12" s="69">
        <f t="shared" si="0"/>
        <v>259000</v>
      </c>
    </row>
    <row r="13" spans="1:9" ht="15.75" customHeight="1" x14ac:dyDescent="0.25">
      <c r="A13" s="55" t="s">
        <v>414</v>
      </c>
      <c r="B13" s="59" t="s">
        <v>426</v>
      </c>
      <c r="C13" s="18" t="s">
        <v>416</v>
      </c>
      <c r="D13" s="118">
        <v>10000</v>
      </c>
      <c r="E13" s="118">
        <v>0</v>
      </c>
      <c r="F13" s="118">
        <v>35000</v>
      </c>
      <c r="G13" s="118">
        <v>21000</v>
      </c>
      <c r="H13" s="118">
        <v>37000</v>
      </c>
      <c r="I13" s="69">
        <f t="shared" si="0"/>
        <v>103000</v>
      </c>
    </row>
    <row r="14" spans="1:9" ht="15.75" customHeight="1" x14ac:dyDescent="0.25">
      <c r="A14" s="55" t="s">
        <v>414</v>
      </c>
      <c r="B14" s="59" t="s">
        <v>396</v>
      </c>
      <c r="C14" s="18" t="s">
        <v>375</v>
      </c>
      <c r="D14" s="118">
        <v>0</v>
      </c>
      <c r="E14" s="118">
        <v>165000</v>
      </c>
      <c r="F14" s="118">
        <v>0</v>
      </c>
      <c r="G14" s="118">
        <v>0</v>
      </c>
      <c r="H14" s="118">
        <v>0</v>
      </c>
      <c r="I14" s="69">
        <f t="shared" si="0"/>
        <v>165000</v>
      </c>
    </row>
    <row r="15" spans="1:9" ht="15.75" customHeight="1" x14ac:dyDescent="0.25">
      <c r="A15" s="55" t="s">
        <v>414</v>
      </c>
      <c r="B15" s="59" t="s">
        <v>428</v>
      </c>
      <c r="C15" s="18" t="s">
        <v>427</v>
      </c>
      <c r="D15" s="118">
        <v>0</v>
      </c>
      <c r="E15" s="118">
        <v>30000</v>
      </c>
      <c r="F15" s="118">
        <v>101000</v>
      </c>
      <c r="G15" s="118">
        <v>187000</v>
      </c>
      <c r="H15" s="118">
        <v>72000</v>
      </c>
      <c r="I15" s="69">
        <f t="shared" si="0"/>
        <v>390000</v>
      </c>
    </row>
    <row r="16" spans="1:9" ht="15.75" customHeight="1" x14ac:dyDescent="0.25">
      <c r="A16" s="55" t="s">
        <v>414</v>
      </c>
      <c r="B16" s="59" t="s">
        <v>430</v>
      </c>
      <c r="C16" s="18" t="s">
        <v>429</v>
      </c>
      <c r="D16" s="118">
        <v>0</v>
      </c>
      <c r="E16" s="118">
        <v>0</v>
      </c>
      <c r="F16" s="118">
        <v>61000</v>
      </c>
      <c r="G16" s="118">
        <v>110000</v>
      </c>
      <c r="H16" s="118">
        <v>55000</v>
      </c>
      <c r="I16" s="69">
        <f t="shared" si="0"/>
        <v>226000</v>
      </c>
    </row>
    <row r="17" spans="1:9" ht="15.75" customHeight="1" x14ac:dyDescent="0.25">
      <c r="A17" s="55" t="s">
        <v>414</v>
      </c>
      <c r="B17" s="59" t="s">
        <v>243</v>
      </c>
      <c r="C17" s="18" t="s">
        <v>431</v>
      </c>
      <c r="D17" s="118">
        <v>0</v>
      </c>
      <c r="E17" s="118">
        <v>0</v>
      </c>
      <c r="F17" s="118">
        <v>25000</v>
      </c>
      <c r="G17" s="118">
        <v>80000</v>
      </c>
      <c r="H17" s="118">
        <v>40000</v>
      </c>
      <c r="I17" s="69">
        <f t="shared" si="0"/>
        <v>145000</v>
      </c>
    </row>
    <row r="18" spans="1:9" ht="15.75" customHeight="1" x14ac:dyDescent="0.25">
      <c r="A18" s="55" t="s">
        <v>414</v>
      </c>
      <c r="B18" s="59" t="s">
        <v>433</v>
      </c>
      <c r="C18" s="18" t="s">
        <v>432</v>
      </c>
      <c r="D18" s="118">
        <v>0</v>
      </c>
      <c r="E18" s="118">
        <v>0</v>
      </c>
      <c r="F18" s="118">
        <v>15000</v>
      </c>
      <c r="G18" s="118">
        <v>20000</v>
      </c>
      <c r="H18" s="118">
        <v>47000</v>
      </c>
      <c r="I18" s="69">
        <f t="shared" si="0"/>
        <v>82000</v>
      </c>
    </row>
    <row r="19" spans="1:9" ht="15.75" customHeight="1" x14ac:dyDescent="0.25">
      <c r="A19" s="55" t="s">
        <v>414</v>
      </c>
      <c r="B19" s="59" t="s">
        <v>400</v>
      </c>
      <c r="C19" s="18" t="s">
        <v>379</v>
      </c>
      <c r="D19" s="118">
        <v>0</v>
      </c>
      <c r="E19" s="118">
        <v>0</v>
      </c>
      <c r="F19" s="118">
        <v>0</v>
      </c>
      <c r="G19" s="118">
        <v>166000</v>
      </c>
      <c r="H19" s="118">
        <v>125000</v>
      </c>
      <c r="I19" s="69">
        <f t="shared" si="0"/>
        <v>291000</v>
      </c>
    </row>
    <row r="20" spans="1:9" ht="15.75" customHeight="1" x14ac:dyDescent="0.25">
      <c r="A20" s="55" t="s">
        <v>414</v>
      </c>
      <c r="B20" s="59" t="s">
        <v>441</v>
      </c>
      <c r="C20" s="18" t="s">
        <v>440</v>
      </c>
      <c r="D20" s="118">
        <v>0</v>
      </c>
      <c r="E20" s="118">
        <v>0</v>
      </c>
      <c r="F20" s="118">
        <v>0</v>
      </c>
      <c r="G20" s="118">
        <v>133000</v>
      </c>
      <c r="H20" s="118">
        <v>40000</v>
      </c>
      <c r="I20" s="69">
        <f t="shared" si="0"/>
        <v>173000</v>
      </c>
    </row>
    <row r="21" spans="1:9" ht="15.75" customHeight="1" x14ac:dyDescent="0.25">
      <c r="A21" s="55" t="s">
        <v>414</v>
      </c>
      <c r="B21" s="59" t="s">
        <v>439</v>
      </c>
      <c r="C21" s="18" t="s">
        <v>438</v>
      </c>
      <c r="D21" s="118">
        <v>0</v>
      </c>
      <c r="E21" s="118">
        <v>0</v>
      </c>
      <c r="F21" s="118">
        <v>0</v>
      </c>
      <c r="G21" s="118">
        <v>107000</v>
      </c>
      <c r="H21" s="118">
        <v>80000</v>
      </c>
      <c r="I21" s="69">
        <f t="shared" si="0"/>
        <v>187000</v>
      </c>
    </row>
    <row r="22" spans="1:9" ht="15.75" customHeight="1" x14ac:dyDescent="0.25">
      <c r="A22" s="55" t="s">
        <v>414</v>
      </c>
      <c r="B22" s="59" t="s">
        <v>436</v>
      </c>
      <c r="C22" s="18" t="s">
        <v>435</v>
      </c>
      <c r="D22" s="118">
        <v>0</v>
      </c>
      <c r="E22" s="118">
        <v>0</v>
      </c>
      <c r="F22" s="118">
        <v>0</v>
      </c>
      <c r="G22" s="118">
        <v>100000</v>
      </c>
      <c r="H22" s="118">
        <v>0</v>
      </c>
      <c r="I22" s="69">
        <f t="shared" si="0"/>
        <v>100000</v>
      </c>
    </row>
    <row r="23" spans="1:9" ht="15.75" customHeight="1" x14ac:dyDescent="0.25">
      <c r="A23" s="55" t="s">
        <v>414</v>
      </c>
      <c r="B23" s="59" t="s">
        <v>443</v>
      </c>
      <c r="C23" s="18" t="s">
        <v>442</v>
      </c>
      <c r="D23" s="118">
        <v>0</v>
      </c>
      <c r="E23" s="118">
        <v>0</v>
      </c>
      <c r="F23" s="118">
        <v>0</v>
      </c>
      <c r="G23" s="118">
        <v>80000</v>
      </c>
      <c r="H23" s="118">
        <v>0</v>
      </c>
      <c r="I23" s="69">
        <f t="shared" si="0"/>
        <v>80000</v>
      </c>
    </row>
    <row r="24" spans="1:9" ht="15.75" customHeight="1" x14ac:dyDescent="0.25">
      <c r="A24" s="55" t="s">
        <v>414</v>
      </c>
      <c r="B24" s="59" t="s">
        <v>404</v>
      </c>
      <c r="C24" s="18" t="s">
        <v>629</v>
      </c>
      <c r="D24" s="118">
        <v>0</v>
      </c>
      <c r="E24" s="118">
        <v>0</v>
      </c>
      <c r="F24" s="118">
        <v>0</v>
      </c>
      <c r="G24" s="118">
        <v>50000</v>
      </c>
      <c r="H24" s="118">
        <v>50000</v>
      </c>
      <c r="I24" s="69">
        <f t="shared" si="0"/>
        <v>100000</v>
      </c>
    </row>
    <row r="25" spans="1:9" ht="15.75" customHeight="1" thickBot="1" x14ac:dyDescent="0.3">
      <c r="A25" s="55" t="s">
        <v>414</v>
      </c>
      <c r="B25" s="59" t="s">
        <v>437</v>
      </c>
      <c r="C25" s="18" t="s">
        <v>434</v>
      </c>
      <c r="D25" s="118">
        <v>0</v>
      </c>
      <c r="E25" s="118">
        <v>0</v>
      </c>
      <c r="F25" s="118">
        <v>0</v>
      </c>
      <c r="G25" s="118">
        <v>23000</v>
      </c>
      <c r="H25" s="118">
        <v>0</v>
      </c>
      <c r="I25" s="69">
        <f t="shared" si="0"/>
        <v>23000</v>
      </c>
    </row>
    <row r="26" spans="1:9" ht="32.25" customHeight="1" thickBot="1" x14ac:dyDescent="0.3">
      <c r="A26" s="144" t="s">
        <v>675</v>
      </c>
      <c r="B26" s="145"/>
      <c r="C26" s="146"/>
      <c r="D26" s="110">
        <f>SUM(D8:D25)</f>
        <v>1816980</v>
      </c>
      <c r="E26" s="110">
        <f t="shared" ref="E26:H26" si="1">SUM(E8:E25)</f>
        <v>1330000</v>
      </c>
      <c r="F26" s="110">
        <f t="shared" si="1"/>
        <v>2450000</v>
      </c>
      <c r="G26" s="110">
        <f t="shared" si="1"/>
        <v>5759000</v>
      </c>
      <c r="H26" s="110">
        <f t="shared" si="1"/>
        <v>4101000</v>
      </c>
      <c r="I26" s="111">
        <f>SUM(I8:I25)</f>
        <v>15456980</v>
      </c>
    </row>
    <row r="27" spans="1:9" s="5" customFormat="1" ht="15" x14ac:dyDescent="0.2">
      <c r="B27" s="11"/>
      <c r="C27" s="11"/>
      <c r="D27" s="12"/>
      <c r="E27" s="13"/>
      <c r="F27" s="13"/>
      <c r="G27" s="13"/>
    </row>
    <row r="28" spans="1:9" s="5" customFormat="1" ht="15" x14ac:dyDescent="0.2">
      <c r="A28" s="14" t="s">
        <v>3</v>
      </c>
      <c r="B28" s="14"/>
      <c r="C28" s="15"/>
      <c r="D28" s="15"/>
    </row>
    <row r="29" spans="1:9" s="5" customFormat="1" ht="15.75" customHeight="1" x14ac:dyDescent="0.2">
      <c r="A29" s="141" t="s">
        <v>4</v>
      </c>
      <c r="B29" s="141"/>
      <c r="C29" s="141"/>
      <c r="D29" s="141"/>
    </row>
    <row r="30" spans="1:9" s="5" customFormat="1" ht="15" x14ac:dyDescent="0.2">
      <c r="B30" s="15"/>
      <c r="C30" s="15"/>
      <c r="D30" s="15"/>
    </row>
    <row r="31" spans="1:9" s="5" customFormat="1" ht="15.75" customHeight="1" x14ac:dyDescent="0.2">
      <c r="A31" s="142" t="s">
        <v>2</v>
      </c>
      <c r="B31" s="142"/>
      <c r="C31" s="142"/>
      <c r="D31" s="16"/>
    </row>
    <row r="32" spans="1:9" s="5" customFormat="1" ht="15" x14ac:dyDescent="0.2">
      <c r="A32" s="143" t="s">
        <v>5</v>
      </c>
      <c r="B32" s="143"/>
      <c r="C32" s="143"/>
      <c r="D32" s="16"/>
    </row>
    <row r="33" spans="1:4" s="5" customFormat="1" ht="15" x14ac:dyDescent="0.2">
      <c r="A33" s="143" t="s">
        <v>6</v>
      </c>
      <c r="B33" s="143"/>
      <c r="C33" s="143"/>
      <c r="D33" s="16"/>
    </row>
    <row r="34" spans="1:4" s="5" customFormat="1" ht="15" x14ac:dyDescent="0.2">
      <c r="A34" s="143" t="s">
        <v>7</v>
      </c>
      <c r="B34" s="143"/>
      <c r="C34" s="143"/>
      <c r="D34" s="16"/>
    </row>
    <row r="35" spans="1:4" s="5" customFormat="1" ht="15" x14ac:dyDescent="0.2">
      <c r="A35" s="143" t="s">
        <v>8</v>
      </c>
      <c r="B35" s="143"/>
      <c r="C35" s="143"/>
      <c r="D35" s="16"/>
    </row>
    <row r="36" spans="1:4" s="5" customFormat="1" ht="15" x14ac:dyDescent="0.2"/>
    <row r="37" spans="1:4" s="5" customFormat="1" ht="15.75" customHeight="1" x14ac:dyDescent="0.2">
      <c r="A37" s="141" t="s">
        <v>16</v>
      </c>
      <c r="B37" s="141"/>
      <c r="C37" s="141"/>
      <c r="D37" s="141"/>
    </row>
  </sheetData>
  <sortState ref="A6:I23">
    <sortCondition descending="1" ref="D6:D23"/>
    <sortCondition descending="1" ref="E6:E23"/>
    <sortCondition descending="1" ref="F6:F23"/>
    <sortCondition descending="1" ref="G6:G23"/>
  </sortState>
  <mergeCells count="9">
    <mergeCell ref="B3:H3"/>
    <mergeCell ref="A37:D37"/>
    <mergeCell ref="A26:C26"/>
    <mergeCell ref="A29:D29"/>
    <mergeCell ref="A31:C31"/>
    <mergeCell ref="A32:C32"/>
    <mergeCell ref="A33:C33"/>
    <mergeCell ref="A34:C34"/>
    <mergeCell ref="A35:C35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Footer>&amp;A&amp;RStránka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zoomScaleNormal="100" workbookViewId="0">
      <selection activeCell="D8" sqref="D8:H19"/>
    </sheetView>
  </sheetViews>
  <sheetFormatPr defaultRowHeight="15.75" x14ac:dyDescent="0.25"/>
  <cols>
    <col min="1" max="1" width="11.125" customWidth="1"/>
    <col min="2" max="2" width="10.5" customWidth="1"/>
    <col min="3" max="3" width="78.125" customWidth="1"/>
    <col min="4" max="4" width="24.25" customWidth="1"/>
    <col min="5" max="5" width="12.125" customWidth="1"/>
    <col min="6" max="8" width="13.125" customWidth="1"/>
    <col min="9" max="9" width="13.625" customWidth="1"/>
  </cols>
  <sheetData>
    <row r="1" spans="1:9" x14ac:dyDescent="0.25">
      <c r="A1" s="5" t="s">
        <v>669</v>
      </c>
    </row>
    <row r="3" spans="1:9" ht="45" customHeight="1" x14ac:dyDescent="0.3">
      <c r="B3" s="139" t="s">
        <v>9</v>
      </c>
      <c r="C3" s="139"/>
      <c r="D3" s="139"/>
      <c r="E3" s="139"/>
      <c r="F3" s="139"/>
      <c r="G3" s="139"/>
      <c r="H3" s="139"/>
      <c r="I3" s="101"/>
    </row>
    <row r="4" spans="1:9" ht="20.25" customHeight="1" x14ac:dyDescent="0.3">
      <c r="B4" s="29"/>
      <c r="C4" s="29"/>
      <c r="D4" s="29"/>
      <c r="E4" s="29"/>
      <c r="F4" s="29"/>
      <c r="G4" s="29"/>
      <c r="H4" s="29"/>
      <c r="I4" s="101"/>
    </row>
    <row r="5" spans="1:9" ht="18.75" x14ac:dyDescent="0.25">
      <c r="A5" s="8" t="s">
        <v>689</v>
      </c>
      <c r="B5" s="27"/>
      <c r="C5" s="27"/>
      <c r="D5" s="27"/>
      <c r="E5" s="28"/>
      <c r="F5" s="28"/>
      <c r="G5" s="28"/>
    </row>
    <row r="6" spans="1:9" ht="19.5" thickBot="1" x14ac:dyDescent="0.3">
      <c r="A6" s="8"/>
      <c r="B6" s="27"/>
      <c r="C6" s="27"/>
      <c r="D6" s="27"/>
      <c r="E6" s="28"/>
      <c r="F6" s="28"/>
      <c r="G6" s="28"/>
    </row>
    <row r="7" spans="1:9" ht="69.95" customHeight="1" thickBot="1" x14ac:dyDescent="0.3">
      <c r="A7" s="72" t="s">
        <v>10</v>
      </c>
      <c r="B7" s="73" t="s">
        <v>0</v>
      </c>
      <c r="C7" s="83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6" t="s">
        <v>15</v>
      </c>
      <c r="I7" s="77" t="s">
        <v>17</v>
      </c>
    </row>
    <row r="8" spans="1:9" ht="15.75" customHeight="1" x14ac:dyDescent="0.25">
      <c r="A8" s="55" t="s">
        <v>444</v>
      </c>
      <c r="B8" s="59" t="s">
        <v>458</v>
      </c>
      <c r="C8" s="18" t="s">
        <v>459</v>
      </c>
      <c r="D8" s="118">
        <v>150000</v>
      </c>
      <c r="E8" s="118">
        <v>0</v>
      </c>
      <c r="F8" s="118">
        <v>0</v>
      </c>
      <c r="G8" s="118">
        <v>0</v>
      </c>
      <c r="H8" s="118">
        <v>0</v>
      </c>
      <c r="I8" s="69">
        <f t="shared" ref="I8:I19" si="0">SUM(D8:H8)</f>
        <v>150000</v>
      </c>
    </row>
    <row r="9" spans="1:9" ht="15.75" customHeight="1" x14ac:dyDescent="0.25">
      <c r="A9" s="55" t="s">
        <v>444</v>
      </c>
      <c r="B9" s="59" t="s">
        <v>38</v>
      </c>
      <c r="C9" s="17" t="s">
        <v>39</v>
      </c>
      <c r="D9" s="118">
        <v>0</v>
      </c>
      <c r="E9" s="118">
        <v>389572.17</v>
      </c>
      <c r="F9" s="118">
        <v>0</v>
      </c>
      <c r="G9" s="118">
        <v>0</v>
      </c>
      <c r="H9" s="118">
        <v>0</v>
      </c>
      <c r="I9" s="69">
        <f t="shared" si="0"/>
        <v>389572.17</v>
      </c>
    </row>
    <row r="10" spans="1:9" ht="15.75" customHeight="1" x14ac:dyDescent="0.25">
      <c r="A10" s="55" t="s">
        <v>444</v>
      </c>
      <c r="B10" s="59" t="s">
        <v>455</v>
      </c>
      <c r="C10" s="18" t="s">
        <v>454</v>
      </c>
      <c r="D10" s="118">
        <v>0</v>
      </c>
      <c r="E10" s="118">
        <v>0</v>
      </c>
      <c r="F10" s="118">
        <v>490000</v>
      </c>
      <c r="G10" s="118">
        <v>0</v>
      </c>
      <c r="H10" s="118">
        <v>0</v>
      </c>
      <c r="I10" s="69">
        <f t="shared" si="0"/>
        <v>490000</v>
      </c>
    </row>
    <row r="11" spans="1:9" ht="15.75" customHeight="1" x14ac:dyDescent="0.25">
      <c r="A11" s="55" t="s">
        <v>444</v>
      </c>
      <c r="B11" s="59" t="s">
        <v>456</v>
      </c>
      <c r="C11" s="18" t="s">
        <v>457</v>
      </c>
      <c r="D11" s="118">
        <v>0</v>
      </c>
      <c r="E11" s="118">
        <v>0</v>
      </c>
      <c r="F11" s="118">
        <v>326000</v>
      </c>
      <c r="G11" s="118">
        <v>0</v>
      </c>
      <c r="H11" s="118">
        <v>0</v>
      </c>
      <c r="I11" s="69">
        <f t="shared" si="0"/>
        <v>326000</v>
      </c>
    </row>
    <row r="12" spans="1:9" ht="15.75" customHeight="1" x14ac:dyDescent="0.25">
      <c r="A12" s="55" t="s">
        <v>444</v>
      </c>
      <c r="B12" s="59" t="s">
        <v>446</v>
      </c>
      <c r="C12" s="18" t="s">
        <v>445</v>
      </c>
      <c r="D12" s="118">
        <v>0</v>
      </c>
      <c r="E12" s="118">
        <v>0</v>
      </c>
      <c r="F12" s="118">
        <v>241000</v>
      </c>
      <c r="G12" s="118">
        <v>222100</v>
      </c>
      <c r="H12" s="118">
        <v>0</v>
      </c>
      <c r="I12" s="69">
        <f t="shared" si="0"/>
        <v>463100</v>
      </c>
    </row>
    <row r="13" spans="1:9" ht="15.75" customHeight="1" x14ac:dyDescent="0.25">
      <c r="A13" s="55" t="s">
        <v>444</v>
      </c>
      <c r="B13" s="59" t="s">
        <v>243</v>
      </c>
      <c r="C13" s="18" t="s">
        <v>431</v>
      </c>
      <c r="D13" s="118">
        <v>0</v>
      </c>
      <c r="E13" s="118">
        <v>0</v>
      </c>
      <c r="F13" s="118">
        <v>140000</v>
      </c>
      <c r="G13" s="118">
        <v>0</v>
      </c>
      <c r="H13" s="118">
        <v>0</v>
      </c>
      <c r="I13" s="69">
        <f t="shared" si="0"/>
        <v>140000</v>
      </c>
    </row>
    <row r="14" spans="1:9" ht="15.75" customHeight="1" x14ac:dyDescent="0.25">
      <c r="A14" s="55" t="s">
        <v>444</v>
      </c>
      <c r="B14" s="59" t="s">
        <v>394</v>
      </c>
      <c r="C14" s="19" t="s">
        <v>373</v>
      </c>
      <c r="D14" s="118">
        <v>0</v>
      </c>
      <c r="E14" s="118">
        <v>0</v>
      </c>
      <c r="F14" s="118">
        <v>131000</v>
      </c>
      <c r="G14" s="118">
        <v>0</v>
      </c>
      <c r="H14" s="118">
        <v>0</v>
      </c>
      <c r="I14" s="69">
        <f t="shared" si="0"/>
        <v>131000</v>
      </c>
    </row>
    <row r="15" spans="1:9" ht="15.75" customHeight="1" x14ac:dyDescent="0.25">
      <c r="A15" s="55" t="s">
        <v>444</v>
      </c>
      <c r="B15" s="59" t="s">
        <v>448</v>
      </c>
      <c r="C15" s="18" t="s">
        <v>447</v>
      </c>
      <c r="D15" s="118">
        <v>0</v>
      </c>
      <c r="E15" s="118">
        <v>0</v>
      </c>
      <c r="F15" s="118">
        <v>0</v>
      </c>
      <c r="G15" s="118">
        <v>57400</v>
      </c>
      <c r="H15" s="118">
        <v>0</v>
      </c>
      <c r="I15" s="69">
        <f t="shared" si="0"/>
        <v>57400</v>
      </c>
    </row>
    <row r="16" spans="1:9" ht="15.75" customHeight="1" x14ac:dyDescent="0.25">
      <c r="A16" s="55" t="s">
        <v>444</v>
      </c>
      <c r="B16" s="59" t="s">
        <v>453</v>
      </c>
      <c r="C16" s="18" t="s">
        <v>452</v>
      </c>
      <c r="D16" s="118">
        <v>0</v>
      </c>
      <c r="E16" s="118">
        <v>0</v>
      </c>
      <c r="F16" s="118">
        <v>0</v>
      </c>
      <c r="G16" s="118">
        <v>0</v>
      </c>
      <c r="H16" s="118">
        <v>354297</v>
      </c>
      <c r="I16" s="69">
        <f t="shared" si="0"/>
        <v>354297</v>
      </c>
    </row>
    <row r="17" spans="1:9" ht="15.75" customHeight="1" x14ac:dyDescent="0.25">
      <c r="A17" s="55" t="s">
        <v>444</v>
      </c>
      <c r="B17" s="59" t="s">
        <v>251</v>
      </c>
      <c r="C17" s="18" t="s">
        <v>451</v>
      </c>
      <c r="D17" s="118">
        <v>0</v>
      </c>
      <c r="E17" s="118">
        <v>0</v>
      </c>
      <c r="F17" s="118">
        <v>0</v>
      </c>
      <c r="G17" s="118">
        <v>0</v>
      </c>
      <c r="H17" s="118">
        <v>164078</v>
      </c>
      <c r="I17" s="69">
        <f t="shared" si="0"/>
        <v>164078</v>
      </c>
    </row>
    <row r="18" spans="1:9" ht="15.75" customHeight="1" x14ac:dyDescent="0.25">
      <c r="A18" s="55" t="s">
        <v>444</v>
      </c>
      <c r="B18" s="59" t="s">
        <v>406</v>
      </c>
      <c r="C18" s="18" t="s">
        <v>450</v>
      </c>
      <c r="D18" s="118">
        <v>0</v>
      </c>
      <c r="E18" s="118">
        <v>0</v>
      </c>
      <c r="F18" s="118">
        <v>0</v>
      </c>
      <c r="G18" s="118">
        <v>0</v>
      </c>
      <c r="H18" s="118">
        <v>115600</v>
      </c>
      <c r="I18" s="69">
        <f t="shared" si="0"/>
        <v>115600</v>
      </c>
    </row>
    <row r="19" spans="1:9" ht="15.75" customHeight="1" thickBot="1" x14ac:dyDescent="0.3">
      <c r="A19" s="55" t="s">
        <v>444</v>
      </c>
      <c r="B19" s="59" t="s">
        <v>256</v>
      </c>
      <c r="C19" s="18" t="s">
        <v>449</v>
      </c>
      <c r="D19" s="118">
        <v>0</v>
      </c>
      <c r="E19" s="118">
        <v>0</v>
      </c>
      <c r="F19" s="118">
        <v>0</v>
      </c>
      <c r="G19" s="118">
        <v>0</v>
      </c>
      <c r="H19" s="118">
        <v>29950</v>
      </c>
      <c r="I19" s="69">
        <f t="shared" si="0"/>
        <v>29950</v>
      </c>
    </row>
    <row r="20" spans="1:9" ht="32.25" customHeight="1" thickBot="1" x14ac:dyDescent="0.3">
      <c r="A20" s="144" t="s">
        <v>676</v>
      </c>
      <c r="B20" s="145"/>
      <c r="C20" s="146"/>
      <c r="D20" s="110">
        <f>SUM(D8:D19)</f>
        <v>150000</v>
      </c>
      <c r="E20" s="110">
        <f t="shared" ref="E20:H20" si="1">SUM(E8:E19)</f>
        <v>389572.17</v>
      </c>
      <c r="F20" s="110">
        <f t="shared" si="1"/>
        <v>1328000</v>
      </c>
      <c r="G20" s="110">
        <f t="shared" si="1"/>
        <v>279500</v>
      </c>
      <c r="H20" s="110">
        <f t="shared" si="1"/>
        <v>663925</v>
      </c>
      <c r="I20" s="111">
        <f>SUM(I8:I19)</f>
        <v>2810997.17</v>
      </c>
    </row>
    <row r="21" spans="1:9" x14ac:dyDescent="0.25">
      <c r="B21" s="3"/>
      <c r="C21" s="3"/>
      <c r="D21" s="4"/>
      <c r="E21" s="2"/>
      <c r="F21" s="2"/>
      <c r="G21" s="2"/>
    </row>
    <row r="22" spans="1:9" s="5" customFormat="1" ht="15" x14ac:dyDescent="0.2">
      <c r="A22" s="14" t="s">
        <v>3</v>
      </c>
      <c r="B22" s="14"/>
      <c r="C22" s="15"/>
      <c r="D22" s="15"/>
    </row>
    <row r="23" spans="1:9" s="5" customFormat="1" ht="15.75" customHeight="1" x14ac:dyDescent="0.2">
      <c r="A23" s="141" t="s">
        <v>4</v>
      </c>
      <c r="B23" s="141"/>
      <c r="C23" s="141"/>
      <c r="D23" s="141"/>
    </row>
    <row r="24" spans="1:9" s="5" customFormat="1" ht="15" x14ac:dyDescent="0.2">
      <c r="B24" s="15"/>
      <c r="C24" s="15"/>
      <c r="D24" s="15"/>
    </row>
    <row r="25" spans="1:9" s="5" customFormat="1" ht="15.75" customHeight="1" x14ac:dyDescent="0.2">
      <c r="A25" s="142" t="s">
        <v>2</v>
      </c>
      <c r="B25" s="142"/>
      <c r="C25" s="142"/>
      <c r="D25" s="16"/>
    </row>
    <row r="26" spans="1:9" s="5" customFormat="1" ht="15" x14ac:dyDescent="0.2">
      <c r="A26" s="143" t="s">
        <v>5</v>
      </c>
      <c r="B26" s="143"/>
      <c r="C26" s="143"/>
      <c r="D26" s="16"/>
    </row>
    <row r="27" spans="1:9" s="5" customFormat="1" ht="15" x14ac:dyDescent="0.2">
      <c r="A27" s="143" t="s">
        <v>6</v>
      </c>
      <c r="B27" s="143"/>
      <c r="C27" s="143"/>
      <c r="D27" s="16"/>
    </row>
    <row r="28" spans="1:9" s="5" customFormat="1" ht="15" x14ac:dyDescent="0.2">
      <c r="A28" s="143" t="s">
        <v>7</v>
      </c>
      <c r="B28" s="143"/>
      <c r="C28" s="143"/>
      <c r="D28" s="16"/>
    </row>
    <row r="29" spans="1:9" s="5" customFormat="1" ht="15" x14ac:dyDescent="0.2">
      <c r="A29" s="143" t="s">
        <v>8</v>
      </c>
      <c r="B29" s="143"/>
      <c r="C29" s="143"/>
      <c r="D29" s="16"/>
    </row>
    <row r="30" spans="1:9" s="5" customFormat="1" ht="15" x14ac:dyDescent="0.2"/>
    <row r="31" spans="1:9" s="5" customFormat="1" ht="15.75" customHeight="1" x14ac:dyDescent="0.2">
      <c r="A31" s="141" t="s">
        <v>16</v>
      </c>
      <c r="B31" s="141"/>
      <c r="C31" s="141"/>
      <c r="D31" s="141"/>
    </row>
    <row r="32" spans="1:9" s="5" customFormat="1" ht="15" x14ac:dyDescent="0.2"/>
  </sheetData>
  <sortState ref="A6:I17">
    <sortCondition descending="1" ref="D6:D17"/>
    <sortCondition descending="1" ref="E6:E17"/>
    <sortCondition descending="1" ref="F6:F17"/>
    <sortCondition descending="1" ref="G6:G17"/>
  </sortState>
  <mergeCells count="9">
    <mergeCell ref="B3:H3"/>
    <mergeCell ref="A27:C27"/>
    <mergeCell ref="A28:C28"/>
    <mergeCell ref="A29:C29"/>
    <mergeCell ref="A31:D31"/>
    <mergeCell ref="A20:C20"/>
    <mergeCell ref="A23:D23"/>
    <mergeCell ref="A25:C25"/>
    <mergeCell ref="A26:C26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Footer>&amp;A&amp;RStránka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3"/>
  <sheetViews>
    <sheetView topLeftCell="A28" zoomScaleNormal="100" workbookViewId="0">
      <selection activeCell="G66" sqref="G66"/>
    </sheetView>
  </sheetViews>
  <sheetFormatPr defaultRowHeight="15.75" x14ac:dyDescent="0.25"/>
  <cols>
    <col min="1" max="1" width="13.25" customWidth="1"/>
    <col min="2" max="2" width="10.5" customWidth="1"/>
    <col min="3" max="3" width="96.625" customWidth="1"/>
    <col min="4" max="4" width="23.625" customWidth="1"/>
    <col min="5" max="5" width="14.25" customWidth="1"/>
    <col min="6" max="8" width="13.125" customWidth="1"/>
    <col min="9" max="9" width="14.25" customWidth="1"/>
  </cols>
  <sheetData>
    <row r="1" spans="1:9" ht="36" customHeight="1" x14ac:dyDescent="0.25">
      <c r="A1" s="5" t="s">
        <v>669</v>
      </c>
    </row>
    <row r="3" spans="1:9" ht="56.25" customHeight="1" x14ac:dyDescent="0.25">
      <c r="B3" s="149" t="s">
        <v>9</v>
      </c>
      <c r="C3" s="149"/>
      <c r="D3" s="149"/>
      <c r="E3" s="149"/>
      <c r="F3" s="149"/>
      <c r="G3" s="149"/>
      <c r="H3" s="149"/>
      <c r="I3" s="102"/>
    </row>
    <row r="4" spans="1:9" ht="25.5" customHeight="1" x14ac:dyDescent="0.25">
      <c r="B4" s="30"/>
      <c r="C4" s="30"/>
      <c r="D4" s="30"/>
      <c r="E4" s="30"/>
      <c r="F4" s="30"/>
      <c r="G4" s="30"/>
      <c r="H4" s="30"/>
      <c r="I4" s="102"/>
    </row>
    <row r="5" spans="1:9" ht="18.75" x14ac:dyDescent="0.25">
      <c r="A5" s="8" t="s">
        <v>690</v>
      </c>
      <c r="B5" s="27"/>
      <c r="C5" s="27"/>
      <c r="D5" s="30"/>
      <c r="E5" s="30"/>
      <c r="F5" s="30"/>
      <c r="G5" s="28"/>
      <c r="H5" s="31"/>
    </row>
    <row r="6" spans="1:9" ht="19.5" thickBot="1" x14ac:dyDescent="0.3">
      <c r="A6" s="8"/>
      <c r="B6" s="27"/>
      <c r="C6" s="27"/>
      <c r="D6" s="30"/>
      <c r="E6" s="30"/>
      <c r="F6" s="30"/>
      <c r="G6" s="28"/>
      <c r="H6" s="31"/>
    </row>
    <row r="7" spans="1:9" ht="69.95" customHeight="1" thickBot="1" x14ac:dyDescent="0.3">
      <c r="A7" s="72" t="s">
        <v>10</v>
      </c>
      <c r="B7" s="84" t="s">
        <v>0</v>
      </c>
      <c r="C7" s="85" t="s">
        <v>1</v>
      </c>
      <c r="D7" s="86" t="s">
        <v>685</v>
      </c>
      <c r="E7" s="86" t="s">
        <v>683</v>
      </c>
      <c r="F7" s="86" t="s">
        <v>682</v>
      </c>
      <c r="G7" s="86" t="s">
        <v>684</v>
      </c>
      <c r="H7" s="87" t="s">
        <v>15</v>
      </c>
      <c r="I7" s="77" t="s">
        <v>17</v>
      </c>
    </row>
    <row r="8" spans="1:9" ht="15.75" customHeight="1" x14ac:dyDescent="0.25">
      <c r="A8" s="55" t="s">
        <v>461</v>
      </c>
      <c r="B8" s="26">
        <v>28561163</v>
      </c>
      <c r="C8" s="19" t="s">
        <v>510</v>
      </c>
      <c r="D8" s="118">
        <v>2000000</v>
      </c>
      <c r="E8" s="118">
        <v>0</v>
      </c>
      <c r="F8" s="118">
        <v>500000</v>
      </c>
      <c r="G8" s="118">
        <v>0</v>
      </c>
      <c r="H8" s="118">
        <v>0</v>
      </c>
      <c r="I8" s="69">
        <f t="shared" ref="I8:I39" si="0">SUM(D8:H8)</f>
        <v>2500000</v>
      </c>
    </row>
    <row r="9" spans="1:9" ht="15.75" customHeight="1" x14ac:dyDescent="0.25">
      <c r="A9" s="55" t="s">
        <v>461</v>
      </c>
      <c r="B9" s="26" t="s">
        <v>278</v>
      </c>
      <c r="C9" s="18" t="s">
        <v>279</v>
      </c>
      <c r="D9" s="118">
        <v>800000</v>
      </c>
      <c r="E9" s="118">
        <v>397509</v>
      </c>
      <c r="F9" s="118">
        <v>0</v>
      </c>
      <c r="G9" s="118">
        <v>0</v>
      </c>
      <c r="H9" s="118">
        <v>257100</v>
      </c>
      <c r="I9" s="69">
        <f t="shared" si="0"/>
        <v>1454609</v>
      </c>
    </row>
    <row r="10" spans="1:9" ht="15.75" customHeight="1" x14ac:dyDescent="0.25">
      <c r="A10" s="55" t="s">
        <v>461</v>
      </c>
      <c r="B10" s="26" t="s">
        <v>502</v>
      </c>
      <c r="C10" s="18" t="s">
        <v>482</v>
      </c>
      <c r="D10" s="118">
        <v>536200</v>
      </c>
      <c r="E10" s="118">
        <v>0</v>
      </c>
      <c r="F10" s="118">
        <v>0</v>
      </c>
      <c r="G10" s="118">
        <v>280000</v>
      </c>
      <c r="H10" s="118">
        <v>0</v>
      </c>
      <c r="I10" s="69">
        <f t="shared" si="0"/>
        <v>816200</v>
      </c>
    </row>
    <row r="11" spans="1:9" ht="15.75" customHeight="1" x14ac:dyDescent="0.25">
      <c r="A11" s="55" t="s">
        <v>461</v>
      </c>
      <c r="B11" s="26" t="s">
        <v>512</v>
      </c>
      <c r="C11" s="18" t="s">
        <v>511</v>
      </c>
      <c r="D11" s="118">
        <v>245000</v>
      </c>
      <c r="E11" s="118">
        <v>0</v>
      </c>
      <c r="F11" s="118">
        <v>0</v>
      </c>
      <c r="G11" s="118">
        <v>0</v>
      </c>
      <c r="H11" s="118">
        <v>0</v>
      </c>
      <c r="I11" s="69">
        <f t="shared" si="0"/>
        <v>245000</v>
      </c>
    </row>
    <row r="12" spans="1:9" ht="15.75" customHeight="1" x14ac:dyDescent="0.25">
      <c r="A12" s="55" t="s">
        <v>461</v>
      </c>
      <c r="B12" s="26" t="s">
        <v>393</v>
      </c>
      <c r="C12" s="18" t="s">
        <v>372</v>
      </c>
      <c r="D12" s="118">
        <v>200000</v>
      </c>
      <c r="E12" s="118">
        <v>0</v>
      </c>
      <c r="F12" s="118">
        <v>0</v>
      </c>
      <c r="G12" s="118">
        <v>0</v>
      </c>
      <c r="H12" s="118">
        <v>0</v>
      </c>
      <c r="I12" s="69">
        <f t="shared" si="0"/>
        <v>200000</v>
      </c>
    </row>
    <row r="13" spans="1:9" ht="15.75" customHeight="1" x14ac:dyDescent="0.25">
      <c r="A13" s="55" t="s">
        <v>461</v>
      </c>
      <c r="B13" s="26" t="s">
        <v>585</v>
      </c>
      <c r="C13" s="18" t="s">
        <v>584</v>
      </c>
      <c r="D13" s="118">
        <v>147000</v>
      </c>
      <c r="E13" s="118">
        <v>0</v>
      </c>
      <c r="F13" s="118">
        <v>0</v>
      </c>
      <c r="G13" s="118">
        <v>0</v>
      </c>
      <c r="H13" s="118">
        <v>0</v>
      </c>
      <c r="I13" s="69">
        <f t="shared" si="0"/>
        <v>147000</v>
      </c>
    </row>
    <row r="14" spans="1:9" ht="15.75" customHeight="1" x14ac:dyDescent="0.25">
      <c r="A14" s="55" t="s">
        <v>461</v>
      </c>
      <c r="B14" s="26" t="s">
        <v>399</v>
      </c>
      <c r="C14" s="18" t="s">
        <v>488</v>
      </c>
      <c r="D14" s="118">
        <v>136976</v>
      </c>
      <c r="E14" s="118">
        <v>0</v>
      </c>
      <c r="F14" s="118">
        <v>0</v>
      </c>
      <c r="G14" s="118">
        <v>236720</v>
      </c>
      <c r="H14" s="118">
        <v>251920</v>
      </c>
      <c r="I14" s="69">
        <f t="shared" si="0"/>
        <v>625616</v>
      </c>
    </row>
    <row r="15" spans="1:9" ht="15.75" customHeight="1" x14ac:dyDescent="0.25">
      <c r="A15" s="55" t="s">
        <v>461</v>
      </c>
      <c r="B15" s="26" t="s">
        <v>475</v>
      </c>
      <c r="C15" s="18" t="s">
        <v>469</v>
      </c>
      <c r="D15" s="118">
        <v>56000</v>
      </c>
      <c r="E15" s="118">
        <v>259000</v>
      </c>
      <c r="F15" s="118">
        <v>197736</v>
      </c>
      <c r="G15" s="118">
        <v>352000</v>
      </c>
      <c r="H15" s="118">
        <v>970800</v>
      </c>
      <c r="I15" s="69">
        <f t="shared" si="0"/>
        <v>1835536</v>
      </c>
    </row>
    <row r="16" spans="1:9" ht="15.75" customHeight="1" x14ac:dyDescent="0.25">
      <c r="A16" s="55" t="s">
        <v>461</v>
      </c>
      <c r="B16" s="26" t="s">
        <v>518</v>
      </c>
      <c r="C16" s="18" t="s">
        <v>517</v>
      </c>
      <c r="D16" s="118">
        <v>0</v>
      </c>
      <c r="E16" s="118">
        <v>764723.88</v>
      </c>
      <c r="F16" s="118">
        <v>0</v>
      </c>
      <c r="G16" s="118">
        <v>0</v>
      </c>
      <c r="H16" s="118">
        <v>0</v>
      </c>
      <c r="I16" s="69">
        <f t="shared" si="0"/>
        <v>764723.88</v>
      </c>
    </row>
    <row r="17" spans="1:9" ht="15.75" customHeight="1" x14ac:dyDescent="0.25">
      <c r="A17" s="55" t="s">
        <v>461</v>
      </c>
      <c r="B17" s="26" t="s">
        <v>516</v>
      </c>
      <c r="C17" s="19" t="s">
        <v>515</v>
      </c>
      <c r="D17" s="118">
        <v>0</v>
      </c>
      <c r="E17" s="118">
        <v>559831</v>
      </c>
      <c r="F17" s="118">
        <v>0</v>
      </c>
      <c r="G17" s="118">
        <v>0</v>
      </c>
      <c r="H17" s="118">
        <v>0</v>
      </c>
      <c r="I17" s="69">
        <f t="shared" si="0"/>
        <v>559831</v>
      </c>
    </row>
    <row r="18" spans="1:9" ht="15.75" customHeight="1" x14ac:dyDescent="0.25">
      <c r="A18" s="55" t="s">
        <v>461</v>
      </c>
      <c r="B18" s="26" t="s">
        <v>366</v>
      </c>
      <c r="C18" s="18" t="s">
        <v>364</v>
      </c>
      <c r="D18" s="118">
        <v>0</v>
      </c>
      <c r="E18" s="118">
        <v>272357.7</v>
      </c>
      <c r="F18" s="118">
        <v>0</v>
      </c>
      <c r="G18" s="118">
        <v>0</v>
      </c>
      <c r="H18" s="118">
        <v>0</v>
      </c>
      <c r="I18" s="69">
        <f t="shared" si="0"/>
        <v>272357.7</v>
      </c>
    </row>
    <row r="19" spans="1:9" ht="15.75" customHeight="1" x14ac:dyDescent="0.25">
      <c r="A19" s="55" t="s">
        <v>461</v>
      </c>
      <c r="B19" s="26" t="s">
        <v>586</v>
      </c>
      <c r="C19" s="18" t="s">
        <v>583</v>
      </c>
      <c r="D19" s="118">
        <v>0</v>
      </c>
      <c r="E19" s="118">
        <v>232184</v>
      </c>
      <c r="F19" s="118">
        <v>0</v>
      </c>
      <c r="G19" s="118">
        <v>0</v>
      </c>
      <c r="H19" s="118">
        <v>0</v>
      </c>
      <c r="I19" s="69">
        <f t="shared" si="0"/>
        <v>232184</v>
      </c>
    </row>
    <row r="20" spans="1:9" ht="15.75" customHeight="1" x14ac:dyDescent="0.25">
      <c r="A20" s="55" t="s">
        <v>461</v>
      </c>
      <c r="B20" s="26" t="s">
        <v>42</v>
      </c>
      <c r="C20" s="18" t="s">
        <v>410</v>
      </c>
      <c r="D20" s="118">
        <v>0</v>
      </c>
      <c r="E20" s="118">
        <v>111539</v>
      </c>
      <c r="F20" s="118">
        <v>0</v>
      </c>
      <c r="G20" s="118">
        <v>0</v>
      </c>
      <c r="H20" s="118">
        <v>0</v>
      </c>
      <c r="I20" s="69">
        <f t="shared" si="0"/>
        <v>111539</v>
      </c>
    </row>
    <row r="21" spans="1:9" ht="15.75" customHeight="1" x14ac:dyDescent="0.25">
      <c r="A21" s="55" t="s">
        <v>461</v>
      </c>
      <c r="B21" s="26" t="s">
        <v>91</v>
      </c>
      <c r="C21" s="18" t="s">
        <v>521</v>
      </c>
      <c r="D21" s="118">
        <v>0</v>
      </c>
      <c r="E21" s="118">
        <v>0</v>
      </c>
      <c r="F21" s="118">
        <v>150000</v>
      </c>
      <c r="G21" s="118">
        <v>0</v>
      </c>
      <c r="H21" s="118">
        <v>0</v>
      </c>
      <c r="I21" s="69">
        <f t="shared" si="0"/>
        <v>150000</v>
      </c>
    </row>
    <row r="22" spans="1:9" ht="15.75" customHeight="1" x14ac:dyDescent="0.25">
      <c r="A22" s="55" t="s">
        <v>461</v>
      </c>
      <c r="B22" s="26" t="s">
        <v>525</v>
      </c>
      <c r="C22" s="18" t="s">
        <v>519</v>
      </c>
      <c r="D22" s="118">
        <v>0</v>
      </c>
      <c r="E22" s="118">
        <v>0</v>
      </c>
      <c r="F22" s="118">
        <v>118000</v>
      </c>
      <c r="G22" s="118">
        <v>0</v>
      </c>
      <c r="H22" s="118">
        <v>0</v>
      </c>
      <c r="I22" s="69">
        <f t="shared" si="0"/>
        <v>118000</v>
      </c>
    </row>
    <row r="23" spans="1:9" ht="15.75" customHeight="1" x14ac:dyDescent="0.25">
      <c r="A23" s="55" t="s">
        <v>461</v>
      </c>
      <c r="B23" s="26" t="s">
        <v>298</v>
      </c>
      <c r="C23" s="18" t="s">
        <v>468</v>
      </c>
      <c r="D23" s="118">
        <v>0</v>
      </c>
      <c r="E23" s="118">
        <v>0</v>
      </c>
      <c r="F23" s="118">
        <v>86925</v>
      </c>
      <c r="G23" s="118">
        <v>209000</v>
      </c>
      <c r="H23" s="118">
        <v>124000</v>
      </c>
      <c r="I23" s="69">
        <f t="shared" si="0"/>
        <v>419925</v>
      </c>
    </row>
    <row r="24" spans="1:9" ht="15.75" customHeight="1" x14ac:dyDescent="0.25">
      <c r="A24" s="55" t="s">
        <v>461</v>
      </c>
      <c r="B24" s="26" t="s">
        <v>514</v>
      </c>
      <c r="C24" s="18" t="s">
        <v>513</v>
      </c>
      <c r="D24" s="118">
        <v>0</v>
      </c>
      <c r="E24" s="118">
        <v>0</v>
      </c>
      <c r="F24" s="118">
        <v>79000</v>
      </c>
      <c r="G24" s="118">
        <v>0</v>
      </c>
      <c r="H24" s="118">
        <v>0</v>
      </c>
      <c r="I24" s="69">
        <f t="shared" si="0"/>
        <v>79000</v>
      </c>
    </row>
    <row r="25" spans="1:9" ht="15.75" customHeight="1" x14ac:dyDescent="0.25">
      <c r="A25" s="55" t="s">
        <v>461</v>
      </c>
      <c r="B25" s="26" t="s">
        <v>524</v>
      </c>
      <c r="C25" s="18" t="s">
        <v>522</v>
      </c>
      <c r="D25" s="118">
        <v>0</v>
      </c>
      <c r="E25" s="118">
        <v>0</v>
      </c>
      <c r="F25" s="118">
        <v>78892</v>
      </c>
      <c r="G25" s="118">
        <v>0</v>
      </c>
      <c r="H25" s="118">
        <v>0</v>
      </c>
      <c r="I25" s="69">
        <f t="shared" si="0"/>
        <v>78892</v>
      </c>
    </row>
    <row r="26" spans="1:9" ht="15.75" customHeight="1" x14ac:dyDescent="0.25">
      <c r="A26" s="55" t="s">
        <v>461</v>
      </c>
      <c r="B26" s="26" t="s">
        <v>83</v>
      </c>
      <c r="C26" s="18" t="s">
        <v>520</v>
      </c>
      <c r="D26" s="118">
        <v>0</v>
      </c>
      <c r="E26" s="118">
        <v>0</v>
      </c>
      <c r="F26" s="118">
        <v>65063</v>
      </c>
      <c r="G26" s="118">
        <v>0</v>
      </c>
      <c r="H26" s="118">
        <v>0</v>
      </c>
      <c r="I26" s="69">
        <f t="shared" si="0"/>
        <v>65063</v>
      </c>
    </row>
    <row r="27" spans="1:9" ht="15.75" customHeight="1" x14ac:dyDescent="0.25">
      <c r="A27" s="55" t="s">
        <v>461</v>
      </c>
      <c r="B27" s="26" t="s">
        <v>71</v>
      </c>
      <c r="C27" s="18" t="s">
        <v>483</v>
      </c>
      <c r="D27" s="118">
        <v>0</v>
      </c>
      <c r="E27" s="118">
        <v>0</v>
      </c>
      <c r="F27" s="118">
        <v>60000</v>
      </c>
      <c r="G27" s="118">
        <v>0</v>
      </c>
      <c r="H27" s="118">
        <v>127400</v>
      </c>
      <c r="I27" s="69">
        <f t="shared" si="0"/>
        <v>187400</v>
      </c>
    </row>
    <row r="28" spans="1:9" ht="15.75" customHeight="1" x14ac:dyDescent="0.25">
      <c r="A28" s="55" t="s">
        <v>461</v>
      </c>
      <c r="B28" s="26" t="s">
        <v>136</v>
      </c>
      <c r="C28" s="18" t="s">
        <v>523</v>
      </c>
      <c r="D28" s="118">
        <v>0</v>
      </c>
      <c r="E28" s="118">
        <v>0</v>
      </c>
      <c r="F28" s="118">
        <v>52020</v>
      </c>
      <c r="G28" s="118">
        <v>0</v>
      </c>
      <c r="H28" s="118">
        <v>0</v>
      </c>
      <c r="I28" s="69">
        <f t="shared" si="0"/>
        <v>52020</v>
      </c>
    </row>
    <row r="29" spans="1:9" ht="15.75" customHeight="1" x14ac:dyDescent="0.25">
      <c r="A29" s="55" t="s">
        <v>461</v>
      </c>
      <c r="B29" s="26" t="s">
        <v>473</v>
      </c>
      <c r="C29" s="18" t="s">
        <v>467</v>
      </c>
      <c r="D29" s="118">
        <v>0</v>
      </c>
      <c r="E29" s="118">
        <v>0</v>
      </c>
      <c r="F29" s="118">
        <v>0</v>
      </c>
      <c r="G29" s="118">
        <v>281319</v>
      </c>
      <c r="H29" s="118">
        <v>0</v>
      </c>
      <c r="I29" s="69">
        <f t="shared" si="0"/>
        <v>281319</v>
      </c>
    </row>
    <row r="30" spans="1:9" ht="15.75" customHeight="1" x14ac:dyDescent="0.25">
      <c r="A30" s="55" t="s">
        <v>461</v>
      </c>
      <c r="B30" s="26" t="s">
        <v>503</v>
      </c>
      <c r="C30" s="18" t="s">
        <v>484</v>
      </c>
      <c r="D30" s="118">
        <v>0</v>
      </c>
      <c r="E30" s="118">
        <v>0</v>
      </c>
      <c r="F30" s="118">
        <v>0</v>
      </c>
      <c r="G30" s="118">
        <v>193285</v>
      </c>
      <c r="H30" s="118">
        <v>0</v>
      </c>
      <c r="I30" s="69">
        <f t="shared" si="0"/>
        <v>193285</v>
      </c>
    </row>
    <row r="31" spans="1:9" ht="15.75" customHeight="1" x14ac:dyDescent="0.25">
      <c r="A31" s="55" t="s">
        <v>461</v>
      </c>
      <c r="B31" s="26" t="s">
        <v>470</v>
      </c>
      <c r="C31" s="18" t="s">
        <v>462</v>
      </c>
      <c r="D31" s="118">
        <v>0</v>
      </c>
      <c r="E31" s="118">
        <v>0</v>
      </c>
      <c r="F31" s="118">
        <v>0</v>
      </c>
      <c r="G31" s="118">
        <v>188000</v>
      </c>
      <c r="H31" s="118">
        <v>0</v>
      </c>
      <c r="I31" s="69">
        <f t="shared" si="0"/>
        <v>188000</v>
      </c>
    </row>
    <row r="32" spans="1:9" ht="15.75" customHeight="1" x14ac:dyDescent="0.25">
      <c r="A32" s="55" t="s">
        <v>461</v>
      </c>
      <c r="B32" s="26" t="s">
        <v>441</v>
      </c>
      <c r="C32" s="18" t="s">
        <v>495</v>
      </c>
      <c r="D32" s="118">
        <v>0</v>
      </c>
      <c r="E32" s="118">
        <v>0</v>
      </c>
      <c r="F32" s="118">
        <v>0</v>
      </c>
      <c r="G32" s="118">
        <v>186000</v>
      </c>
      <c r="H32" s="118">
        <v>0</v>
      </c>
      <c r="I32" s="69">
        <f t="shared" si="0"/>
        <v>186000</v>
      </c>
    </row>
    <row r="33" spans="1:9" ht="15.75" customHeight="1" x14ac:dyDescent="0.25">
      <c r="A33" s="55" t="s">
        <v>461</v>
      </c>
      <c r="B33" s="26" t="s">
        <v>506</v>
      </c>
      <c r="C33" s="18" t="s">
        <v>491</v>
      </c>
      <c r="D33" s="118">
        <v>0</v>
      </c>
      <c r="E33" s="118">
        <v>0</v>
      </c>
      <c r="F33" s="118">
        <v>0</v>
      </c>
      <c r="G33" s="118">
        <v>179000</v>
      </c>
      <c r="H33" s="118">
        <v>0</v>
      </c>
      <c r="I33" s="69">
        <f t="shared" si="0"/>
        <v>179000</v>
      </c>
    </row>
    <row r="34" spans="1:9" ht="15.75" customHeight="1" x14ac:dyDescent="0.25">
      <c r="A34" s="55" t="s">
        <v>461</v>
      </c>
      <c r="B34" s="26" t="s">
        <v>508</v>
      </c>
      <c r="C34" s="18" t="s">
        <v>498</v>
      </c>
      <c r="D34" s="118">
        <v>0</v>
      </c>
      <c r="E34" s="118">
        <v>0</v>
      </c>
      <c r="F34" s="118">
        <v>0</v>
      </c>
      <c r="G34" s="118">
        <v>179000</v>
      </c>
      <c r="H34" s="118">
        <v>0</v>
      </c>
      <c r="I34" s="69">
        <f t="shared" si="0"/>
        <v>179000</v>
      </c>
    </row>
    <row r="35" spans="1:9" ht="15.75" customHeight="1" x14ac:dyDescent="0.25">
      <c r="A35" s="55" t="s">
        <v>461</v>
      </c>
      <c r="B35" s="26" t="s">
        <v>216</v>
      </c>
      <c r="C35" s="18" t="s">
        <v>497</v>
      </c>
      <c r="D35" s="118">
        <v>0</v>
      </c>
      <c r="E35" s="118">
        <v>0</v>
      </c>
      <c r="F35" s="118">
        <v>0</v>
      </c>
      <c r="G35" s="118">
        <v>171200</v>
      </c>
      <c r="H35" s="118">
        <v>0</v>
      </c>
      <c r="I35" s="69">
        <f t="shared" si="0"/>
        <v>171200</v>
      </c>
    </row>
    <row r="36" spans="1:9" ht="15.75" customHeight="1" x14ac:dyDescent="0.25">
      <c r="A36" s="55" t="s">
        <v>461</v>
      </c>
      <c r="B36" s="26" t="s">
        <v>22</v>
      </c>
      <c r="C36" s="18" t="s">
        <v>464</v>
      </c>
      <c r="D36" s="118">
        <v>0</v>
      </c>
      <c r="E36" s="118">
        <v>0</v>
      </c>
      <c r="F36" s="118">
        <v>0</v>
      </c>
      <c r="G36" s="118">
        <v>150000</v>
      </c>
      <c r="H36" s="118">
        <v>107200</v>
      </c>
      <c r="I36" s="69">
        <f t="shared" si="0"/>
        <v>257200</v>
      </c>
    </row>
    <row r="37" spans="1:9" ht="15.75" customHeight="1" x14ac:dyDescent="0.25">
      <c r="A37" s="55" t="s">
        <v>461</v>
      </c>
      <c r="B37" s="26" t="s">
        <v>352</v>
      </c>
      <c r="C37" s="18" t="s">
        <v>493</v>
      </c>
      <c r="D37" s="118">
        <v>0</v>
      </c>
      <c r="E37" s="118">
        <v>0</v>
      </c>
      <c r="F37" s="118">
        <v>0</v>
      </c>
      <c r="G37" s="118">
        <v>134098</v>
      </c>
      <c r="H37" s="118">
        <v>0</v>
      </c>
      <c r="I37" s="69">
        <f t="shared" si="0"/>
        <v>134098</v>
      </c>
    </row>
    <row r="38" spans="1:9" ht="15.75" customHeight="1" x14ac:dyDescent="0.25">
      <c r="A38" s="55" t="s">
        <v>461</v>
      </c>
      <c r="B38" s="26" t="s">
        <v>58</v>
      </c>
      <c r="C38" s="18" t="s">
        <v>474</v>
      </c>
      <c r="D38" s="118">
        <v>0</v>
      </c>
      <c r="E38" s="118">
        <v>0</v>
      </c>
      <c r="F38" s="118">
        <v>0</v>
      </c>
      <c r="G38" s="118">
        <v>127000</v>
      </c>
      <c r="H38" s="118">
        <v>120000</v>
      </c>
      <c r="I38" s="69">
        <f t="shared" si="0"/>
        <v>247000</v>
      </c>
    </row>
    <row r="39" spans="1:9" ht="15.75" customHeight="1" x14ac:dyDescent="0.25">
      <c r="A39" s="55" t="s">
        <v>461</v>
      </c>
      <c r="B39" s="26" t="s">
        <v>211</v>
      </c>
      <c r="C39" s="18" t="s">
        <v>496</v>
      </c>
      <c r="D39" s="118">
        <v>0</v>
      </c>
      <c r="E39" s="118">
        <v>0</v>
      </c>
      <c r="F39" s="118">
        <v>0</v>
      </c>
      <c r="G39" s="118">
        <v>108140</v>
      </c>
      <c r="H39" s="118">
        <v>0</v>
      </c>
      <c r="I39" s="69">
        <f t="shared" si="0"/>
        <v>108140</v>
      </c>
    </row>
    <row r="40" spans="1:9" ht="15.75" customHeight="1" x14ac:dyDescent="0.25">
      <c r="A40" s="55" t="s">
        <v>461</v>
      </c>
      <c r="B40" s="26" t="s">
        <v>196</v>
      </c>
      <c r="C40" s="18" t="s">
        <v>197</v>
      </c>
      <c r="D40" s="118">
        <v>0</v>
      </c>
      <c r="E40" s="118">
        <v>0</v>
      </c>
      <c r="F40" s="118">
        <v>0</v>
      </c>
      <c r="G40" s="118">
        <v>104377</v>
      </c>
      <c r="H40" s="118">
        <v>0</v>
      </c>
      <c r="I40" s="69">
        <f t="shared" ref="I40:I59" si="1">SUM(D40:H40)</f>
        <v>104377</v>
      </c>
    </row>
    <row r="41" spans="1:9" ht="15.75" customHeight="1" x14ac:dyDescent="0.25">
      <c r="A41" s="55" t="s">
        <v>461</v>
      </c>
      <c r="B41" s="26" t="s">
        <v>471</v>
      </c>
      <c r="C41" s="18" t="s">
        <v>465</v>
      </c>
      <c r="D41" s="118">
        <v>0</v>
      </c>
      <c r="E41" s="118">
        <v>0</v>
      </c>
      <c r="F41" s="118">
        <v>0</v>
      </c>
      <c r="G41" s="118">
        <v>100000</v>
      </c>
      <c r="H41" s="118">
        <v>0</v>
      </c>
      <c r="I41" s="69">
        <f t="shared" si="1"/>
        <v>100000</v>
      </c>
    </row>
    <row r="42" spans="1:9" ht="15.75" customHeight="1" x14ac:dyDescent="0.25">
      <c r="A42" s="55" t="s">
        <v>461</v>
      </c>
      <c r="B42" s="26" t="s">
        <v>507</v>
      </c>
      <c r="C42" s="18" t="s">
        <v>494</v>
      </c>
      <c r="D42" s="118">
        <v>0</v>
      </c>
      <c r="E42" s="118">
        <v>0</v>
      </c>
      <c r="F42" s="118">
        <v>0</v>
      </c>
      <c r="G42" s="118">
        <v>100000</v>
      </c>
      <c r="H42" s="118">
        <v>0</v>
      </c>
      <c r="I42" s="69">
        <f t="shared" si="1"/>
        <v>100000</v>
      </c>
    </row>
    <row r="43" spans="1:9" ht="15.75" customHeight="1" x14ac:dyDescent="0.25">
      <c r="A43" s="55" t="s">
        <v>461</v>
      </c>
      <c r="B43" s="26" t="s">
        <v>235</v>
      </c>
      <c r="C43" s="18" t="s">
        <v>476</v>
      </c>
      <c r="D43" s="118">
        <v>0</v>
      </c>
      <c r="E43" s="118">
        <v>0</v>
      </c>
      <c r="F43" s="118">
        <v>0</v>
      </c>
      <c r="G43" s="118">
        <v>96000</v>
      </c>
      <c r="H43" s="118">
        <v>0</v>
      </c>
      <c r="I43" s="69">
        <f t="shared" si="1"/>
        <v>96000</v>
      </c>
    </row>
    <row r="44" spans="1:9" ht="15.75" customHeight="1" x14ac:dyDescent="0.25">
      <c r="A44" s="55" t="s">
        <v>461</v>
      </c>
      <c r="B44" s="26" t="s">
        <v>505</v>
      </c>
      <c r="C44" s="18" t="s">
        <v>490</v>
      </c>
      <c r="D44" s="118">
        <v>0</v>
      </c>
      <c r="E44" s="118">
        <v>0</v>
      </c>
      <c r="F44" s="118">
        <v>0</v>
      </c>
      <c r="G44" s="118">
        <v>95696</v>
      </c>
      <c r="H44" s="118">
        <v>0</v>
      </c>
      <c r="I44" s="69">
        <f t="shared" si="1"/>
        <v>95696</v>
      </c>
    </row>
    <row r="45" spans="1:9" ht="15.75" customHeight="1" x14ac:dyDescent="0.25">
      <c r="A45" s="55" t="s">
        <v>461</v>
      </c>
      <c r="B45" s="26" t="s">
        <v>302</v>
      </c>
      <c r="C45" s="18" t="s">
        <v>489</v>
      </c>
      <c r="D45" s="118">
        <v>0</v>
      </c>
      <c r="E45" s="118">
        <v>0</v>
      </c>
      <c r="F45" s="118">
        <v>0</v>
      </c>
      <c r="G45" s="118">
        <v>50000</v>
      </c>
      <c r="H45" s="118">
        <v>135000</v>
      </c>
      <c r="I45" s="69">
        <f t="shared" si="1"/>
        <v>185000</v>
      </c>
    </row>
    <row r="46" spans="1:9" ht="15.75" customHeight="1" x14ac:dyDescent="0.25">
      <c r="A46" s="55" t="s">
        <v>461</v>
      </c>
      <c r="B46" s="26" t="s">
        <v>112</v>
      </c>
      <c r="C46" s="18" t="s">
        <v>113</v>
      </c>
      <c r="D46" s="118">
        <v>0</v>
      </c>
      <c r="E46" s="118">
        <v>0</v>
      </c>
      <c r="F46" s="118">
        <v>0</v>
      </c>
      <c r="G46" s="118">
        <v>49612</v>
      </c>
      <c r="H46" s="118">
        <v>140571</v>
      </c>
      <c r="I46" s="69">
        <f t="shared" si="1"/>
        <v>190183</v>
      </c>
    </row>
    <row r="47" spans="1:9" ht="15.75" customHeight="1" x14ac:dyDescent="0.25">
      <c r="A47" s="55" t="s">
        <v>461</v>
      </c>
      <c r="B47" s="26" t="s">
        <v>504</v>
      </c>
      <c r="C47" s="18" t="s">
        <v>486</v>
      </c>
      <c r="D47" s="118">
        <v>0</v>
      </c>
      <c r="E47" s="118">
        <v>0</v>
      </c>
      <c r="F47" s="118">
        <v>0</v>
      </c>
      <c r="G47" s="118">
        <v>37295</v>
      </c>
      <c r="H47" s="118">
        <v>0</v>
      </c>
      <c r="I47" s="69">
        <f t="shared" si="1"/>
        <v>37295</v>
      </c>
    </row>
    <row r="48" spans="1:9" ht="15.75" customHeight="1" x14ac:dyDescent="0.25">
      <c r="A48" s="55" t="s">
        <v>461</v>
      </c>
      <c r="B48" s="26" t="s">
        <v>65</v>
      </c>
      <c r="C48" s="18" t="s">
        <v>477</v>
      </c>
      <c r="D48" s="118">
        <v>0</v>
      </c>
      <c r="E48" s="118">
        <v>0</v>
      </c>
      <c r="F48" s="118">
        <v>0</v>
      </c>
      <c r="G48" s="118">
        <v>0</v>
      </c>
      <c r="H48" s="118">
        <v>1081677</v>
      </c>
      <c r="I48" s="69">
        <f t="shared" si="1"/>
        <v>1081677</v>
      </c>
    </row>
    <row r="49" spans="1:9" ht="15.75" customHeight="1" x14ac:dyDescent="0.25">
      <c r="A49" s="55" t="s">
        <v>461</v>
      </c>
      <c r="B49" s="26" t="s">
        <v>509</v>
      </c>
      <c r="C49" s="18" t="s">
        <v>499</v>
      </c>
      <c r="D49" s="118">
        <v>0</v>
      </c>
      <c r="E49" s="118">
        <v>0</v>
      </c>
      <c r="F49" s="118">
        <v>0</v>
      </c>
      <c r="G49" s="118">
        <v>0</v>
      </c>
      <c r="H49" s="118">
        <v>375334</v>
      </c>
      <c r="I49" s="69">
        <f t="shared" si="1"/>
        <v>375334</v>
      </c>
    </row>
    <row r="50" spans="1:9" ht="15.75" customHeight="1" x14ac:dyDescent="0.25">
      <c r="A50" s="55" t="s">
        <v>461</v>
      </c>
      <c r="B50" s="26" t="s">
        <v>500</v>
      </c>
      <c r="C50" s="18" t="s">
        <v>480</v>
      </c>
      <c r="D50" s="118">
        <v>0</v>
      </c>
      <c r="E50" s="118">
        <v>0</v>
      </c>
      <c r="F50" s="118">
        <v>0</v>
      </c>
      <c r="G50" s="118">
        <v>0</v>
      </c>
      <c r="H50" s="118">
        <v>320000</v>
      </c>
      <c r="I50" s="69">
        <f t="shared" si="1"/>
        <v>320000</v>
      </c>
    </row>
    <row r="51" spans="1:9" ht="15.75" customHeight="1" x14ac:dyDescent="0.25">
      <c r="A51" s="55" t="s">
        <v>461</v>
      </c>
      <c r="B51" s="26" t="s">
        <v>268</v>
      </c>
      <c r="C51" s="18" t="s">
        <v>485</v>
      </c>
      <c r="D51" s="118">
        <v>0</v>
      </c>
      <c r="E51" s="118">
        <v>0</v>
      </c>
      <c r="F51" s="118">
        <v>0</v>
      </c>
      <c r="G51" s="118">
        <v>0</v>
      </c>
      <c r="H51" s="118">
        <v>275469</v>
      </c>
      <c r="I51" s="69">
        <f t="shared" si="1"/>
        <v>275469</v>
      </c>
    </row>
    <row r="52" spans="1:9" ht="15.75" customHeight="1" x14ac:dyDescent="0.25">
      <c r="A52" s="55" t="s">
        <v>461</v>
      </c>
      <c r="B52" s="26" t="s">
        <v>40</v>
      </c>
      <c r="C52" s="18" t="s">
        <v>41</v>
      </c>
      <c r="D52" s="118">
        <v>0</v>
      </c>
      <c r="E52" s="118">
        <v>0</v>
      </c>
      <c r="F52" s="118">
        <v>0</v>
      </c>
      <c r="G52" s="118">
        <v>0</v>
      </c>
      <c r="H52" s="118">
        <v>174000</v>
      </c>
      <c r="I52" s="69">
        <f t="shared" si="1"/>
        <v>174000</v>
      </c>
    </row>
    <row r="53" spans="1:9" ht="15.75" customHeight="1" x14ac:dyDescent="0.25">
      <c r="A53" s="55" t="s">
        <v>461</v>
      </c>
      <c r="B53" s="26" t="s">
        <v>67</v>
      </c>
      <c r="C53" s="18" t="s">
        <v>478</v>
      </c>
      <c r="D53" s="118">
        <v>0</v>
      </c>
      <c r="E53" s="118">
        <v>0</v>
      </c>
      <c r="F53" s="118">
        <v>0</v>
      </c>
      <c r="G53" s="118">
        <v>0</v>
      </c>
      <c r="H53" s="118">
        <v>119900</v>
      </c>
      <c r="I53" s="69">
        <f t="shared" si="1"/>
        <v>119900</v>
      </c>
    </row>
    <row r="54" spans="1:9" ht="15.75" customHeight="1" x14ac:dyDescent="0.25">
      <c r="A54" s="55" t="s">
        <v>461</v>
      </c>
      <c r="B54" s="26" t="s">
        <v>249</v>
      </c>
      <c r="C54" s="18" t="s">
        <v>487</v>
      </c>
      <c r="D54" s="118">
        <v>0</v>
      </c>
      <c r="E54" s="118">
        <v>0</v>
      </c>
      <c r="F54" s="118">
        <v>0</v>
      </c>
      <c r="G54" s="118">
        <v>0</v>
      </c>
      <c r="H54" s="118">
        <v>114600</v>
      </c>
      <c r="I54" s="69">
        <f t="shared" si="1"/>
        <v>114600</v>
      </c>
    </row>
    <row r="55" spans="1:9" ht="15.75" customHeight="1" x14ac:dyDescent="0.25">
      <c r="A55" s="55" t="s">
        <v>461</v>
      </c>
      <c r="B55" s="26" t="s">
        <v>235</v>
      </c>
      <c r="C55" s="18" t="s">
        <v>492</v>
      </c>
      <c r="D55" s="118">
        <v>0</v>
      </c>
      <c r="E55" s="118">
        <v>0</v>
      </c>
      <c r="F55" s="118">
        <v>0</v>
      </c>
      <c r="G55" s="118">
        <v>0</v>
      </c>
      <c r="H55" s="118">
        <v>110000</v>
      </c>
      <c r="I55" s="69">
        <f t="shared" si="1"/>
        <v>110000</v>
      </c>
    </row>
    <row r="56" spans="1:9" ht="15.75" customHeight="1" x14ac:dyDescent="0.25">
      <c r="A56" s="55" t="s">
        <v>461</v>
      </c>
      <c r="B56" s="26" t="s">
        <v>20</v>
      </c>
      <c r="C56" s="18" t="s">
        <v>463</v>
      </c>
      <c r="D56" s="118">
        <v>0</v>
      </c>
      <c r="E56" s="118">
        <v>0</v>
      </c>
      <c r="F56" s="118">
        <v>0</v>
      </c>
      <c r="G56" s="118">
        <v>0</v>
      </c>
      <c r="H56" s="118">
        <v>100000</v>
      </c>
      <c r="I56" s="69">
        <f t="shared" si="1"/>
        <v>100000</v>
      </c>
    </row>
    <row r="57" spans="1:9" ht="15.75" customHeight="1" x14ac:dyDescent="0.25">
      <c r="A57" s="55" t="s">
        <v>461</v>
      </c>
      <c r="B57" s="26" t="s">
        <v>69</v>
      </c>
      <c r="C57" s="18" t="s">
        <v>479</v>
      </c>
      <c r="D57" s="118">
        <v>0</v>
      </c>
      <c r="E57" s="118">
        <v>0</v>
      </c>
      <c r="F57" s="118">
        <v>0</v>
      </c>
      <c r="G57" s="118">
        <v>0</v>
      </c>
      <c r="H57" s="118">
        <v>73500</v>
      </c>
      <c r="I57" s="69">
        <f t="shared" si="1"/>
        <v>73500</v>
      </c>
    </row>
    <row r="58" spans="1:9" ht="15.75" customHeight="1" x14ac:dyDescent="0.25">
      <c r="A58" s="55" t="s">
        <v>461</v>
      </c>
      <c r="B58" s="26" t="s">
        <v>501</v>
      </c>
      <c r="C58" s="18" t="s">
        <v>481</v>
      </c>
      <c r="D58" s="118">
        <v>0</v>
      </c>
      <c r="E58" s="118">
        <v>0</v>
      </c>
      <c r="F58" s="118">
        <v>0</v>
      </c>
      <c r="G58" s="118">
        <v>0</v>
      </c>
      <c r="H58" s="118">
        <v>55370</v>
      </c>
      <c r="I58" s="69">
        <f t="shared" si="1"/>
        <v>55370</v>
      </c>
    </row>
    <row r="59" spans="1:9" ht="15.75" customHeight="1" thickBot="1" x14ac:dyDescent="0.3">
      <c r="A59" s="55" t="s">
        <v>461</v>
      </c>
      <c r="B59" s="26" t="s">
        <v>472</v>
      </c>
      <c r="C59" s="18" t="s">
        <v>466</v>
      </c>
      <c r="D59" s="118">
        <v>0</v>
      </c>
      <c r="E59" s="118">
        <v>0</v>
      </c>
      <c r="F59" s="118">
        <v>0</v>
      </c>
      <c r="G59" s="118">
        <v>0</v>
      </c>
      <c r="H59" s="118">
        <v>35468</v>
      </c>
      <c r="I59" s="69">
        <f t="shared" si="1"/>
        <v>35468</v>
      </c>
    </row>
    <row r="60" spans="1:9" ht="32.25" customHeight="1" thickBot="1" x14ac:dyDescent="0.3">
      <c r="A60" s="144" t="s">
        <v>677</v>
      </c>
      <c r="B60" s="145"/>
      <c r="C60" s="146"/>
      <c r="D60" s="110">
        <f t="shared" ref="D60:I60" si="2">SUM(D8:D59)</f>
        <v>4121176</v>
      </c>
      <c r="E60" s="110">
        <f t="shared" si="2"/>
        <v>2597144.58</v>
      </c>
      <c r="F60" s="110">
        <f t="shared" si="2"/>
        <v>1387636</v>
      </c>
      <c r="G60" s="110">
        <f t="shared" si="2"/>
        <v>3607742</v>
      </c>
      <c r="H60" s="110">
        <f t="shared" si="2"/>
        <v>5069309</v>
      </c>
      <c r="I60" s="111">
        <f t="shared" si="2"/>
        <v>16783007.579999998</v>
      </c>
    </row>
    <row r="61" spans="1:9" s="1" customFormat="1" ht="12" x14ac:dyDescent="0.2"/>
    <row r="62" spans="1:9" s="5" customFormat="1" ht="15" x14ac:dyDescent="0.2">
      <c r="A62" s="96" t="s">
        <v>460</v>
      </c>
      <c r="B62" s="11"/>
      <c r="C62" s="11"/>
      <c r="D62" s="12"/>
      <c r="E62" s="13"/>
      <c r="F62" s="13"/>
      <c r="G62" s="13"/>
    </row>
    <row r="63" spans="1:9" s="5" customFormat="1" ht="15" x14ac:dyDescent="0.2">
      <c r="B63" s="11"/>
      <c r="C63" s="11"/>
      <c r="D63" s="12"/>
      <c r="E63" s="13"/>
      <c r="F63" s="13"/>
      <c r="G63" s="13"/>
    </row>
    <row r="64" spans="1:9" s="5" customFormat="1" ht="15" x14ac:dyDescent="0.2">
      <c r="A64" s="14" t="s">
        <v>3</v>
      </c>
      <c r="B64" s="14"/>
      <c r="C64" s="15"/>
      <c r="D64" s="15"/>
    </row>
    <row r="65" spans="1:4" s="5" customFormat="1" ht="15.75" customHeight="1" x14ac:dyDescent="0.2">
      <c r="A65" s="141" t="s">
        <v>4</v>
      </c>
      <c r="B65" s="141"/>
      <c r="C65" s="141"/>
      <c r="D65" s="141"/>
    </row>
    <row r="66" spans="1:4" s="5" customFormat="1" ht="15" x14ac:dyDescent="0.2">
      <c r="B66" s="15"/>
      <c r="C66" s="15"/>
      <c r="D66" s="15"/>
    </row>
    <row r="67" spans="1:4" s="5" customFormat="1" ht="15.75" customHeight="1" x14ac:dyDescent="0.2">
      <c r="A67" s="142" t="s">
        <v>2</v>
      </c>
      <c r="B67" s="142"/>
      <c r="C67" s="142"/>
      <c r="D67" s="16"/>
    </row>
    <row r="68" spans="1:4" s="5" customFormat="1" ht="15" x14ac:dyDescent="0.2">
      <c r="A68" s="143" t="s">
        <v>5</v>
      </c>
      <c r="B68" s="143"/>
      <c r="C68" s="143"/>
      <c r="D68" s="16"/>
    </row>
    <row r="69" spans="1:4" s="5" customFormat="1" ht="15" x14ac:dyDescent="0.2">
      <c r="A69" s="143" t="s">
        <v>6</v>
      </c>
      <c r="B69" s="143"/>
      <c r="C69" s="143"/>
      <c r="D69" s="16"/>
    </row>
    <row r="70" spans="1:4" s="5" customFormat="1" ht="15" x14ac:dyDescent="0.2">
      <c r="A70" s="143" t="s">
        <v>7</v>
      </c>
      <c r="B70" s="143"/>
      <c r="C70" s="143"/>
      <c r="D70" s="16"/>
    </row>
    <row r="71" spans="1:4" s="5" customFormat="1" ht="15" x14ac:dyDescent="0.2">
      <c r="A71" s="143" t="s">
        <v>8</v>
      </c>
      <c r="B71" s="143"/>
      <c r="C71" s="143"/>
      <c r="D71" s="16"/>
    </row>
    <row r="72" spans="1:4" s="5" customFormat="1" ht="15" x14ac:dyDescent="0.2"/>
    <row r="73" spans="1:4" s="5" customFormat="1" ht="15.75" customHeight="1" x14ac:dyDescent="0.2">
      <c r="A73" s="141" t="s">
        <v>16</v>
      </c>
      <c r="B73" s="141"/>
      <c r="C73" s="141"/>
      <c r="D73" s="141"/>
    </row>
  </sheetData>
  <autoFilter ref="A7:I60"/>
  <sortState ref="A6:I57">
    <sortCondition descending="1" ref="D6:D57"/>
    <sortCondition descending="1" ref="E6:E57"/>
    <sortCondition descending="1" ref="F6:F57"/>
    <sortCondition descending="1" ref="G6:G57"/>
    <sortCondition descending="1" ref="H6:H57"/>
  </sortState>
  <mergeCells count="9">
    <mergeCell ref="A60:C60"/>
    <mergeCell ref="B3:H3"/>
    <mergeCell ref="A70:C70"/>
    <mergeCell ref="A71:C71"/>
    <mergeCell ref="A73:D73"/>
    <mergeCell ref="A65:D65"/>
    <mergeCell ref="A67:C67"/>
    <mergeCell ref="A68:C68"/>
    <mergeCell ref="A69:C69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Footer>&amp;A&amp;RStránka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3"/>
  <sheetViews>
    <sheetView topLeftCell="A40" zoomScaleNormal="100" workbookViewId="0">
      <selection activeCell="H59" sqref="H8:H59"/>
    </sheetView>
  </sheetViews>
  <sheetFormatPr defaultRowHeight="15.75" x14ac:dyDescent="0.25"/>
  <cols>
    <col min="1" max="1" width="11.125" customWidth="1"/>
    <col min="2" max="2" width="13" customWidth="1"/>
    <col min="3" max="3" width="84.125" customWidth="1"/>
    <col min="4" max="4" width="25" customWidth="1"/>
    <col min="5" max="6" width="13.75" customWidth="1"/>
    <col min="7" max="8" width="13.125" customWidth="1"/>
    <col min="9" max="9" width="14" customWidth="1"/>
  </cols>
  <sheetData>
    <row r="1" spans="1:9" ht="30.75" customHeight="1" x14ac:dyDescent="0.25">
      <c r="A1" s="5" t="s">
        <v>669</v>
      </c>
    </row>
    <row r="3" spans="1:9" ht="56.25" customHeight="1" x14ac:dyDescent="0.25">
      <c r="B3" s="149" t="s">
        <v>9</v>
      </c>
      <c r="C3" s="149"/>
      <c r="D3" s="149"/>
      <c r="E3" s="149"/>
      <c r="F3" s="149"/>
      <c r="G3" s="149"/>
      <c r="H3" s="149"/>
      <c r="I3" s="103"/>
    </row>
    <row r="4" spans="1:9" ht="21.75" customHeight="1" x14ac:dyDescent="0.25">
      <c r="B4" s="94"/>
      <c r="C4" s="94"/>
      <c r="D4" s="94"/>
      <c r="E4" s="94"/>
      <c r="F4" s="94"/>
      <c r="G4" s="94"/>
      <c r="H4" s="94"/>
      <c r="I4" s="94"/>
    </row>
    <row r="5" spans="1:9" ht="18.75" x14ac:dyDescent="0.25">
      <c r="A5" s="8" t="s">
        <v>695</v>
      </c>
      <c r="B5" s="27"/>
      <c r="C5" s="27"/>
      <c r="D5" s="27"/>
      <c r="E5" s="28"/>
      <c r="F5" s="28"/>
      <c r="G5" s="28"/>
    </row>
    <row r="6" spans="1:9" ht="19.5" thickBot="1" x14ac:dyDescent="0.3">
      <c r="A6" s="8"/>
      <c r="B6" s="27"/>
      <c r="C6" s="27"/>
      <c r="D6" s="27"/>
      <c r="E6" s="28"/>
      <c r="F6" s="28"/>
      <c r="G6" s="28"/>
    </row>
    <row r="7" spans="1:9" ht="69.95" customHeight="1" thickBot="1" x14ac:dyDescent="0.3">
      <c r="A7" s="72" t="s">
        <v>10</v>
      </c>
      <c r="B7" s="73" t="s">
        <v>0</v>
      </c>
      <c r="C7" s="74" t="s">
        <v>1</v>
      </c>
      <c r="D7" s="75" t="s">
        <v>685</v>
      </c>
      <c r="E7" s="75" t="s">
        <v>683</v>
      </c>
      <c r="F7" s="75" t="s">
        <v>682</v>
      </c>
      <c r="G7" s="75" t="s">
        <v>684</v>
      </c>
      <c r="H7" s="75" t="s">
        <v>15</v>
      </c>
      <c r="I7" s="82" t="s">
        <v>17</v>
      </c>
    </row>
    <row r="8" spans="1:9" ht="15.75" customHeight="1" x14ac:dyDescent="0.25">
      <c r="A8" s="125" t="s">
        <v>694</v>
      </c>
      <c r="B8" s="62" t="s">
        <v>243</v>
      </c>
      <c r="C8" s="61" t="s">
        <v>533</v>
      </c>
      <c r="D8" s="124">
        <v>0</v>
      </c>
      <c r="E8" s="124">
        <v>0</v>
      </c>
      <c r="F8" s="124">
        <v>0</v>
      </c>
      <c r="G8" s="124">
        <f>786839+147000</f>
        <v>933839</v>
      </c>
      <c r="H8" s="124">
        <v>0</v>
      </c>
      <c r="I8" s="126">
        <f t="shared" ref="I8:I37" si="0">SUM(D8:H8)</f>
        <v>933839</v>
      </c>
    </row>
    <row r="9" spans="1:9" ht="15.75" customHeight="1" x14ac:dyDescent="0.25">
      <c r="A9" s="49" t="s">
        <v>694</v>
      </c>
      <c r="B9" s="59" t="s">
        <v>67</v>
      </c>
      <c r="C9" s="18" t="s">
        <v>478</v>
      </c>
      <c r="D9" s="118">
        <v>0</v>
      </c>
      <c r="E9" s="118">
        <v>0</v>
      </c>
      <c r="F9" s="118">
        <v>0</v>
      </c>
      <c r="G9" s="118">
        <v>684000</v>
      </c>
      <c r="H9" s="118">
        <v>994400</v>
      </c>
      <c r="I9" s="45">
        <f t="shared" si="0"/>
        <v>1678400</v>
      </c>
    </row>
    <row r="10" spans="1:9" ht="15.75" customHeight="1" x14ac:dyDescent="0.25">
      <c r="A10" s="49" t="s">
        <v>694</v>
      </c>
      <c r="B10" s="59" t="s">
        <v>571</v>
      </c>
      <c r="C10" s="18" t="s">
        <v>546</v>
      </c>
      <c r="D10" s="118">
        <v>0</v>
      </c>
      <c r="E10" s="118">
        <v>0</v>
      </c>
      <c r="F10" s="118">
        <v>0</v>
      </c>
      <c r="G10" s="118">
        <v>379000</v>
      </c>
      <c r="H10" s="118">
        <v>361900</v>
      </c>
      <c r="I10" s="45">
        <f t="shared" si="0"/>
        <v>740900</v>
      </c>
    </row>
    <row r="11" spans="1:9" ht="15.75" customHeight="1" x14ac:dyDescent="0.25">
      <c r="A11" s="49" t="s">
        <v>694</v>
      </c>
      <c r="B11" s="59" t="s">
        <v>278</v>
      </c>
      <c r="C11" s="18" t="s">
        <v>279</v>
      </c>
      <c r="D11" s="118">
        <v>0</v>
      </c>
      <c r="E11" s="118">
        <v>0</v>
      </c>
      <c r="F11" s="118">
        <v>0</v>
      </c>
      <c r="G11" s="118">
        <f>333185+603493</f>
        <v>936678</v>
      </c>
      <c r="H11" s="118">
        <v>0</v>
      </c>
      <c r="I11" s="45">
        <f t="shared" si="0"/>
        <v>936678</v>
      </c>
    </row>
    <row r="12" spans="1:9" ht="15.75" customHeight="1" x14ac:dyDescent="0.25">
      <c r="A12" s="49" t="s">
        <v>694</v>
      </c>
      <c r="B12" s="59" t="s">
        <v>159</v>
      </c>
      <c r="C12" s="24" t="s">
        <v>154</v>
      </c>
      <c r="D12" s="118">
        <v>0</v>
      </c>
      <c r="E12" s="118">
        <v>0</v>
      </c>
      <c r="F12" s="118">
        <v>0</v>
      </c>
      <c r="G12" s="118">
        <v>300000</v>
      </c>
      <c r="H12" s="118">
        <v>300000</v>
      </c>
      <c r="I12" s="45">
        <f t="shared" si="0"/>
        <v>600000</v>
      </c>
    </row>
    <row r="13" spans="1:9" ht="15.75" customHeight="1" x14ac:dyDescent="0.25">
      <c r="A13" s="49" t="s">
        <v>694</v>
      </c>
      <c r="B13" s="59" t="s">
        <v>574</v>
      </c>
      <c r="C13" s="18" t="s">
        <v>550</v>
      </c>
      <c r="D13" s="118">
        <v>0</v>
      </c>
      <c r="E13" s="118">
        <v>0</v>
      </c>
      <c r="F13" s="118">
        <v>0</v>
      </c>
      <c r="G13" s="118">
        <v>300000</v>
      </c>
      <c r="H13" s="118">
        <v>0</v>
      </c>
      <c r="I13" s="45">
        <f t="shared" si="0"/>
        <v>300000</v>
      </c>
    </row>
    <row r="14" spans="1:9" ht="15.75" customHeight="1" x14ac:dyDescent="0.25">
      <c r="A14" s="49" t="s">
        <v>694</v>
      </c>
      <c r="B14" s="59" t="s">
        <v>184</v>
      </c>
      <c r="C14" s="18" t="s">
        <v>538</v>
      </c>
      <c r="D14" s="118">
        <v>0</v>
      </c>
      <c r="E14" s="118">
        <v>0</v>
      </c>
      <c r="F14" s="118">
        <v>0</v>
      </c>
      <c r="G14" s="118">
        <v>299840</v>
      </c>
      <c r="H14" s="118">
        <v>354392</v>
      </c>
      <c r="I14" s="45">
        <f t="shared" si="0"/>
        <v>654232</v>
      </c>
    </row>
    <row r="15" spans="1:9" ht="15.75" customHeight="1" x14ac:dyDescent="0.25">
      <c r="A15" s="49" t="s">
        <v>694</v>
      </c>
      <c r="B15" s="59" t="s">
        <v>531</v>
      </c>
      <c r="C15" s="53" t="s">
        <v>530</v>
      </c>
      <c r="D15" s="118">
        <v>0</v>
      </c>
      <c r="E15" s="118">
        <v>0</v>
      </c>
      <c r="F15" s="118">
        <v>0</v>
      </c>
      <c r="G15" s="118">
        <v>299499.37</v>
      </c>
      <c r="H15" s="118">
        <v>0</v>
      </c>
      <c r="I15" s="45">
        <f t="shared" si="0"/>
        <v>299499.37</v>
      </c>
    </row>
    <row r="16" spans="1:9" ht="15.75" customHeight="1" x14ac:dyDescent="0.25">
      <c r="A16" s="49" t="s">
        <v>694</v>
      </c>
      <c r="B16" s="59" t="s">
        <v>124</v>
      </c>
      <c r="C16" s="19" t="s">
        <v>559</v>
      </c>
      <c r="D16" s="118">
        <v>0</v>
      </c>
      <c r="E16" s="118">
        <v>0</v>
      </c>
      <c r="F16" s="118">
        <v>0</v>
      </c>
      <c r="G16" s="118">
        <v>270000</v>
      </c>
      <c r="H16" s="118">
        <v>0</v>
      </c>
      <c r="I16" s="45">
        <f t="shared" si="0"/>
        <v>270000</v>
      </c>
    </row>
    <row r="17" spans="1:9" ht="15.75" customHeight="1" x14ac:dyDescent="0.25">
      <c r="A17" s="49" t="s">
        <v>694</v>
      </c>
      <c r="B17" s="59">
        <v>65841875</v>
      </c>
      <c r="C17" s="18" t="s">
        <v>552</v>
      </c>
      <c r="D17" s="118">
        <v>0</v>
      </c>
      <c r="E17" s="118">
        <v>0</v>
      </c>
      <c r="F17" s="118">
        <v>0</v>
      </c>
      <c r="G17" s="118">
        <v>238000</v>
      </c>
      <c r="H17" s="118">
        <v>203700</v>
      </c>
      <c r="I17" s="45">
        <f t="shared" si="0"/>
        <v>441700</v>
      </c>
    </row>
    <row r="18" spans="1:9" ht="15.75" customHeight="1" x14ac:dyDescent="0.25">
      <c r="A18" s="49" t="s">
        <v>694</v>
      </c>
      <c r="B18" s="59" t="s">
        <v>130</v>
      </c>
      <c r="C18" s="17" t="s">
        <v>280</v>
      </c>
      <c r="D18" s="118">
        <v>0</v>
      </c>
      <c r="E18" s="118">
        <v>0</v>
      </c>
      <c r="F18" s="118">
        <v>0</v>
      </c>
      <c r="G18" s="118">
        <v>232000</v>
      </c>
      <c r="H18" s="118">
        <v>0</v>
      </c>
      <c r="I18" s="45">
        <f t="shared" si="0"/>
        <v>232000</v>
      </c>
    </row>
    <row r="19" spans="1:9" ht="15.75" customHeight="1" x14ac:dyDescent="0.25">
      <c r="A19" s="49" t="s">
        <v>694</v>
      </c>
      <c r="B19" s="59" t="s">
        <v>65</v>
      </c>
      <c r="C19" s="18" t="s">
        <v>539</v>
      </c>
      <c r="D19" s="118">
        <v>0</v>
      </c>
      <c r="E19" s="118">
        <v>0</v>
      </c>
      <c r="F19" s="118">
        <v>0</v>
      </c>
      <c r="G19" s="118">
        <v>220000</v>
      </c>
      <c r="H19" s="118">
        <v>0</v>
      </c>
      <c r="I19" s="45">
        <f t="shared" si="0"/>
        <v>220000</v>
      </c>
    </row>
    <row r="20" spans="1:9" ht="15.75" customHeight="1" x14ac:dyDescent="0.25">
      <c r="A20" s="49" t="s">
        <v>694</v>
      </c>
      <c r="B20" s="59" t="s">
        <v>268</v>
      </c>
      <c r="C20" s="18" t="s">
        <v>485</v>
      </c>
      <c r="D20" s="118">
        <v>0</v>
      </c>
      <c r="E20" s="118">
        <v>0</v>
      </c>
      <c r="F20" s="118">
        <v>0</v>
      </c>
      <c r="G20" s="118">
        <v>203569.6</v>
      </c>
      <c r="H20" s="118">
        <v>450000</v>
      </c>
      <c r="I20" s="45">
        <f t="shared" si="0"/>
        <v>653569.6</v>
      </c>
    </row>
    <row r="21" spans="1:9" ht="15.75" customHeight="1" x14ac:dyDescent="0.25">
      <c r="A21" s="49" t="s">
        <v>694</v>
      </c>
      <c r="B21" s="59" t="s">
        <v>512</v>
      </c>
      <c r="C21" s="18" t="s">
        <v>511</v>
      </c>
      <c r="D21" s="118">
        <v>0</v>
      </c>
      <c r="E21" s="118">
        <v>0</v>
      </c>
      <c r="F21" s="118">
        <v>0</v>
      </c>
      <c r="G21" s="118">
        <v>180000</v>
      </c>
      <c r="H21" s="118">
        <v>244000</v>
      </c>
      <c r="I21" s="45">
        <f t="shared" si="0"/>
        <v>424000</v>
      </c>
    </row>
    <row r="22" spans="1:9" ht="15.75" customHeight="1" x14ac:dyDescent="0.25">
      <c r="A22" s="49" t="s">
        <v>694</v>
      </c>
      <c r="B22" s="59" t="s">
        <v>529</v>
      </c>
      <c r="C22" s="53" t="s">
        <v>528</v>
      </c>
      <c r="D22" s="118">
        <v>0</v>
      </c>
      <c r="E22" s="118">
        <v>0</v>
      </c>
      <c r="F22" s="118">
        <v>0</v>
      </c>
      <c r="G22" s="118">
        <v>180000</v>
      </c>
      <c r="H22" s="118">
        <v>0</v>
      </c>
      <c r="I22" s="45">
        <f t="shared" si="0"/>
        <v>180000</v>
      </c>
    </row>
    <row r="23" spans="1:9" ht="15.75" customHeight="1" x14ac:dyDescent="0.25">
      <c r="A23" s="49" t="s">
        <v>694</v>
      </c>
      <c r="B23" s="59" t="s">
        <v>101</v>
      </c>
      <c r="C23" s="18" t="s">
        <v>557</v>
      </c>
      <c r="D23" s="118">
        <v>0</v>
      </c>
      <c r="E23" s="118">
        <v>0</v>
      </c>
      <c r="F23" s="118">
        <v>0</v>
      </c>
      <c r="G23" s="118">
        <v>150000</v>
      </c>
      <c r="H23" s="118">
        <v>150000</v>
      </c>
      <c r="I23" s="45">
        <f t="shared" si="0"/>
        <v>300000</v>
      </c>
    </row>
    <row r="24" spans="1:9" ht="15.75" customHeight="1" x14ac:dyDescent="0.25">
      <c r="A24" s="49" t="s">
        <v>694</v>
      </c>
      <c r="B24" s="59" t="s">
        <v>573</v>
      </c>
      <c r="C24" s="18" t="s">
        <v>549</v>
      </c>
      <c r="D24" s="118">
        <v>0</v>
      </c>
      <c r="E24" s="118">
        <v>0</v>
      </c>
      <c r="F24" s="118">
        <v>0</v>
      </c>
      <c r="G24" s="118">
        <v>137471.47</v>
      </c>
      <c r="H24" s="118">
        <v>0</v>
      </c>
      <c r="I24" s="45">
        <f t="shared" si="0"/>
        <v>137471.47</v>
      </c>
    </row>
    <row r="25" spans="1:9" ht="15.75" customHeight="1" x14ac:dyDescent="0.25">
      <c r="A25" s="49" t="s">
        <v>694</v>
      </c>
      <c r="B25" s="59" t="s">
        <v>572</v>
      </c>
      <c r="C25" s="18" t="s">
        <v>547</v>
      </c>
      <c r="D25" s="118">
        <v>0</v>
      </c>
      <c r="E25" s="118">
        <v>0</v>
      </c>
      <c r="F25" s="118">
        <v>0</v>
      </c>
      <c r="G25" s="118">
        <v>128700</v>
      </c>
      <c r="H25" s="118">
        <v>70000</v>
      </c>
      <c r="I25" s="45">
        <f t="shared" si="0"/>
        <v>198700</v>
      </c>
    </row>
    <row r="26" spans="1:9" ht="15.75" customHeight="1" x14ac:dyDescent="0.25">
      <c r="A26" s="49" t="s">
        <v>694</v>
      </c>
      <c r="B26" s="59" t="s">
        <v>42</v>
      </c>
      <c r="C26" s="18" t="s">
        <v>410</v>
      </c>
      <c r="D26" s="118">
        <v>0</v>
      </c>
      <c r="E26" s="118">
        <v>0</v>
      </c>
      <c r="F26" s="118">
        <v>0</v>
      </c>
      <c r="G26" s="118">
        <v>120000</v>
      </c>
      <c r="H26" s="118">
        <v>0</v>
      </c>
      <c r="I26" s="45">
        <f t="shared" si="0"/>
        <v>120000</v>
      </c>
    </row>
    <row r="27" spans="1:9" ht="15.75" customHeight="1" x14ac:dyDescent="0.25">
      <c r="A27" s="49" t="s">
        <v>694</v>
      </c>
      <c r="B27" s="59" t="s">
        <v>196</v>
      </c>
      <c r="C27" s="18" t="s">
        <v>197</v>
      </c>
      <c r="D27" s="118">
        <v>0</v>
      </c>
      <c r="E27" s="118">
        <v>0</v>
      </c>
      <c r="F27" s="118">
        <v>0</v>
      </c>
      <c r="G27" s="118">
        <v>114762</v>
      </c>
      <c r="H27" s="118">
        <v>58000</v>
      </c>
      <c r="I27" s="45">
        <f t="shared" si="0"/>
        <v>172762</v>
      </c>
    </row>
    <row r="28" spans="1:9" ht="15.75" customHeight="1" x14ac:dyDescent="0.25">
      <c r="A28" s="49" t="s">
        <v>694</v>
      </c>
      <c r="B28" s="59" t="s">
        <v>173</v>
      </c>
      <c r="C28" s="17" t="s">
        <v>174</v>
      </c>
      <c r="D28" s="118">
        <v>0</v>
      </c>
      <c r="E28" s="118">
        <v>0</v>
      </c>
      <c r="F28" s="118">
        <v>0</v>
      </c>
      <c r="G28" s="118">
        <v>110000</v>
      </c>
      <c r="H28" s="118">
        <v>0</v>
      </c>
      <c r="I28" s="45">
        <f t="shared" si="0"/>
        <v>110000</v>
      </c>
    </row>
    <row r="29" spans="1:9" ht="15.75" customHeight="1" x14ac:dyDescent="0.25">
      <c r="A29" s="49" t="s">
        <v>694</v>
      </c>
      <c r="B29" s="59" t="s">
        <v>569</v>
      </c>
      <c r="C29" s="18" t="s">
        <v>544</v>
      </c>
      <c r="D29" s="118">
        <v>0</v>
      </c>
      <c r="E29" s="118">
        <v>0</v>
      </c>
      <c r="F29" s="118">
        <v>0</v>
      </c>
      <c r="G29" s="118">
        <v>103484</v>
      </c>
      <c r="H29" s="118">
        <v>165075.5</v>
      </c>
      <c r="I29" s="45">
        <f t="shared" si="0"/>
        <v>268559.5</v>
      </c>
    </row>
    <row r="30" spans="1:9" ht="15.75" customHeight="1" x14ac:dyDescent="0.25">
      <c r="A30" s="49" t="s">
        <v>694</v>
      </c>
      <c r="B30" s="59" t="s">
        <v>566</v>
      </c>
      <c r="C30" s="18" t="s">
        <v>540</v>
      </c>
      <c r="D30" s="118">
        <v>0</v>
      </c>
      <c r="E30" s="118">
        <v>0</v>
      </c>
      <c r="F30" s="118">
        <v>0</v>
      </c>
      <c r="G30" s="118">
        <v>99000</v>
      </c>
      <c r="H30" s="118">
        <v>106615</v>
      </c>
      <c r="I30" s="45">
        <f t="shared" si="0"/>
        <v>205615</v>
      </c>
    </row>
    <row r="31" spans="1:9" ht="15.75" customHeight="1" x14ac:dyDescent="0.25">
      <c r="A31" s="49" t="s">
        <v>694</v>
      </c>
      <c r="B31" s="59" t="s">
        <v>532</v>
      </c>
      <c r="C31" s="18" t="s">
        <v>527</v>
      </c>
      <c r="D31" s="118">
        <v>0</v>
      </c>
      <c r="E31" s="118">
        <v>0</v>
      </c>
      <c r="F31" s="118">
        <v>0</v>
      </c>
      <c r="G31" s="118">
        <v>98000</v>
      </c>
      <c r="H31" s="118">
        <v>0</v>
      </c>
      <c r="I31" s="45">
        <f t="shared" si="0"/>
        <v>98000</v>
      </c>
    </row>
    <row r="32" spans="1:9" ht="15.75" customHeight="1" x14ac:dyDescent="0.25">
      <c r="A32" s="49" t="s">
        <v>694</v>
      </c>
      <c r="B32" s="59" t="s">
        <v>158</v>
      </c>
      <c r="C32" s="18" t="s">
        <v>553</v>
      </c>
      <c r="D32" s="118">
        <v>0</v>
      </c>
      <c r="E32" s="118">
        <v>0</v>
      </c>
      <c r="F32" s="118">
        <v>0</v>
      </c>
      <c r="G32" s="118">
        <v>92503</v>
      </c>
      <c r="H32" s="118">
        <v>0</v>
      </c>
      <c r="I32" s="45">
        <f t="shared" si="0"/>
        <v>92503</v>
      </c>
    </row>
    <row r="33" spans="1:9" ht="15.75" customHeight="1" x14ac:dyDescent="0.25">
      <c r="A33" s="49" t="s">
        <v>694</v>
      </c>
      <c r="B33" s="59" t="s">
        <v>142</v>
      </c>
      <c r="C33" s="17" t="s">
        <v>241</v>
      </c>
      <c r="D33" s="118">
        <v>0</v>
      </c>
      <c r="E33" s="118">
        <v>0</v>
      </c>
      <c r="F33" s="118">
        <v>0</v>
      </c>
      <c r="G33" s="118">
        <v>90000</v>
      </c>
      <c r="H33" s="118">
        <v>70000</v>
      </c>
      <c r="I33" s="45">
        <f t="shared" si="0"/>
        <v>160000</v>
      </c>
    </row>
    <row r="34" spans="1:9" ht="15.75" customHeight="1" x14ac:dyDescent="0.25">
      <c r="A34" s="49" t="s">
        <v>694</v>
      </c>
      <c r="B34" s="59" t="s">
        <v>99</v>
      </c>
      <c r="C34" s="18" t="s">
        <v>556</v>
      </c>
      <c r="D34" s="118">
        <v>0</v>
      </c>
      <c r="E34" s="118">
        <v>0</v>
      </c>
      <c r="F34" s="118">
        <v>0</v>
      </c>
      <c r="G34" s="118">
        <v>75000</v>
      </c>
      <c r="H34" s="118">
        <v>0</v>
      </c>
      <c r="I34" s="45">
        <f t="shared" si="0"/>
        <v>75000</v>
      </c>
    </row>
    <row r="35" spans="1:9" ht="15.75" customHeight="1" x14ac:dyDescent="0.25">
      <c r="A35" s="49" t="s">
        <v>694</v>
      </c>
      <c r="B35" s="88" t="s">
        <v>40</v>
      </c>
      <c r="C35" s="32" t="s">
        <v>41</v>
      </c>
      <c r="D35" s="118">
        <v>0</v>
      </c>
      <c r="E35" s="118">
        <v>0</v>
      </c>
      <c r="F35" s="118">
        <v>0</v>
      </c>
      <c r="G35" s="118">
        <v>70000</v>
      </c>
      <c r="H35" s="118">
        <v>574000</v>
      </c>
      <c r="I35" s="45">
        <f t="shared" si="0"/>
        <v>644000</v>
      </c>
    </row>
    <row r="36" spans="1:9" ht="15.75" customHeight="1" x14ac:dyDescent="0.25">
      <c r="A36" s="49" t="s">
        <v>694</v>
      </c>
      <c r="B36" s="88" t="s">
        <v>71</v>
      </c>
      <c r="C36" s="32" t="s">
        <v>548</v>
      </c>
      <c r="D36" s="118">
        <v>0</v>
      </c>
      <c r="E36" s="118">
        <v>0</v>
      </c>
      <c r="F36" s="118">
        <v>0</v>
      </c>
      <c r="G36" s="118">
        <v>65000</v>
      </c>
      <c r="H36" s="118">
        <v>0</v>
      </c>
      <c r="I36" s="45">
        <f t="shared" si="0"/>
        <v>65000</v>
      </c>
    </row>
    <row r="37" spans="1:9" ht="15.75" customHeight="1" x14ac:dyDescent="0.25">
      <c r="A37" s="49" t="s">
        <v>694</v>
      </c>
      <c r="B37" s="88" t="s">
        <v>578</v>
      </c>
      <c r="C37" s="32" t="s">
        <v>558</v>
      </c>
      <c r="D37" s="118">
        <v>0</v>
      </c>
      <c r="E37" s="118">
        <v>0</v>
      </c>
      <c r="F37" s="118">
        <v>0</v>
      </c>
      <c r="G37" s="118">
        <v>65000</v>
      </c>
      <c r="H37" s="118">
        <v>0</v>
      </c>
      <c r="I37" s="45">
        <f t="shared" si="0"/>
        <v>65000</v>
      </c>
    </row>
    <row r="38" spans="1:9" ht="15.75" customHeight="1" x14ac:dyDescent="0.25">
      <c r="A38" s="49" t="s">
        <v>694</v>
      </c>
      <c r="B38" s="88" t="s">
        <v>582</v>
      </c>
      <c r="C38" s="32" t="s">
        <v>581</v>
      </c>
      <c r="D38" s="118">
        <v>0</v>
      </c>
      <c r="E38" s="118">
        <v>0</v>
      </c>
      <c r="F38" s="118">
        <v>0</v>
      </c>
      <c r="G38" s="118">
        <v>62000</v>
      </c>
      <c r="H38" s="118">
        <v>0</v>
      </c>
      <c r="I38" s="45">
        <f t="shared" ref="I38:I39" si="1">SUM(D38:H38)</f>
        <v>62000</v>
      </c>
    </row>
    <row r="39" spans="1:9" ht="15.75" customHeight="1" x14ac:dyDescent="0.25">
      <c r="A39" s="49" t="s">
        <v>694</v>
      </c>
      <c r="B39" s="88" t="s">
        <v>475</v>
      </c>
      <c r="C39" s="32" t="s">
        <v>469</v>
      </c>
      <c r="D39" s="118">
        <v>0</v>
      </c>
      <c r="E39" s="118">
        <v>0</v>
      </c>
      <c r="F39" s="118">
        <v>0</v>
      </c>
      <c r="G39" s="118">
        <v>60000</v>
      </c>
      <c r="H39" s="118">
        <v>492000</v>
      </c>
      <c r="I39" s="45">
        <f t="shared" si="1"/>
        <v>552000</v>
      </c>
    </row>
    <row r="40" spans="1:9" ht="15.75" customHeight="1" x14ac:dyDescent="0.25">
      <c r="A40" s="49" t="s">
        <v>694</v>
      </c>
      <c r="B40" s="88" t="s">
        <v>563</v>
      </c>
      <c r="C40" s="32" t="s">
        <v>535</v>
      </c>
      <c r="D40" s="118">
        <v>0</v>
      </c>
      <c r="E40" s="118">
        <v>0</v>
      </c>
      <c r="F40" s="118">
        <v>0</v>
      </c>
      <c r="G40" s="118">
        <v>58935</v>
      </c>
      <c r="H40" s="118">
        <v>0</v>
      </c>
      <c r="I40" s="45">
        <f t="shared" ref="I40:I59" si="2">SUM(D40:H40)</f>
        <v>58935</v>
      </c>
    </row>
    <row r="41" spans="1:9" ht="15.75" customHeight="1" x14ac:dyDescent="0.25">
      <c r="A41" s="49" t="s">
        <v>694</v>
      </c>
      <c r="B41" s="88" t="s">
        <v>570</v>
      </c>
      <c r="C41" s="32" t="s">
        <v>545</v>
      </c>
      <c r="D41" s="118">
        <v>0</v>
      </c>
      <c r="E41" s="118">
        <v>0</v>
      </c>
      <c r="F41" s="118">
        <v>0</v>
      </c>
      <c r="G41" s="118">
        <v>49000</v>
      </c>
      <c r="H41" s="118">
        <v>0</v>
      </c>
      <c r="I41" s="45">
        <f t="shared" si="2"/>
        <v>49000</v>
      </c>
    </row>
    <row r="42" spans="1:9" ht="15.75" customHeight="1" x14ac:dyDescent="0.25">
      <c r="A42" s="49" t="s">
        <v>694</v>
      </c>
      <c r="B42" s="88" t="s">
        <v>565</v>
      </c>
      <c r="C42" s="32" t="s">
        <v>537</v>
      </c>
      <c r="D42" s="118">
        <v>0</v>
      </c>
      <c r="E42" s="118">
        <v>0</v>
      </c>
      <c r="F42" s="118">
        <v>0</v>
      </c>
      <c r="G42" s="118">
        <v>43000</v>
      </c>
      <c r="H42" s="118">
        <v>216360.2</v>
      </c>
      <c r="I42" s="45">
        <f t="shared" si="2"/>
        <v>259360.2</v>
      </c>
    </row>
    <row r="43" spans="1:9" ht="15.75" customHeight="1" x14ac:dyDescent="0.25">
      <c r="A43" s="49" t="s">
        <v>694</v>
      </c>
      <c r="B43" s="88" t="s">
        <v>54</v>
      </c>
      <c r="C43" s="89" t="s">
        <v>55</v>
      </c>
      <c r="D43" s="118">
        <v>0</v>
      </c>
      <c r="E43" s="118">
        <v>0</v>
      </c>
      <c r="F43" s="118">
        <v>0</v>
      </c>
      <c r="G43" s="118">
        <v>40000</v>
      </c>
      <c r="H43" s="118">
        <v>0</v>
      </c>
      <c r="I43" s="45">
        <f t="shared" si="2"/>
        <v>40000</v>
      </c>
    </row>
    <row r="44" spans="1:9" ht="15.75" customHeight="1" x14ac:dyDescent="0.25">
      <c r="A44" s="49" t="s">
        <v>694</v>
      </c>
      <c r="B44" s="88" t="s">
        <v>580</v>
      </c>
      <c r="C44" s="32" t="s">
        <v>561</v>
      </c>
      <c r="D44" s="118">
        <v>0</v>
      </c>
      <c r="E44" s="118">
        <v>0</v>
      </c>
      <c r="F44" s="118">
        <v>0</v>
      </c>
      <c r="G44" s="118">
        <v>39480</v>
      </c>
      <c r="H44" s="118">
        <v>0</v>
      </c>
      <c r="I44" s="45">
        <f t="shared" si="2"/>
        <v>39480</v>
      </c>
    </row>
    <row r="45" spans="1:9" ht="15.75" customHeight="1" x14ac:dyDescent="0.25">
      <c r="A45" s="49" t="s">
        <v>694</v>
      </c>
      <c r="B45" s="88" t="s">
        <v>516</v>
      </c>
      <c r="C45" s="33" t="s">
        <v>515</v>
      </c>
      <c r="D45" s="118">
        <v>0</v>
      </c>
      <c r="E45" s="118">
        <v>0</v>
      </c>
      <c r="F45" s="118">
        <v>0</v>
      </c>
      <c r="G45" s="118">
        <v>0</v>
      </c>
      <c r="H45" s="118">
        <v>805500</v>
      </c>
      <c r="I45" s="45">
        <f t="shared" si="2"/>
        <v>805500</v>
      </c>
    </row>
    <row r="46" spans="1:9" ht="15.75" customHeight="1" x14ac:dyDescent="0.25">
      <c r="A46" s="49" t="s">
        <v>694</v>
      </c>
      <c r="B46" s="88" t="s">
        <v>69</v>
      </c>
      <c r="C46" s="32" t="s">
        <v>479</v>
      </c>
      <c r="D46" s="118">
        <v>0</v>
      </c>
      <c r="E46" s="118">
        <v>0</v>
      </c>
      <c r="F46" s="118">
        <v>0</v>
      </c>
      <c r="G46" s="118">
        <v>0</v>
      </c>
      <c r="H46" s="118">
        <v>428901.62</v>
      </c>
      <c r="I46" s="45">
        <f t="shared" si="2"/>
        <v>428901.62</v>
      </c>
    </row>
    <row r="47" spans="1:9" ht="15.75" customHeight="1" x14ac:dyDescent="0.25">
      <c r="A47" s="49" t="s">
        <v>694</v>
      </c>
      <c r="B47" s="88" t="s">
        <v>564</v>
      </c>
      <c r="C47" s="32" t="s">
        <v>536</v>
      </c>
      <c r="D47" s="118">
        <v>0</v>
      </c>
      <c r="E47" s="118">
        <v>0</v>
      </c>
      <c r="F47" s="118">
        <v>0</v>
      </c>
      <c r="G47" s="118">
        <v>0</v>
      </c>
      <c r="H47" s="118">
        <v>300000</v>
      </c>
      <c r="I47" s="45">
        <f t="shared" si="2"/>
        <v>300000</v>
      </c>
    </row>
    <row r="48" spans="1:9" ht="15.75" customHeight="1" x14ac:dyDescent="0.25">
      <c r="A48" s="49" t="s">
        <v>694</v>
      </c>
      <c r="B48" s="88" t="s">
        <v>568</v>
      </c>
      <c r="C48" s="32" t="s">
        <v>543</v>
      </c>
      <c r="D48" s="118">
        <v>0</v>
      </c>
      <c r="E48" s="118">
        <v>0</v>
      </c>
      <c r="F48" s="118">
        <v>0</v>
      </c>
      <c r="G48" s="118">
        <v>0</v>
      </c>
      <c r="H48" s="118">
        <v>259538</v>
      </c>
      <c r="I48" s="45">
        <f t="shared" si="2"/>
        <v>259538</v>
      </c>
    </row>
    <row r="49" spans="1:9" ht="15.75" customHeight="1" x14ac:dyDescent="0.25">
      <c r="A49" s="49" t="s">
        <v>694</v>
      </c>
      <c r="B49" s="88" t="s">
        <v>165</v>
      </c>
      <c r="C49" s="35" t="s">
        <v>329</v>
      </c>
      <c r="D49" s="118">
        <v>0</v>
      </c>
      <c r="E49" s="118">
        <v>0</v>
      </c>
      <c r="F49" s="118">
        <v>0</v>
      </c>
      <c r="G49" s="118">
        <v>0</v>
      </c>
      <c r="H49" s="118">
        <v>240000</v>
      </c>
      <c r="I49" s="45">
        <f t="shared" si="2"/>
        <v>240000</v>
      </c>
    </row>
    <row r="50" spans="1:9" ht="15.75" customHeight="1" x14ac:dyDescent="0.25">
      <c r="A50" s="49" t="s">
        <v>694</v>
      </c>
      <c r="B50" s="88" t="s">
        <v>249</v>
      </c>
      <c r="C50" s="32" t="s">
        <v>487</v>
      </c>
      <c r="D50" s="118">
        <v>0</v>
      </c>
      <c r="E50" s="118">
        <v>0</v>
      </c>
      <c r="F50" s="118">
        <v>0</v>
      </c>
      <c r="G50" s="118">
        <v>0</v>
      </c>
      <c r="H50" s="118">
        <v>239000</v>
      </c>
      <c r="I50" s="45">
        <f t="shared" si="2"/>
        <v>239000</v>
      </c>
    </row>
    <row r="51" spans="1:9" ht="15.75" customHeight="1" x14ac:dyDescent="0.25">
      <c r="A51" s="49" t="s">
        <v>694</v>
      </c>
      <c r="B51" s="88" t="s">
        <v>562</v>
      </c>
      <c r="C51" s="32" t="s">
        <v>534</v>
      </c>
      <c r="D51" s="118">
        <v>0</v>
      </c>
      <c r="E51" s="118">
        <v>0</v>
      </c>
      <c r="F51" s="118">
        <v>0</v>
      </c>
      <c r="G51" s="118">
        <v>0</v>
      </c>
      <c r="H51" s="118">
        <v>141565</v>
      </c>
      <c r="I51" s="45">
        <f t="shared" si="2"/>
        <v>141565</v>
      </c>
    </row>
    <row r="52" spans="1:9" ht="15.75" customHeight="1" x14ac:dyDescent="0.25">
      <c r="A52" s="49" t="s">
        <v>694</v>
      </c>
      <c r="B52" s="88" t="s">
        <v>173</v>
      </c>
      <c r="C52" s="32" t="s">
        <v>526</v>
      </c>
      <c r="D52" s="118">
        <v>0</v>
      </c>
      <c r="E52" s="118">
        <v>0</v>
      </c>
      <c r="F52" s="118">
        <v>0</v>
      </c>
      <c r="G52" s="118">
        <v>0</v>
      </c>
      <c r="H52" s="118">
        <v>130000</v>
      </c>
      <c r="I52" s="45">
        <f t="shared" si="2"/>
        <v>130000</v>
      </c>
    </row>
    <row r="53" spans="1:9" ht="15.75" customHeight="1" x14ac:dyDescent="0.25">
      <c r="A53" s="49" t="s">
        <v>694</v>
      </c>
      <c r="B53" s="88" t="s">
        <v>579</v>
      </c>
      <c r="C53" s="34" t="s">
        <v>560</v>
      </c>
      <c r="D53" s="118">
        <v>0</v>
      </c>
      <c r="E53" s="118">
        <v>0</v>
      </c>
      <c r="F53" s="118">
        <v>0</v>
      </c>
      <c r="G53" s="118">
        <v>0</v>
      </c>
      <c r="H53" s="118">
        <v>120000</v>
      </c>
      <c r="I53" s="45">
        <f t="shared" si="2"/>
        <v>120000</v>
      </c>
    </row>
    <row r="54" spans="1:9" ht="15.75" customHeight="1" x14ac:dyDescent="0.25">
      <c r="A54" s="49" t="s">
        <v>694</v>
      </c>
      <c r="B54" s="88" t="s">
        <v>576</v>
      </c>
      <c r="C54" s="32" t="s">
        <v>554</v>
      </c>
      <c r="D54" s="118">
        <v>0</v>
      </c>
      <c r="E54" s="118">
        <v>0</v>
      </c>
      <c r="F54" s="118">
        <v>0</v>
      </c>
      <c r="G54" s="118">
        <v>0</v>
      </c>
      <c r="H54" s="118">
        <v>108035</v>
      </c>
      <c r="I54" s="45">
        <f t="shared" si="2"/>
        <v>108035</v>
      </c>
    </row>
    <row r="55" spans="1:9" ht="15.75" customHeight="1" x14ac:dyDescent="0.25">
      <c r="A55" s="49" t="s">
        <v>694</v>
      </c>
      <c r="B55" s="88" t="s">
        <v>575</v>
      </c>
      <c r="C55" s="32" t="s">
        <v>551</v>
      </c>
      <c r="D55" s="118">
        <v>0</v>
      </c>
      <c r="E55" s="118">
        <v>0</v>
      </c>
      <c r="F55" s="118">
        <v>0</v>
      </c>
      <c r="G55" s="118">
        <v>0</v>
      </c>
      <c r="H55" s="118">
        <v>84329</v>
      </c>
      <c r="I55" s="45">
        <f t="shared" si="2"/>
        <v>84329</v>
      </c>
    </row>
    <row r="56" spans="1:9" ht="15.75" customHeight="1" x14ac:dyDescent="0.25">
      <c r="A56" s="49" t="s">
        <v>694</v>
      </c>
      <c r="B56" s="88" t="s">
        <v>473</v>
      </c>
      <c r="C56" s="32" t="s">
        <v>467</v>
      </c>
      <c r="D56" s="118">
        <v>0</v>
      </c>
      <c r="E56" s="118">
        <v>0</v>
      </c>
      <c r="F56" s="118">
        <v>0</v>
      </c>
      <c r="G56" s="118">
        <v>0</v>
      </c>
      <c r="H56" s="118">
        <v>69004</v>
      </c>
      <c r="I56" s="45">
        <f t="shared" si="2"/>
        <v>69004</v>
      </c>
    </row>
    <row r="57" spans="1:9" ht="15.75" customHeight="1" x14ac:dyDescent="0.25">
      <c r="A57" s="49" t="s">
        <v>694</v>
      </c>
      <c r="B57" s="88" t="s">
        <v>501</v>
      </c>
      <c r="C57" s="33" t="s">
        <v>542</v>
      </c>
      <c r="D57" s="118">
        <v>0</v>
      </c>
      <c r="E57" s="118">
        <v>0</v>
      </c>
      <c r="F57" s="118">
        <v>0</v>
      </c>
      <c r="G57" s="118">
        <v>0</v>
      </c>
      <c r="H57" s="118">
        <v>64575</v>
      </c>
      <c r="I57" s="45">
        <f t="shared" si="2"/>
        <v>64575</v>
      </c>
    </row>
    <row r="58" spans="1:9" ht="15.75" customHeight="1" x14ac:dyDescent="0.25">
      <c r="A58" s="49" t="s">
        <v>694</v>
      </c>
      <c r="B58" s="88" t="s">
        <v>567</v>
      </c>
      <c r="C58" s="32" t="s">
        <v>541</v>
      </c>
      <c r="D58" s="118">
        <v>0</v>
      </c>
      <c r="E58" s="118">
        <v>0</v>
      </c>
      <c r="F58" s="118">
        <v>0</v>
      </c>
      <c r="G58" s="118">
        <v>0</v>
      </c>
      <c r="H58" s="118">
        <v>54111</v>
      </c>
      <c r="I58" s="45">
        <f t="shared" si="2"/>
        <v>54111</v>
      </c>
    </row>
    <row r="59" spans="1:9" ht="15.75" customHeight="1" thickBot="1" x14ac:dyDescent="0.3">
      <c r="A59" s="49" t="s">
        <v>694</v>
      </c>
      <c r="B59" s="88" t="s">
        <v>577</v>
      </c>
      <c r="C59" s="32" t="s">
        <v>555</v>
      </c>
      <c r="D59" s="118">
        <v>0</v>
      </c>
      <c r="E59" s="118">
        <v>0</v>
      </c>
      <c r="F59" s="118">
        <v>0</v>
      </c>
      <c r="G59" s="118">
        <v>0</v>
      </c>
      <c r="H59" s="118">
        <v>12285</v>
      </c>
      <c r="I59" s="45">
        <f t="shared" si="2"/>
        <v>12285</v>
      </c>
    </row>
    <row r="60" spans="1:9" ht="32.25" customHeight="1" thickBot="1" x14ac:dyDescent="0.3">
      <c r="A60" s="144" t="s">
        <v>678</v>
      </c>
      <c r="B60" s="145"/>
      <c r="C60" s="146"/>
      <c r="D60" s="110">
        <f t="shared" ref="D60:H60" si="3">SUM(D8:D59)</f>
        <v>0</v>
      </c>
      <c r="E60" s="110">
        <f t="shared" si="3"/>
        <v>0</v>
      </c>
      <c r="F60" s="110">
        <f t="shared" si="3"/>
        <v>0</v>
      </c>
      <c r="G60" s="110">
        <f t="shared" si="3"/>
        <v>7527761.4399999995</v>
      </c>
      <c r="H60" s="110">
        <f t="shared" si="3"/>
        <v>7867286.3200000003</v>
      </c>
      <c r="I60" s="111">
        <f>SUM(I8:I59)</f>
        <v>15395047.759999998</v>
      </c>
    </row>
    <row r="61" spans="1:9" ht="21.75" customHeight="1" x14ac:dyDescent="0.25"/>
    <row r="62" spans="1:9" s="5" customFormat="1" ht="15" x14ac:dyDescent="0.2">
      <c r="A62" s="14" t="s">
        <v>3</v>
      </c>
      <c r="B62" s="14"/>
      <c r="C62" s="15"/>
      <c r="D62" s="15"/>
    </row>
    <row r="63" spans="1:9" s="5" customFormat="1" ht="15.75" customHeight="1" x14ac:dyDescent="0.2">
      <c r="A63" s="141" t="s">
        <v>4</v>
      </c>
      <c r="B63" s="141"/>
      <c r="C63" s="141"/>
      <c r="D63" s="141"/>
    </row>
    <row r="64" spans="1:9" s="5" customFormat="1" ht="15" x14ac:dyDescent="0.2">
      <c r="B64" s="15"/>
      <c r="C64" s="15"/>
      <c r="D64" s="15"/>
    </row>
    <row r="65" spans="1:4" s="5" customFormat="1" ht="15.75" customHeight="1" x14ac:dyDescent="0.2">
      <c r="A65" s="142" t="s">
        <v>2</v>
      </c>
      <c r="B65" s="142"/>
      <c r="C65" s="142"/>
      <c r="D65" s="16"/>
    </row>
    <row r="66" spans="1:4" s="5" customFormat="1" ht="15" x14ac:dyDescent="0.2">
      <c r="A66" s="143" t="s">
        <v>5</v>
      </c>
      <c r="B66" s="143"/>
      <c r="C66" s="143"/>
      <c r="D66" s="16"/>
    </row>
    <row r="67" spans="1:4" s="5" customFormat="1" ht="15" x14ac:dyDescent="0.2">
      <c r="A67" s="143" t="s">
        <v>6</v>
      </c>
      <c r="B67" s="143"/>
      <c r="C67" s="143"/>
      <c r="D67" s="16"/>
    </row>
    <row r="68" spans="1:4" s="5" customFormat="1" ht="15" x14ac:dyDescent="0.2">
      <c r="A68" s="143" t="s">
        <v>7</v>
      </c>
      <c r="B68" s="143"/>
      <c r="C68" s="143"/>
      <c r="D68" s="16"/>
    </row>
    <row r="69" spans="1:4" s="5" customFormat="1" ht="15" x14ac:dyDescent="0.2">
      <c r="A69" s="143" t="s">
        <v>8</v>
      </c>
      <c r="B69" s="143"/>
      <c r="C69" s="143"/>
      <c r="D69" s="16"/>
    </row>
    <row r="70" spans="1:4" s="5" customFormat="1" ht="15" x14ac:dyDescent="0.2"/>
    <row r="71" spans="1:4" s="5" customFormat="1" ht="15.75" customHeight="1" x14ac:dyDescent="0.2">
      <c r="A71" s="141" t="s">
        <v>16</v>
      </c>
      <c r="B71" s="141"/>
      <c r="C71" s="141"/>
      <c r="D71" s="141"/>
    </row>
    <row r="72" spans="1:4" s="5" customFormat="1" ht="15" x14ac:dyDescent="0.2"/>
    <row r="73" spans="1:4" s="5" customFormat="1" ht="15" x14ac:dyDescent="0.2"/>
  </sheetData>
  <autoFilter ref="A7:I63"/>
  <sortState ref="A6:I58">
    <sortCondition descending="1" ref="D6:D58"/>
    <sortCondition descending="1" ref="E6:E58"/>
    <sortCondition descending="1" ref="F6:F58"/>
    <sortCondition descending="1" ref="G6:G58"/>
    <sortCondition descending="1" ref="H6:H58"/>
  </sortState>
  <mergeCells count="9">
    <mergeCell ref="B3:H3"/>
    <mergeCell ref="A65:C65"/>
    <mergeCell ref="A63:D63"/>
    <mergeCell ref="A60:C60"/>
    <mergeCell ref="A71:D71"/>
    <mergeCell ref="A69:C69"/>
    <mergeCell ref="A68:C68"/>
    <mergeCell ref="A67:C67"/>
    <mergeCell ref="A66:C66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headerFooter>
    <oddFooter>&amp;CPrPNno&amp;RStránka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topLeftCell="A4" zoomScaleNormal="100" workbookViewId="0">
      <selection activeCell="E19" sqref="E19"/>
    </sheetView>
  </sheetViews>
  <sheetFormatPr defaultRowHeight="15.75" x14ac:dyDescent="0.25"/>
  <cols>
    <col min="1" max="1" width="10.375" customWidth="1"/>
    <col min="2" max="2" width="10.5" customWidth="1"/>
    <col min="3" max="3" width="90.5" customWidth="1"/>
    <col min="4" max="4" width="20.25" customWidth="1"/>
    <col min="5" max="5" width="12.125" customWidth="1"/>
    <col min="6" max="8" width="13.125" customWidth="1"/>
    <col min="9" max="9" width="13.375" customWidth="1"/>
  </cols>
  <sheetData>
    <row r="1" spans="1:9" ht="30.75" customHeight="1" x14ac:dyDescent="0.25">
      <c r="A1" s="5" t="s">
        <v>669</v>
      </c>
    </row>
    <row r="3" spans="1:9" ht="56.25" customHeight="1" x14ac:dyDescent="0.25">
      <c r="B3" s="149" t="s">
        <v>9</v>
      </c>
      <c r="C3" s="149"/>
      <c r="D3" s="149"/>
      <c r="E3" s="149"/>
      <c r="F3" s="149"/>
      <c r="G3" s="149"/>
      <c r="H3" s="149"/>
      <c r="I3" s="103"/>
    </row>
    <row r="4" spans="1:9" ht="18.75" customHeight="1" x14ac:dyDescent="0.25">
      <c r="B4" s="94"/>
      <c r="C4" s="94"/>
      <c r="D4" s="94"/>
      <c r="E4" s="94"/>
      <c r="F4" s="94"/>
      <c r="G4" s="94"/>
      <c r="H4" s="94"/>
      <c r="I4" s="103"/>
    </row>
    <row r="5" spans="1:9" ht="18.75" x14ac:dyDescent="0.25">
      <c r="A5" s="8" t="s">
        <v>693</v>
      </c>
      <c r="B5" s="27"/>
      <c r="C5" s="27"/>
      <c r="D5" s="27"/>
      <c r="E5" s="28"/>
      <c r="F5" s="28"/>
      <c r="G5" s="28"/>
    </row>
    <row r="6" spans="1:9" ht="19.5" thickBot="1" x14ac:dyDescent="0.3">
      <c r="A6" s="8"/>
      <c r="B6" s="27"/>
      <c r="C6" s="27"/>
      <c r="D6" s="27"/>
      <c r="E6" s="28"/>
      <c r="F6" s="28"/>
      <c r="G6" s="28"/>
    </row>
    <row r="7" spans="1:9" ht="69.95" customHeight="1" thickBot="1" x14ac:dyDescent="0.3">
      <c r="A7" s="63" t="s">
        <v>10</v>
      </c>
      <c r="B7" s="66" t="s">
        <v>0</v>
      </c>
      <c r="C7" s="64" t="s">
        <v>1</v>
      </c>
      <c r="D7" s="65" t="s">
        <v>11</v>
      </c>
      <c r="E7" s="65" t="s">
        <v>12</v>
      </c>
      <c r="F7" s="65" t="s">
        <v>13</v>
      </c>
      <c r="G7" s="65" t="s">
        <v>14</v>
      </c>
      <c r="H7" s="68" t="s">
        <v>15</v>
      </c>
      <c r="I7" s="41" t="s">
        <v>17</v>
      </c>
    </row>
    <row r="8" spans="1:9" ht="15.75" customHeight="1" x14ac:dyDescent="0.25">
      <c r="A8" s="104" t="s">
        <v>596</v>
      </c>
      <c r="B8" s="105" t="s">
        <v>594</v>
      </c>
      <c r="C8" s="106" t="s">
        <v>590</v>
      </c>
      <c r="D8" s="119">
        <v>0</v>
      </c>
      <c r="E8" s="119">
        <v>347852</v>
      </c>
      <c r="F8" s="119">
        <v>342720</v>
      </c>
      <c r="G8" s="119">
        <v>180930</v>
      </c>
      <c r="H8" s="119">
        <v>0</v>
      </c>
      <c r="I8" s="44">
        <f t="shared" ref="I8:I13" si="0">SUM(D8:H8)</f>
        <v>871502</v>
      </c>
    </row>
    <row r="9" spans="1:9" ht="15.75" customHeight="1" x14ac:dyDescent="0.25">
      <c r="A9" s="49" t="s">
        <v>596</v>
      </c>
      <c r="B9" s="59" t="s">
        <v>595</v>
      </c>
      <c r="C9" s="18" t="s">
        <v>591</v>
      </c>
      <c r="D9" s="118">
        <v>0</v>
      </c>
      <c r="E9" s="118">
        <v>0</v>
      </c>
      <c r="F9" s="118">
        <v>32500</v>
      </c>
      <c r="G9" s="118">
        <v>0</v>
      </c>
      <c r="H9" s="118">
        <v>0</v>
      </c>
      <c r="I9" s="45">
        <f t="shared" si="0"/>
        <v>32500</v>
      </c>
    </row>
    <row r="10" spans="1:9" ht="15.75" customHeight="1" x14ac:dyDescent="0.25">
      <c r="A10" s="49" t="s">
        <v>596</v>
      </c>
      <c r="B10" s="59" t="s">
        <v>159</v>
      </c>
      <c r="C10" s="18" t="s">
        <v>154</v>
      </c>
      <c r="D10" s="118">
        <v>0</v>
      </c>
      <c r="E10" s="118">
        <v>0</v>
      </c>
      <c r="F10" s="118">
        <v>0</v>
      </c>
      <c r="G10" s="118">
        <v>143907</v>
      </c>
      <c r="H10" s="118">
        <v>0</v>
      </c>
      <c r="I10" s="45">
        <f t="shared" si="0"/>
        <v>143907</v>
      </c>
    </row>
    <row r="11" spans="1:9" ht="15.75" customHeight="1" x14ac:dyDescent="0.25">
      <c r="A11" s="49" t="s">
        <v>596</v>
      </c>
      <c r="B11" s="59" t="s">
        <v>593</v>
      </c>
      <c r="C11" s="18" t="s">
        <v>589</v>
      </c>
      <c r="D11" s="118">
        <v>0</v>
      </c>
      <c r="E11" s="118">
        <v>0</v>
      </c>
      <c r="F11" s="118">
        <v>0</v>
      </c>
      <c r="G11" s="118">
        <v>18364.71</v>
      </c>
      <c r="H11" s="118">
        <v>0</v>
      </c>
      <c r="I11" s="45">
        <f t="shared" si="0"/>
        <v>18364.71</v>
      </c>
    </row>
    <row r="12" spans="1:9" ht="15.75" customHeight="1" x14ac:dyDescent="0.25">
      <c r="A12" s="49" t="s">
        <v>596</v>
      </c>
      <c r="B12" s="59" t="s">
        <v>436</v>
      </c>
      <c r="C12" s="18" t="s">
        <v>588</v>
      </c>
      <c r="D12" s="118">
        <v>0</v>
      </c>
      <c r="E12" s="118">
        <v>0</v>
      </c>
      <c r="F12" s="118">
        <v>0</v>
      </c>
      <c r="G12" s="118">
        <v>0</v>
      </c>
      <c r="H12" s="118">
        <v>80300</v>
      </c>
      <c r="I12" s="45">
        <f t="shared" si="0"/>
        <v>80300</v>
      </c>
    </row>
    <row r="13" spans="1:9" ht="15.75" customHeight="1" thickBot="1" x14ac:dyDescent="0.3">
      <c r="A13" s="49" t="s">
        <v>596</v>
      </c>
      <c r="B13" s="59" t="s">
        <v>592</v>
      </c>
      <c r="C13" s="18" t="s">
        <v>587</v>
      </c>
      <c r="D13" s="118">
        <v>0</v>
      </c>
      <c r="E13" s="118">
        <v>0</v>
      </c>
      <c r="F13" s="118">
        <v>0</v>
      </c>
      <c r="G13" s="118">
        <v>0</v>
      </c>
      <c r="H13" s="118">
        <v>57500</v>
      </c>
      <c r="I13" s="45">
        <f t="shared" si="0"/>
        <v>57500</v>
      </c>
    </row>
    <row r="14" spans="1:9" ht="32.25" customHeight="1" thickBot="1" x14ac:dyDescent="0.3">
      <c r="A14" s="144" t="s">
        <v>679</v>
      </c>
      <c r="B14" s="145"/>
      <c r="C14" s="146"/>
      <c r="D14" s="110">
        <f t="shared" ref="D14:H14" si="1">SUM(D8:D13)</f>
        <v>0</v>
      </c>
      <c r="E14" s="110">
        <f t="shared" si="1"/>
        <v>347852</v>
      </c>
      <c r="F14" s="110">
        <f t="shared" si="1"/>
        <v>375220</v>
      </c>
      <c r="G14" s="110">
        <f t="shared" si="1"/>
        <v>343201.71</v>
      </c>
      <c r="H14" s="110">
        <f t="shared" si="1"/>
        <v>137800</v>
      </c>
      <c r="I14" s="111">
        <f>SUM(I8:I13)</f>
        <v>1204073.71</v>
      </c>
    </row>
    <row r="15" spans="1:9" x14ac:dyDescent="0.25">
      <c r="B15" s="3"/>
      <c r="C15" s="3"/>
      <c r="D15" s="4"/>
      <c r="E15" s="2"/>
      <c r="F15" s="2"/>
      <c r="G15" s="2"/>
    </row>
    <row r="16" spans="1:9" x14ac:dyDescent="0.25">
      <c r="A16" s="14" t="s">
        <v>3</v>
      </c>
      <c r="B16" s="14"/>
      <c r="C16" s="15"/>
      <c r="D16" s="15"/>
    </row>
    <row r="17" spans="1:4" ht="15.75" customHeight="1" x14ac:dyDescent="0.25">
      <c r="A17" s="141" t="s">
        <v>4</v>
      </c>
      <c r="B17" s="141"/>
      <c r="C17" s="141"/>
      <c r="D17" s="141"/>
    </row>
    <row r="18" spans="1:4" x14ac:dyDescent="0.25">
      <c r="A18" s="5"/>
      <c r="B18" s="15"/>
      <c r="C18" s="15"/>
      <c r="D18" s="15"/>
    </row>
    <row r="19" spans="1:4" ht="15.75" customHeight="1" x14ac:dyDescent="0.25">
      <c r="A19" s="142" t="s">
        <v>2</v>
      </c>
      <c r="B19" s="142"/>
      <c r="C19" s="142"/>
      <c r="D19" s="16"/>
    </row>
    <row r="20" spans="1:4" x14ac:dyDescent="0.25">
      <c r="A20" s="143" t="s">
        <v>5</v>
      </c>
      <c r="B20" s="143"/>
      <c r="C20" s="143"/>
      <c r="D20" s="16"/>
    </row>
    <row r="21" spans="1:4" x14ac:dyDescent="0.25">
      <c r="A21" s="143" t="s">
        <v>6</v>
      </c>
      <c r="B21" s="143"/>
      <c r="C21" s="143"/>
      <c r="D21" s="16"/>
    </row>
    <row r="22" spans="1:4" x14ac:dyDescent="0.25">
      <c r="A22" s="143" t="s">
        <v>7</v>
      </c>
      <c r="B22" s="143"/>
      <c r="C22" s="143"/>
      <c r="D22" s="16"/>
    </row>
    <row r="23" spans="1:4" x14ac:dyDescent="0.25">
      <c r="A23" s="143" t="s">
        <v>8</v>
      </c>
      <c r="B23" s="143"/>
      <c r="C23" s="143"/>
      <c r="D23" s="16"/>
    </row>
    <row r="24" spans="1:4" x14ac:dyDescent="0.25">
      <c r="A24" s="5"/>
      <c r="B24" s="5"/>
      <c r="C24" s="5"/>
      <c r="D24" s="5"/>
    </row>
    <row r="25" spans="1:4" ht="15.75" customHeight="1" x14ac:dyDescent="0.25">
      <c r="A25" s="141" t="s">
        <v>16</v>
      </c>
      <c r="B25" s="141"/>
      <c r="C25" s="141"/>
      <c r="D25" s="141"/>
    </row>
  </sheetData>
  <sortState ref="A6:I11">
    <sortCondition descending="1" ref="D6:D11"/>
    <sortCondition descending="1" ref="E6:E11"/>
    <sortCondition descending="1" ref="F6:F11"/>
    <sortCondition descending="1" ref="G6:G11"/>
    <sortCondition descending="1" ref="H6:H11"/>
  </sortState>
  <mergeCells count="9">
    <mergeCell ref="A14:C14"/>
    <mergeCell ref="B3:H3"/>
    <mergeCell ref="A25:D25"/>
    <mergeCell ref="A17:D17"/>
    <mergeCell ref="A19:C19"/>
    <mergeCell ref="A20:C20"/>
    <mergeCell ref="A21:C21"/>
    <mergeCell ref="A22:C22"/>
    <mergeCell ref="A23:C23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  <headerFooter>
    <oddFooter>&amp;A&amp;RStránka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11</vt:i4>
      </vt:variant>
    </vt:vector>
  </HeadingPairs>
  <TitlesOfParts>
    <vt:vector size="22" baseType="lpstr">
      <vt:lpstr>DP souhrn</vt:lpstr>
      <vt:lpstr>PGP</vt:lpstr>
      <vt:lpstr>PVP</vt:lpstr>
      <vt:lpstr>NPZ PPZ</vt:lpstr>
      <vt:lpstr>HIV_AIDS</vt:lpstr>
      <vt:lpstr>PDD</vt:lpstr>
      <vt:lpstr>RPZP</vt:lpstr>
      <vt:lpstr>Program na podporu NNO</vt:lpstr>
      <vt:lpstr>Krimi</vt:lpstr>
      <vt:lpstr>Drogy</vt:lpstr>
      <vt:lpstr>BKZP</vt:lpstr>
      <vt:lpstr>Drogy!Názvy_tisku</vt:lpstr>
      <vt:lpstr>HIV_AIDS!Názvy_tisku</vt:lpstr>
      <vt:lpstr>Krimi!Názvy_tisku</vt:lpstr>
      <vt:lpstr>'NPZ PPZ'!Názvy_tisku</vt:lpstr>
      <vt:lpstr>PDD!Názvy_tisku</vt:lpstr>
      <vt:lpstr>PGP!Názvy_tisku</vt:lpstr>
      <vt:lpstr>'Program na podporu NNO'!Názvy_tisku</vt:lpstr>
      <vt:lpstr>PVP!Názvy_tisku</vt:lpstr>
      <vt:lpstr>RPZP!Názvy_tisku</vt:lpstr>
      <vt:lpstr>'DP souhrn'!Oblast_tisku</vt:lpstr>
      <vt:lpstr>Drogy!Oblast_tisku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2018-10-03T07:00:14Z</cp:lastPrinted>
  <dcterms:created xsi:type="dcterms:W3CDTF">2018-03-07T14:51:26Z</dcterms:created>
  <dcterms:modified xsi:type="dcterms:W3CDTF">2018-10-03T07:00:27Z</dcterms:modified>
</cp:coreProperties>
</file>